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X:\fund\شاخصی کیان\گزارش ماهانه\1401\تیر\"/>
    </mc:Choice>
  </mc:AlternateContent>
  <xr:revisionPtr revIDLastSave="0" documentId="13_ncr:1_{F2F57A89-DCAE-4752-B690-76F988523817}" xr6:coauthVersionLast="47" xr6:coauthVersionMax="47" xr10:uidLastSave="{00000000-0000-0000-0000-000000000000}"/>
  <bookViews>
    <workbookView xWindow="-120" yWindow="-120" windowWidth="29040" windowHeight="15840" tabRatio="851" xr2:uid="{00000000-000D-0000-FFFF-FFFF00000000}"/>
  </bookViews>
  <sheets>
    <sheet name="روکش" sheetId="16" r:id="rId1"/>
    <sheet name=" سهام" sheetId="1" r:id="rId2"/>
    <sheet name="اوراق" sheetId="17" r:id="rId3"/>
    <sheet name="سپرده" sheetId="2" r:id="rId4"/>
    <sheet name="درآمدها" sheetId="11" r:id="rId5"/>
    <sheet name="سود اوراق بهادار و سپرده بانکی" sheetId="13" r:id="rId6"/>
    <sheet name="درآمد سود سهام" sheetId="18" r:id="rId7"/>
    <sheet name="درآمد ناشی ازفروش" sheetId="15" r:id="rId8"/>
    <sheet name="درآمد ناشی از تغییر قیمت اوراق " sheetId="14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_FilterDatabase" localSheetId="1" hidden="1">' سهام'!$A$9:$W$9</definedName>
    <definedName name="_xlnm._FilterDatabase" localSheetId="11" hidden="1">'درآمد سپرده بانکی'!$A$7:$M$7</definedName>
    <definedName name="_xlnm._FilterDatabase" localSheetId="10" hidden="1">'درآمد سرمایه گذاری در اوراق بها'!$A$9:$Q$9</definedName>
    <definedName name="_xlnm._FilterDatabase" localSheetId="9" hidden="1">'درآمد سرمایه گذاری در سهام '!$A$10:$U$10</definedName>
    <definedName name="_xlnm._FilterDatabase" localSheetId="6" hidden="1">'درآمد سود سهام'!$A$7:$A$60</definedName>
    <definedName name="_xlnm._FilterDatabase" localSheetId="8" hidden="1">'درآمد ناشی از تغییر قیمت اوراق '!$A$6:$Q$6</definedName>
    <definedName name="_xlnm._FilterDatabase" localSheetId="7" hidden="1">'درآمد ناشی ازفروش'!$A$7:$Q$7</definedName>
    <definedName name="_xlnm._FilterDatabase" localSheetId="3" hidden="1">سپرده!$A$8:$S$8</definedName>
    <definedName name="_xlnm._FilterDatabase" localSheetId="5" hidden="1">'سود اوراق بهادار و سپرده بانکی'!$A$6:$Q$6</definedName>
    <definedName name="_xlnm.Print_Area" localSheetId="1">' سهام'!$A$1:$W$153</definedName>
    <definedName name="_xlnm.Print_Area" localSheetId="2">اوراق!$A$1:$AG$11</definedName>
    <definedName name="_xlnm.Print_Area" localSheetId="11">'درآمد سپرده بانکی'!$A$1:$L$10</definedName>
    <definedName name="_xlnm.Print_Area" localSheetId="10">'درآمد سرمایه گذاری در اوراق بها'!$A$1:$Q$12</definedName>
    <definedName name="_xlnm.Print_Area" localSheetId="9">'درآمد سرمایه گذاری در سهام '!$A$1:$U$154</definedName>
    <definedName name="_xlnm.Print_Area" localSheetId="6">'درآمد سود سهام'!$A$1:$S$62</definedName>
    <definedName name="_xlnm.Print_Area" localSheetId="8">'درآمد ناشی از تغییر قیمت اوراق '!$A$1:$Q$153</definedName>
    <definedName name="_xlnm.Print_Area" localSheetId="7">'درآمد ناشی ازفروش'!$A$1:$Q$154</definedName>
    <definedName name="_xlnm.Print_Area" localSheetId="4">درآمدها!$A$1:$I$11</definedName>
    <definedName name="_xlnm.Print_Area" localSheetId="0">روکش!$A$1:$I$36</definedName>
    <definedName name="_xlnm.Print_Area" localSheetId="12">'سایر درآمدها'!$A$1:$E$11</definedName>
    <definedName name="_xlnm.Print_Area" localSheetId="3">سپرده!$A$1:$S$12</definedName>
    <definedName name="_xlnm.Print_Area" localSheetId="5">'سود اوراق بهادار و سپرده بانکی'!$A$1:$Q$10</definedName>
    <definedName name="_xlnm.Print_Titles" localSheetId="1">' سهام'!$7:$9</definedName>
    <definedName name="_xlnm.Print_Titles" localSheetId="9">'درآمد سرمایه گذاری در سهام '!$7:$10</definedName>
    <definedName name="_xlnm.Print_Titles" localSheetId="8">'درآمد ناشی از تغییر قیمت اوراق '!$5:$6</definedName>
    <definedName name="_xlnm.Print_Titles" localSheetId="7">'درآمد ناشی ازفروش'!$6:$7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4" l="1"/>
  <c r="E11" i="11"/>
  <c r="Q148" i="14" l="1"/>
  <c r="I7" i="11"/>
  <c r="G10" i="11"/>
  <c r="G9" i="11"/>
  <c r="G11" i="11" s="1"/>
  <c r="G8" i="11"/>
  <c r="G7" i="11"/>
  <c r="K8" i="7"/>
  <c r="G8" i="7"/>
  <c r="I148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I129" i="14"/>
  <c r="I128" i="14"/>
  <c r="I127" i="14"/>
  <c r="I126" i="14"/>
  <c r="I125" i="14"/>
  <c r="I124" i="14"/>
  <c r="I123" i="14"/>
  <c r="I122" i="14"/>
  <c r="I121" i="14"/>
  <c r="I120" i="14"/>
  <c r="I119" i="14"/>
  <c r="I118" i="14"/>
  <c r="I117" i="14"/>
  <c r="I116" i="14"/>
  <c r="I115" i="14"/>
  <c r="I114" i="14"/>
  <c r="I113" i="14"/>
  <c r="I112" i="14"/>
  <c r="I111" i="14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104" i="14"/>
  <c r="Q105" i="14"/>
  <c r="Q106" i="14"/>
  <c r="Q107" i="14"/>
  <c r="Q108" i="14"/>
  <c r="Q109" i="14"/>
  <c r="Q110" i="14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39" i="14"/>
  <c r="Q140" i="14"/>
  <c r="Q141" i="14"/>
  <c r="Q142" i="14"/>
  <c r="Q143" i="14"/>
  <c r="Q144" i="14"/>
  <c r="Q145" i="14"/>
  <c r="Q146" i="14"/>
  <c r="Q147" i="14"/>
  <c r="Q7" i="14"/>
  <c r="AG9" i="17"/>
  <c r="S9" i="2"/>
  <c r="W152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0" i="1"/>
  <c r="O60" i="18"/>
  <c r="G150" i="15"/>
  <c r="Q149" i="15"/>
  <c r="Q152" i="5" s="1"/>
  <c r="S60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8" i="18"/>
  <c r="Q60" i="18"/>
  <c r="M149" i="14"/>
  <c r="Q120" i="5"/>
  <c r="G153" i="5"/>
  <c r="C12" i="5"/>
  <c r="C14" i="5"/>
  <c r="C18" i="5"/>
  <c r="C19" i="5"/>
  <c r="C20" i="5"/>
  <c r="C23" i="5"/>
  <c r="C25" i="5"/>
  <c r="C26" i="5"/>
  <c r="C27" i="5"/>
  <c r="C28" i="5"/>
  <c r="C29" i="5"/>
  <c r="C30" i="5"/>
  <c r="C33" i="5"/>
  <c r="C34" i="5"/>
  <c r="C35" i="5"/>
  <c r="C36" i="5"/>
  <c r="C37" i="5"/>
  <c r="C38" i="5"/>
  <c r="C39" i="5"/>
  <c r="C40" i="5"/>
  <c r="C41" i="5"/>
  <c r="C43" i="5"/>
  <c r="C44" i="5"/>
  <c r="C45" i="5"/>
  <c r="C46" i="5"/>
  <c r="C48" i="5"/>
  <c r="C51" i="5"/>
  <c r="C54" i="5"/>
  <c r="C55" i="5"/>
  <c r="C56" i="5"/>
  <c r="C57" i="5"/>
  <c r="C58" i="5"/>
  <c r="C59" i="5"/>
  <c r="C61" i="5"/>
  <c r="C62" i="5"/>
  <c r="C63" i="5"/>
  <c r="C65" i="5"/>
  <c r="C67" i="5"/>
  <c r="C68" i="5"/>
  <c r="C70" i="5"/>
  <c r="C73" i="5"/>
  <c r="C74" i="5"/>
  <c r="C79" i="5"/>
  <c r="C80" i="5"/>
  <c r="C81" i="5"/>
  <c r="C82" i="5"/>
  <c r="C84" i="5"/>
  <c r="C90" i="5"/>
  <c r="C91" i="5"/>
  <c r="C94" i="5"/>
  <c r="C95" i="5"/>
  <c r="C98" i="5"/>
  <c r="C99" i="5"/>
  <c r="C101" i="5"/>
  <c r="C102" i="5"/>
  <c r="C104" i="5"/>
  <c r="C106" i="5"/>
  <c r="C107" i="5"/>
  <c r="C108" i="5"/>
  <c r="C110" i="5"/>
  <c r="C111" i="5"/>
  <c r="C112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31" i="5"/>
  <c r="C133" i="5"/>
  <c r="C137" i="5"/>
  <c r="C138" i="5"/>
  <c r="C139" i="5"/>
  <c r="C142" i="5"/>
  <c r="C143" i="5"/>
  <c r="C145" i="5"/>
  <c r="C147" i="5"/>
  <c r="C148" i="5"/>
  <c r="C149" i="5"/>
  <c r="C150" i="5"/>
  <c r="C151" i="5"/>
  <c r="C152" i="5"/>
  <c r="M60" i="18"/>
  <c r="Q8" i="15"/>
  <c r="Q11" i="5" s="1"/>
  <c r="Q148" i="15"/>
  <c r="Q151" i="5" s="1"/>
  <c r="Q147" i="15"/>
  <c r="Q150" i="5" s="1"/>
  <c r="Q146" i="15"/>
  <c r="Q149" i="5" s="1"/>
  <c r="Q145" i="15"/>
  <c r="Q148" i="5" s="1"/>
  <c r="Q144" i="15"/>
  <c r="Q147" i="5" s="1"/>
  <c r="Q143" i="15"/>
  <c r="Q146" i="5" s="1"/>
  <c r="Q142" i="15"/>
  <c r="Q145" i="5" s="1"/>
  <c r="Q141" i="15"/>
  <c r="Q144" i="5" s="1"/>
  <c r="Q140" i="15"/>
  <c r="Q143" i="5" s="1"/>
  <c r="Q139" i="15"/>
  <c r="Q142" i="5" s="1"/>
  <c r="Q138" i="15"/>
  <c r="Q141" i="5" s="1"/>
  <c r="Q137" i="15"/>
  <c r="Q140" i="5" s="1"/>
  <c r="Q136" i="15"/>
  <c r="Q139" i="5" s="1"/>
  <c r="Q135" i="15"/>
  <c r="Q138" i="5" s="1"/>
  <c r="Q134" i="15"/>
  <c r="Q137" i="5" s="1"/>
  <c r="Q133" i="15"/>
  <c r="Q136" i="5" s="1"/>
  <c r="Q132" i="15"/>
  <c r="Q135" i="5" s="1"/>
  <c r="Q131" i="15"/>
  <c r="Q134" i="5" s="1"/>
  <c r="Q130" i="15"/>
  <c r="Q133" i="5" s="1"/>
  <c r="Q129" i="15"/>
  <c r="Q132" i="5" s="1"/>
  <c r="Q128" i="15"/>
  <c r="Q131" i="5" s="1"/>
  <c r="Q127" i="15"/>
  <c r="Q130" i="5" s="1"/>
  <c r="Q126" i="15"/>
  <c r="Q129" i="5" s="1"/>
  <c r="Q125" i="15"/>
  <c r="Q128" i="5" s="1"/>
  <c r="Q124" i="15"/>
  <c r="Q127" i="5" s="1"/>
  <c r="Q123" i="15"/>
  <c r="Q126" i="5" s="1"/>
  <c r="Q122" i="15"/>
  <c r="Q125" i="5" s="1"/>
  <c r="Q121" i="15"/>
  <c r="Q124" i="5" s="1"/>
  <c r="Q120" i="15"/>
  <c r="Q123" i="5" s="1"/>
  <c r="Q119" i="15"/>
  <c r="Q122" i="5" s="1"/>
  <c r="Q118" i="15"/>
  <c r="Q121" i="5" s="1"/>
  <c r="Q117" i="15"/>
  <c r="Q116" i="15"/>
  <c r="Q119" i="5" s="1"/>
  <c r="Q115" i="15"/>
  <c r="Q118" i="5" s="1"/>
  <c r="Q114" i="15"/>
  <c r="Q117" i="5" s="1"/>
  <c r="Q113" i="15"/>
  <c r="Q116" i="5" s="1"/>
  <c r="Q112" i="15"/>
  <c r="Q115" i="5" s="1"/>
  <c r="Q111" i="15"/>
  <c r="Q114" i="5" s="1"/>
  <c r="Q110" i="15"/>
  <c r="Q113" i="5" s="1"/>
  <c r="Q109" i="15"/>
  <c r="Q112" i="5" s="1"/>
  <c r="Q108" i="15"/>
  <c r="Q111" i="5" s="1"/>
  <c r="Q107" i="15"/>
  <c r="Q110" i="5" s="1"/>
  <c r="Q106" i="15"/>
  <c r="Q109" i="5" s="1"/>
  <c r="Q105" i="15"/>
  <c r="Q108" i="5" s="1"/>
  <c r="Q104" i="15"/>
  <c r="Q107" i="5" s="1"/>
  <c r="Q103" i="15"/>
  <c r="Q106" i="5" s="1"/>
  <c r="Q102" i="15"/>
  <c r="Q105" i="5" s="1"/>
  <c r="Q101" i="15"/>
  <c r="Q104" i="5" s="1"/>
  <c r="Q100" i="15"/>
  <c r="Q103" i="5" s="1"/>
  <c r="Q99" i="15"/>
  <c r="Q102" i="5" s="1"/>
  <c r="Q98" i="15"/>
  <c r="Q101" i="5" s="1"/>
  <c r="Q97" i="15"/>
  <c r="Q100" i="5" s="1"/>
  <c r="Q96" i="15"/>
  <c r="Q99" i="5" s="1"/>
  <c r="Q95" i="15"/>
  <c r="Q98" i="5" s="1"/>
  <c r="Q94" i="15"/>
  <c r="Q97" i="5" s="1"/>
  <c r="Q93" i="15"/>
  <c r="Q96" i="5" s="1"/>
  <c r="Q92" i="15"/>
  <c r="Q95" i="5" s="1"/>
  <c r="Q91" i="15"/>
  <c r="Q94" i="5" s="1"/>
  <c r="Q90" i="15"/>
  <c r="Q93" i="5" s="1"/>
  <c r="Q89" i="15"/>
  <c r="Q92" i="5" s="1"/>
  <c r="Q88" i="15"/>
  <c r="Q91" i="5" s="1"/>
  <c r="Q87" i="15"/>
  <c r="Q90" i="5" s="1"/>
  <c r="Q86" i="15"/>
  <c r="Q89" i="5" s="1"/>
  <c r="Q85" i="15"/>
  <c r="Q88" i="5" s="1"/>
  <c r="Q84" i="15"/>
  <c r="Q87" i="5" s="1"/>
  <c r="Q83" i="15"/>
  <c r="Q86" i="5" s="1"/>
  <c r="Q82" i="15"/>
  <c r="Q85" i="5" s="1"/>
  <c r="Q81" i="15"/>
  <c r="Q84" i="5" s="1"/>
  <c r="Q80" i="15"/>
  <c r="Q83" i="5" s="1"/>
  <c r="Q79" i="15"/>
  <c r="Q82" i="5" s="1"/>
  <c r="Q78" i="15"/>
  <c r="Q81" i="5" s="1"/>
  <c r="Q77" i="15"/>
  <c r="Q80" i="5" s="1"/>
  <c r="Q76" i="15"/>
  <c r="Q79" i="5" s="1"/>
  <c r="Q75" i="15"/>
  <c r="Q78" i="5" s="1"/>
  <c r="Q74" i="15"/>
  <c r="Q77" i="5" s="1"/>
  <c r="Q73" i="15"/>
  <c r="Q76" i="5" s="1"/>
  <c r="Q72" i="15"/>
  <c r="Q75" i="5" s="1"/>
  <c r="Q71" i="15"/>
  <c r="Q74" i="5" s="1"/>
  <c r="Q70" i="15"/>
  <c r="Q73" i="5" s="1"/>
  <c r="Q69" i="15"/>
  <c r="Q72" i="5" s="1"/>
  <c r="Q68" i="15"/>
  <c r="Q71" i="5" s="1"/>
  <c r="Q67" i="15"/>
  <c r="Q70" i="5" s="1"/>
  <c r="Q66" i="15"/>
  <c r="Q69" i="5" s="1"/>
  <c r="Q65" i="15"/>
  <c r="Q68" i="5" s="1"/>
  <c r="Q64" i="15"/>
  <c r="Q67" i="5" s="1"/>
  <c r="Q63" i="15"/>
  <c r="Q66" i="5" s="1"/>
  <c r="Q62" i="15"/>
  <c r="Q65" i="5" s="1"/>
  <c r="Q61" i="15"/>
  <c r="Q64" i="5" s="1"/>
  <c r="Q60" i="15"/>
  <c r="Q63" i="5" s="1"/>
  <c r="Q59" i="15"/>
  <c r="Q62" i="5" s="1"/>
  <c r="Q58" i="15"/>
  <c r="Q61" i="5" s="1"/>
  <c r="Q57" i="15"/>
  <c r="Q60" i="5" s="1"/>
  <c r="Q56" i="15"/>
  <c r="Q59" i="5" s="1"/>
  <c r="Q55" i="15"/>
  <c r="Q58" i="5" s="1"/>
  <c r="Q54" i="15"/>
  <c r="Q57" i="5" s="1"/>
  <c r="Q53" i="15"/>
  <c r="Q56" i="5" s="1"/>
  <c r="Q52" i="15"/>
  <c r="Q55" i="5" s="1"/>
  <c r="Q51" i="15"/>
  <c r="Q54" i="5" s="1"/>
  <c r="Q50" i="15"/>
  <c r="Q53" i="5" s="1"/>
  <c r="Q49" i="15"/>
  <c r="Q52" i="5" s="1"/>
  <c r="Q48" i="15"/>
  <c r="Q51" i="5" s="1"/>
  <c r="Q47" i="15"/>
  <c r="Q50" i="5" s="1"/>
  <c r="Q46" i="15"/>
  <c r="Q49" i="5" s="1"/>
  <c r="Q45" i="15"/>
  <c r="Q48" i="5" s="1"/>
  <c r="Q44" i="15"/>
  <c r="Q47" i="5" s="1"/>
  <c r="Q43" i="15"/>
  <c r="Q46" i="5" s="1"/>
  <c r="Q42" i="15"/>
  <c r="Q45" i="5" s="1"/>
  <c r="Q41" i="15"/>
  <c r="Q44" i="5" s="1"/>
  <c r="Q40" i="15"/>
  <c r="Q43" i="5" s="1"/>
  <c r="Q39" i="15"/>
  <c r="Q42" i="5" s="1"/>
  <c r="Q38" i="15"/>
  <c r="Q41" i="5" s="1"/>
  <c r="Q37" i="15"/>
  <c r="Q40" i="5" s="1"/>
  <c r="Q36" i="15"/>
  <c r="Q39" i="5" s="1"/>
  <c r="Q35" i="15"/>
  <c r="Q38" i="5" s="1"/>
  <c r="Q34" i="15"/>
  <c r="Q37" i="5" s="1"/>
  <c r="Q33" i="15"/>
  <c r="Q36" i="5" s="1"/>
  <c r="Q32" i="15"/>
  <c r="Q35" i="5" s="1"/>
  <c r="Q31" i="15"/>
  <c r="Q34" i="5" s="1"/>
  <c r="Q30" i="15"/>
  <c r="Q33" i="5" s="1"/>
  <c r="Q29" i="15"/>
  <c r="Q32" i="5" s="1"/>
  <c r="Q28" i="15"/>
  <c r="Q31" i="5" s="1"/>
  <c r="Q27" i="15"/>
  <c r="Q30" i="5" s="1"/>
  <c r="Q26" i="15"/>
  <c r="Q29" i="5" s="1"/>
  <c r="Q25" i="15"/>
  <c r="Q28" i="5" s="1"/>
  <c r="Q24" i="15"/>
  <c r="Q27" i="5" s="1"/>
  <c r="Q23" i="15"/>
  <c r="Q26" i="5" s="1"/>
  <c r="Q22" i="15"/>
  <c r="Q25" i="5" s="1"/>
  <c r="Q21" i="15"/>
  <c r="Q24" i="5" s="1"/>
  <c r="Q20" i="15"/>
  <c r="Q23" i="5" s="1"/>
  <c r="Q19" i="15"/>
  <c r="Q22" i="5" s="1"/>
  <c r="Q18" i="15"/>
  <c r="Q21" i="5" s="1"/>
  <c r="Q17" i="15"/>
  <c r="Q20" i="5" s="1"/>
  <c r="Q16" i="15"/>
  <c r="Q19" i="5" s="1"/>
  <c r="Q15" i="15"/>
  <c r="Q18" i="5" s="1"/>
  <c r="Q14" i="15"/>
  <c r="Q17" i="5" s="1"/>
  <c r="Q13" i="15"/>
  <c r="Q16" i="5" s="1"/>
  <c r="Q12" i="15"/>
  <c r="Q15" i="5" s="1"/>
  <c r="Q11" i="15"/>
  <c r="Q14" i="5" s="1"/>
  <c r="Q10" i="15"/>
  <c r="Q13" i="5" s="1"/>
  <c r="Q9" i="15"/>
  <c r="Q12" i="5" s="1"/>
  <c r="O13" i="5"/>
  <c r="E13" i="5" s="1"/>
  <c r="O14" i="5"/>
  <c r="E14" i="5" s="1"/>
  <c r="O15" i="5"/>
  <c r="E15" i="5" s="1"/>
  <c r="O16" i="5"/>
  <c r="E16" i="5" s="1"/>
  <c r="O17" i="5"/>
  <c r="E17" i="5" s="1"/>
  <c r="O18" i="5"/>
  <c r="O19" i="5"/>
  <c r="E19" i="5" s="1"/>
  <c r="O20" i="5"/>
  <c r="E20" i="5" s="1"/>
  <c r="O21" i="5"/>
  <c r="E21" i="5" s="1"/>
  <c r="O22" i="5"/>
  <c r="E22" i="5" s="1"/>
  <c r="O23" i="5"/>
  <c r="E23" i="5" s="1"/>
  <c r="O24" i="5"/>
  <c r="E24" i="5" s="1"/>
  <c r="O25" i="5"/>
  <c r="E25" i="5" s="1"/>
  <c r="O26" i="5"/>
  <c r="E26" i="5" s="1"/>
  <c r="O27" i="5"/>
  <c r="E27" i="5" s="1"/>
  <c r="O28" i="5"/>
  <c r="E28" i="5" s="1"/>
  <c r="O29" i="5"/>
  <c r="E29" i="5" s="1"/>
  <c r="O30" i="5"/>
  <c r="E30" i="5" s="1"/>
  <c r="O31" i="5"/>
  <c r="E31" i="5" s="1"/>
  <c r="O32" i="5"/>
  <c r="E32" i="5" s="1"/>
  <c r="O33" i="5"/>
  <c r="E33" i="5" s="1"/>
  <c r="O34" i="5"/>
  <c r="E34" i="5" s="1"/>
  <c r="O35" i="5"/>
  <c r="E35" i="5" s="1"/>
  <c r="O36" i="5"/>
  <c r="E36" i="5" s="1"/>
  <c r="O37" i="5"/>
  <c r="E37" i="5" s="1"/>
  <c r="O38" i="5"/>
  <c r="E38" i="5" s="1"/>
  <c r="O39" i="5"/>
  <c r="E39" i="5" s="1"/>
  <c r="O40" i="5"/>
  <c r="E40" i="5" s="1"/>
  <c r="O41" i="5"/>
  <c r="E41" i="5" s="1"/>
  <c r="O42" i="5"/>
  <c r="E42" i="5" s="1"/>
  <c r="O43" i="5"/>
  <c r="E43" i="5" s="1"/>
  <c r="O44" i="5"/>
  <c r="E44" i="5" s="1"/>
  <c r="O45" i="5"/>
  <c r="E45" i="5" s="1"/>
  <c r="O46" i="5"/>
  <c r="E46" i="5" s="1"/>
  <c r="O47" i="5"/>
  <c r="E47" i="5" s="1"/>
  <c r="O48" i="5"/>
  <c r="E48" i="5" s="1"/>
  <c r="O49" i="5"/>
  <c r="E49" i="5" s="1"/>
  <c r="O50" i="5"/>
  <c r="E50" i="5" s="1"/>
  <c r="O51" i="5"/>
  <c r="E51" i="5" s="1"/>
  <c r="O52" i="5"/>
  <c r="E52" i="5" s="1"/>
  <c r="O53" i="5"/>
  <c r="E53" i="5" s="1"/>
  <c r="O54" i="5"/>
  <c r="O55" i="5"/>
  <c r="E55" i="5" s="1"/>
  <c r="O56" i="5"/>
  <c r="E56" i="5" s="1"/>
  <c r="O57" i="5"/>
  <c r="E57" i="5" s="1"/>
  <c r="O58" i="5"/>
  <c r="E58" i="5" s="1"/>
  <c r="O59" i="5"/>
  <c r="E59" i="5" s="1"/>
  <c r="O60" i="5"/>
  <c r="E60" i="5" s="1"/>
  <c r="O61" i="5"/>
  <c r="E61" i="5" s="1"/>
  <c r="O62" i="5"/>
  <c r="E62" i="5" s="1"/>
  <c r="O63" i="5"/>
  <c r="E63" i="5" s="1"/>
  <c r="O64" i="5"/>
  <c r="E64" i="5" s="1"/>
  <c r="O65" i="5"/>
  <c r="E65" i="5" s="1"/>
  <c r="O66" i="5"/>
  <c r="E66" i="5" s="1"/>
  <c r="O67" i="5"/>
  <c r="E67" i="5" s="1"/>
  <c r="O68" i="5"/>
  <c r="E68" i="5" s="1"/>
  <c r="O69" i="5"/>
  <c r="E69" i="5" s="1"/>
  <c r="O70" i="5"/>
  <c r="E70" i="5" s="1"/>
  <c r="O71" i="5"/>
  <c r="E71" i="5" s="1"/>
  <c r="O72" i="5"/>
  <c r="E72" i="5" s="1"/>
  <c r="O73" i="5"/>
  <c r="E73" i="5" s="1"/>
  <c r="O74" i="5"/>
  <c r="E74" i="5" s="1"/>
  <c r="O75" i="5"/>
  <c r="E75" i="5" s="1"/>
  <c r="O76" i="5"/>
  <c r="E76" i="5" s="1"/>
  <c r="O77" i="5"/>
  <c r="E77" i="5" s="1"/>
  <c r="O78" i="5"/>
  <c r="E78" i="5" s="1"/>
  <c r="O79" i="5"/>
  <c r="E79" i="5" s="1"/>
  <c r="O80" i="5"/>
  <c r="E80" i="5" s="1"/>
  <c r="O81" i="5"/>
  <c r="E81" i="5" s="1"/>
  <c r="O82" i="5"/>
  <c r="E82" i="5" s="1"/>
  <c r="O83" i="5"/>
  <c r="E83" i="5" s="1"/>
  <c r="O84" i="5"/>
  <c r="E84" i="5" s="1"/>
  <c r="O85" i="5"/>
  <c r="E85" i="5" s="1"/>
  <c r="O86" i="5"/>
  <c r="E86" i="5" s="1"/>
  <c r="O87" i="5"/>
  <c r="E87" i="5" s="1"/>
  <c r="O88" i="5"/>
  <c r="E88" i="5" s="1"/>
  <c r="O89" i="5"/>
  <c r="E89" i="5" s="1"/>
  <c r="O90" i="5"/>
  <c r="E90" i="5" s="1"/>
  <c r="O91" i="5"/>
  <c r="E91" i="5" s="1"/>
  <c r="O92" i="5"/>
  <c r="E92" i="5" s="1"/>
  <c r="O93" i="5"/>
  <c r="E93" i="5" s="1"/>
  <c r="O94" i="5"/>
  <c r="E94" i="5" s="1"/>
  <c r="O95" i="5"/>
  <c r="E95" i="5" s="1"/>
  <c r="O96" i="5"/>
  <c r="E96" i="5" s="1"/>
  <c r="O97" i="5"/>
  <c r="E97" i="5" s="1"/>
  <c r="O98" i="5"/>
  <c r="E98" i="5" s="1"/>
  <c r="O99" i="5"/>
  <c r="E99" i="5" s="1"/>
  <c r="O100" i="5"/>
  <c r="E100" i="5" s="1"/>
  <c r="O101" i="5"/>
  <c r="E101" i="5" s="1"/>
  <c r="O102" i="5"/>
  <c r="E102" i="5" s="1"/>
  <c r="O103" i="5"/>
  <c r="E103" i="5" s="1"/>
  <c r="O104" i="5"/>
  <c r="E104" i="5" s="1"/>
  <c r="O105" i="5"/>
  <c r="E105" i="5" s="1"/>
  <c r="O106" i="5"/>
  <c r="E106" i="5" s="1"/>
  <c r="O107" i="5"/>
  <c r="E107" i="5" s="1"/>
  <c r="O108" i="5"/>
  <c r="E108" i="5" s="1"/>
  <c r="O109" i="5"/>
  <c r="E109" i="5" s="1"/>
  <c r="O110" i="5"/>
  <c r="E110" i="5" s="1"/>
  <c r="O111" i="5"/>
  <c r="E111" i="5" s="1"/>
  <c r="O112" i="5"/>
  <c r="E112" i="5" s="1"/>
  <c r="O113" i="5"/>
  <c r="E113" i="5" s="1"/>
  <c r="O114" i="5"/>
  <c r="E114" i="5" s="1"/>
  <c r="O115" i="5"/>
  <c r="E115" i="5" s="1"/>
  <c r="O116" i="5"/>
  <c r="E116" i="5" s="1"/>
  <c r="O117" i="5"/>
  <c r="E117" i="5" s="1"/>
  <c r="O118" i="5"/>
  <c r="E118" i="5" s="1"/>
  <c r="O119" i="5"/>
  <c r="E119" i="5" s="1"/>
  <c r="O120" i="5"/>
  <c r="E120" i="5" s="1"/>
  <c r="O121" i="5"/>
  <c r="E121" i="5" s="1"/>
  <c r="O122" i="5"/>
  <c r="E122" i="5" s="1"/>
  <c r="O123" i="5"/>
  <c r="E123" i="5" s="1"/>
  <c r="O124" i="5"/>
  <c r="E124" i="5" s="1"/>
  <c r="O125" i="5"/>
  <c r="E125" i="5" s="1"/>
  <c r="O126" i="5"/>
  <c r="O127" i="5"/>
  <c r="E127" i="5" s="1"/>
  <c r="O128" i="5"/>
  <c r="E128" i="5" s="1"/>
  <c r="O129" i="5"/>
  <c r="E129" i="5" s="1"/>
  <c r="O130" i="5"/>
  <c r="E130" i="5" s="1"/>
  <c r="O131" i="5"/>
  <c r="E131" i="5" s="1"/>
  <c r="O132" i="5"/>
  <c r="E132" i="5" s="1"/>
  <c r="O133" i="5"/>
  <c r="E133" i="5" s="1"/>
  <c r="O134" i="5"/>
  <c r="E134" i="5" s="1"/>
  <c r="O135" i="5"/>
  <c r="E135" i="5" s="1"/>
  <c r="O136" i="5"/>
  <c r="E136" i="5" s="1"/>
  <c r="O137" i="5"/>
  <c r="E137" i="5" s="1"/>
  <c r="O138" i="5"/>
  <c r="O139" i="5"/>
  <c r="E139" i="5" s="1"/>
  <c r="O140" i="5"/>
  <c r="E140" i="5" s="1"/>
  <c r="O141" i="5"/>
  <c r="E141" i="5" s="1"/>
  <c r="O142" i="5"/>
  <c r="E142" i="5" s="1"/>
  <c r="O143" i="5"/>
  <c r="E143" i="5" s="1"/>
  <c r="O144" i="5"/>
  <c r="E144" i="5" s="1"/>
  <c r="O145" i="5"/>
  <c r="E145" i="5" s="1"/>
  <c r="O146" i="5"/>
  <c r="E146" i="5" s="1"/>
  <c r="O147" i="5"/>
  <c r="E147" i="5" s="1"/>
  <c r="O148" i="5"/>
  <c r="E148" i="5" s="1"/>
  <c r="O149" i="5"/>
  <c r="E149" i="5" s="1"/>
  <c r="O150" i="5"/>
  <c r="E150" i="5" s="1"/>
  <c r="O151" i="5"/>
  <c r="E151" i="5" s="1"/>
  <c r="O152" i="5"/>
  <c r="E152" i="5" s="1"/>
  <c r="Q150" i="15" l="1"/>
  <c r="S81" i="5"/>
  <c r="U81" i="5" s="1"/>
  <c r="S35" i="5"/>
  <c r="U35" i="5" s="1"/>
  <c r="S148" i="5"/>
  <c r="U148" i="5" s="1"/>
  <c r="S28" i="5"/>
  <c r="U28" i="5" s="1"/>
  <c r="S34" i="5"/>
  <c r="U34" i="5" s="1"/>
  <c r="S40" i="5"/>
  <c r="U40" i="5" s="1"/>
  <c r="S46" i="5"/>
  <c r="U46" i="5" s="1"/>
  <c r="S58" i="5"/>
  <c r="U58" i="5" s="1"/>
  <c r="S82" i="5"/>
  <c r="U82" i="5" s="1"/>
  <c r="S112" i="5"/>
  <c r="U112" i="5" s="1"/>
  <c r="S118" i="5"/>
  <c r="U118" i="5" s="1"/>
  <c r="S124" i="5"/>
  <c r="U124" i="5" s="1"/>
  <c r="S142" i="5"/>
  <c r="U142" i="5" s="1"/>
  <c r="O149" i="14"/>
  <c r="E138" i="5"/>
  <c r="S138" i="5"/>
  <c r="U138" i="5" s="1"/>
  <c r="E54" i="5"/>
  <c r="S54" i="5"/>
  <c r="U54" i="5" s="1"/>
  <c r="E18" i="5"/>
  <c r="S18" i="5"/>
  <c r="U18" i="5" s="1"/>
  <c r="E126" i="5"/>
  <c r="S126" i="5"/>
  <c r="U126" i="5" s="1"/>
  <c r="S23" i="5"/>
  <c r="U23" i="5" s="1"/>
  <c r="S29" i="5"/>
  <c r="U29" i="5" s="1"/>
  <c r="S65" i="5"/>
  <c r="U65" i="5" s="1"/>
  <c r="S77" i="5"/>
  <c r="U77" i="5" s="1"/>
  <c r="S101" i="5"/>
  <c r="U101" i="5" s="1"/>
  <c r="S107" i="5"/>
  <c r="U107" i="5" s="1"/>
  <c r="S119" i="5"/>
  <c r="U119" i="5" s="1"/>
  <c r="S125" i="5"/>
  <c r="U125" i="5" s="1"/>
  <c r="S131" i="5"/>
  <c r="U131" i="5" s="1"/>
  <c r="S137" i="5"/>
  <c r="U137" i="5" s="1"/>
  <c r="S143" i="5"/>
  <c r="U143" i="5" s="1"/>
  <c r="S152" i="5"/>
  <c r="U152" i="5" s="1"/>
  <c r="S48" i="5"/>
  <c r="U48" i="5" s="1"/>
  <c r="S70" i="5"/>
  <c r="U70" i="5" s="1"/>
  <c r="S27" i="5"/>
  <c r="U27" i="5" s="1"/>
  <c r="S30" i="5"/>
  <c r="U30" i="5" s="1"/>
  <c r="S36" i="5"/>
  <c r="U36" i="5" s="1"/>
  <c r="S84" i="5"/>
  <c r="U84" i="5" s="1"/>
  <c r="S90" i="5"/>
  <c r="U90" i="5" s="1"/>
  <c r="S102" i="5"/>
  <c r="U102" i="5" s="1"/>
  <c r="S108" i="5"/>
  <c r="U108" i="5" s="1"/>
  <c r="S150" i="5"/>
  <c r="U150" i="5" s="1"/>
  <c r="S59" i="5"/>
  <c r="U59" i="5" s="1"/>
  <c r="S19" i="5"/>
  <c r="U19" i="5" s="1"/>
  <c r="S25" i="5"/>
  <c r="U25" i="5" s="1"/>
  <c r="S37" i="5"/>
  <c r="U37" i="5" s="1"/>
  <c r="S43" i="5"/>
  <c r="U43" i="5" s="1"/>
  <c r="S55" i="5"/>
  <c r="U55" i="5" s="1"/>
  <c r="S61" i="5"/>
  <c r="U61" i="5" s="1"/>
  <c r="S67" i="5"/>
  <c r="U67" i="5" s="1"/>
  <c r="S73" i="5"/>
  <c r="U73" i="5" s="1"/>
  <c r="S79" i="5"/>
  <c r="U79" i="5" s="1"/>
  <c r="S91" i="5"/>
  <c r="U91" i="5" s="1"/>
  <c r="S115" i="5"/>
  <c r="U115" i="5" s="1"/>
  <c r="S121" i="5"/>
  <c r="U121" i="5" s="1"/>
  <c r="S127" i="5"/>
  <c r="U127" i="5" s="1"/>
  <c r="S133" i="5"/>
  <c r="U133" i="5" s="1"/>
  <c r="S139" i="5"/>
  <c r="U139" i="5" s="1"/>
  <c r="S145" i="5"/>
  <c r="U145" i="5" s="1"/>
  <c r="S151" i="5"/>
  <c r="U151" i="5" s="1"/>
  <c r="S106" i="5"/>
  <c r="U106" i="5" s="1"/>
  <c r="S14" i="5"/>
  <c r="U14" i="5" s="1"/>
  <c r="S20" i="5"/>
  <c r="U20" i="5" s="1"/>
  <c r="S26" i="5"/>
  <c r="U26" i="5" s="1"/>
  <c r="S38" i="5"/>
  <c r="U38" i="5" s="1"/>
  <c r="S44" i="5"/>
  <c r="U44" i="5" s="1"/>
  <c r="S56" i="5"/>
  <c r="U56" i="5" s="1"/>
  <c r="S62" i="5"/>
  <c r="U62" i="5" s="1"/>
  <c r="S68" i="5"/>
  <c r="U68" i="5" s="1"/>
  <c r="S74" i="5"/>
  <c r="U74" i="5" s="1"/>
  <c r="S80" i="5"/>
  <c r="U80" i="5" s="1"/>
  <c r="S98" i="5"/>
  <c r="U98" i="5" s="1"/>
  <c r="S104" i="5"/>
  <c r="U104" i="5" s="1"/>
  <c r="S110" i="5"/>
  <c r="U110" i="5" s="1"/>
  <c r="S116" i="5"/>
  <c r="U116" i="5" s="1"/>
  <c r="S122" i="5"/>
  <c r="U122" i="5" s="1"/>
  <c r="S128" i="5"/>
  <c r="U128" i="5" s="1"/>
  <c r="S120" i="5"/>
  <c r="U120" i="5" s="1"/>
  <c r="S95" i="5"/>
  <c r="U95" i="5" s="1"/>
  <c r="S51" i="5"/>
  <c r="U51" i="5" s="1"/>
  <c r="S33" i="5"/>
  <c r="U33" i="5" s="1"/>
  <c r="S39" i="5"/>
  <c r="U39" i="5" s="1"/>
  <c r="S45" i="5"/>
  <c r="U45" i="5" s="1"/>
  <c r="S57" i="5"/>
  <c r="U57" i="5" s="1"/>
  <c r="S63" i="5"/>
  <c r="U63" i="5" s="1"/>
  <c r="S99" i="5"/>
  <c r="U99" i="5" s="1"/>
  <c r="S111" i="5"/>
  <c r="U111" i="5" s="1"/>
  <c r="S117" i="5"/>
  <c r="U117" i="5" s="1"/>
  <c r="S123" i="5"/>
  <c r="U123" i="5" s="1"/>
  <c r="S147" i="5"/>
  <c r="U147" i="5" s="1"/>
  <c r="S149" i="5"/>
  <c r="U149" i="5" s="1"/>
  <c r="S94" i="5"/>
  <c r="U94" i="5" s="1"/>
  <c r="S41" i="5"/>
  <c r="U41" i="5" s="1"/>
  <c r="M52" i="5" l="1"/>
  <c r="S52" i="5" s="1"/>
  <c r="U52" i="5" s="1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105" i="14"/>
  <c r="M106" i="14"/>
  <c r="M107" i="14"/>
  <c r="M108" i="14"/>
  <c r="M109" i="14"/>
  <c r="M110" i="14"/>
  <c r="M111" i="14"/>
  <c r="M112" i="14"/>
  <c r="M113" i="14"/>
  <c r="M114" i="14"/>
  <c r="M115" i="14"/>
  <c r="M116" i="14"/>
  <c r="M117" i="14"/>
  <c r="M118" i="14"/>
  <c r="M119" i="14"/>
  <c r="M120" i="14"/>
  <c r="M121" i="14"/>
  <c r="M122" i="14"/>
  <c r="M123" i="14"/>
  <c r="M124" i="14"/>
  <c r="M125" i="14"/>
  <c r="M126" i="14"/>
  <c r="M127" i="14"/>
  <c r="M128" i="14"/>
  <c r="M129" i="14"/>
  <c r="M130" i="14"/>
  <c r="M131" i="14"/>
  <c r="M132" i="14"/>
  <c r="M133" i="14"/>
  <c r="M134" i="14"/>
  <c r="M135" i="14"/>
  <c r="M136" i="14"/>
  <c r="M137" i="14"/>
  <c r="M138" i="14"/>
  <c r="M139" i="14"/>
  <c r="M140" i="14"/>
  <c r="M141" i="14"/>
  <c r="M142" i="14"/>
  <c r="M143" i="14"/>
  <c r="M144" i="14"/>
  <c r="M145" i="14"/>
  <c r="M146" i="14"/>
  <c r="M147" i="14"/>
  <c r="M148" i="14"/>
  <c r="S152" i="1"/>
  <c r="I152" i="5"/>
  <c r="K152" i="5" s="1"/>
  <c r="I151" i="5"/>
  <c r="K151" i="5" s="1"/>
  <c r="I150" i="5"/>
  <c r="K150" i="5" s="1"/>
  <c r="I149" i="5"/>
  <c r="K149" i="5" s="1"/>
  <c r="I148" i="5"/>
  <c r="K148" i="5" s="1"/>
  <c r="I147" i="5"/>
  <c r="K147" i="5" s="1"/>
  <c r="I145" i="5"/>
  <c r="K145" i="5" s="1"/>
  <c r="I143" i="5"/>
  <c r="K143" i="5" s="1"/>
  <c r="I142" i="5"/>
  <c r="K142" i="5" s="1"/>
  <c r="I139" i="5"/>
  <c r="K139" i="5" s="1"/>
  <c r="I138" i="5"/>
  <c r="K138" i="5" s="1"/>
  <c r="I137" i="5"/>
  <c r="K137" i="5" s="1"/>
  <c r="I133" i="5"/>
  <c r="K133" i="5" s="1"/>
  <c r="I131" i="5"/>
  <c r="K131" i="5" s="1"/>
  <c r="I128" i="5"/>
  <c r="K128" i="5" s="1"/>
  <c r="I127" i="5"/>
  <c r="K127" i="5" s="1"/>
  <c r="I126" i="5"/>
  <c r="K126" i="5" s="1"/>
  <c r="I125" i="5"/>
  <c r="K125" i="5" s="1"/>
  <c r="I124" i="5"/>
  <c r="K124" i="5" s="1"/>
  <c r="I123" i="5"/>
  <c r="K123" i="5" s="1"/>
  <c r="I122" i="5"/>
  <c r="K122" i="5" s="1"/>
  <c r="I121" i="5"/>
  <c r="K121" i="5" s="1"/>
  <c r="I120" i="5"/>
  <c r="K120" i="5" s="1"/>
  <c r="I119" i="5"/>
  <c r="K119" i="5" s="1"/>
  <c r="I118" i="5"/>
  <c r="K118" i="5" s="1"/>
  <c r="I117" i="5"/>
  <c r="K117" i="5" s="1"/>
  <c r="I116" i="5"/>
  <c r="K116" i="5" s="1"/>
  <c r="I115" i="5"/>
  <c r="K115" i="5" s="1"/>
  <c r="I112" i="5"/>
  <c r="K112" i="5" s="1"/>
  <c r="I111" i="5"/>
  <c r="K111" i="5" s="1"/>
  <c r="I110" i="5"/>
  <c r="K110" i="5" s="1"/>
  <c r="I108" i="5"/>
  <c r="K108" i="5" s="1"/>
  <c r="I107" i="5"/>
  <c r="K107" i="5" s="1"/>
  <c r="I106" i="5"/>
  <c r="K106" i="5" s="1"/>
  <c r="I104" i="5"/>
  <c r="K104" i="5" s="1"/>
  <c r="I102" i="5"/>
  <c r="K102" i="5" s="1"/>
  <c r="I101" i="5"/>
  <c r="K101" i="5" s="1"/>
  <c r="I99" i="5"/>
  <c r="K99" i="5" s="1"/>
  <c r="I98" i="5"/>
  <c r="K98" i="5" s="1"/>
  <c r="I95" i="5"/>
  <c r="K95" i="5" s="1"/>
  <c r="I94" i="5"/>
  <c r="K94" i="5" s="1"/>
  <c r="I91" i="5"/>
  <c r="K91" i="5" s="1"/>
  <c r="I90" i="5"/>
  <c r="K90" i="5" s="1"/>
  <c r="I84" i="5"/>
  <c r="K84" i="5" s="1"/>
  <c r="I82" i="5"/>
  <c r="K82" i="5" s="1"/>
  <c r="I81" i="5"/>
  <c r="K81" i="5" s="1"/>
  <c r="I80" i="5"/>
  <c r="K80" i="5" s="1"/>
  <c r="I79" i="5"/>
  <c r="K79" i="5" s="1"/>
  <c r="I74" i="5"/>
  <c r="K74" i="5" s="1"/>
  <c r="I73" i="5"/>
  <c r="K73" i="5" s="1"/>
  <c r="I70" i="5"/>
  <c r="K70" i="5" s="1"/>
  <c r="I68" i="5"/>
  <c r="K68" i="5" s="1"/>
  <c r="I67" i="5"/>
  <c r="K67" i="5" s="1"/>
  <c r="I65" i="5"/>
  <c r="K65" i="5" s="1"/>
  <c r="I63" i="5"/>
  <c r="K63" i="5" s="1"/>
  <c r="I62" i="5"/>
  <c r="K62" i="5" s="1"/>
  <c r="I61" i="5"/>
  <c r="K61" i="5" s="1"/>
  <c r="I59" i="5"/>
  <c r="K59" i="5" s="1"/>
  <c r="I58" i="5"/>
  <c r="K58" i="5" s="1"/>
  <c r="I57" i="5"/>
  <c r="K57" i="5" s="1"/>
  <c r="I56" i="5"/>
  <c r="K56" i="5" s="1"/>
  <c r="I55" i="5"/>
  <c r="K55" i="5" s="1"/>
  <c r="I54" i="5"/>
  <c r="K54" i="5" s="1"/>
  <c r="I51" i="5"/>
  <c r="K51" i="5" s="1"/>
  <c r="I48" i="5"/>
  <c r="K48" i="5" s="1"/>
  <c r="I46" i="5"/>
  <c r="K46" i="5" s="1"/>
  <c r="I45" i="5"/>
  <c r="K45" i="5" s="1"/>
  <c r="I44" i="5"/>
  <c r="K44" i="5" s="1"/>
  <c r="I43" i="5"/>
  <c r="K43" i="5" s="1"/>
  <c r="I41" i="5"/>
  <c r="K41" i="5" s="1"/>
  <c r="I40" i="5"/>
  <c r="K40" i="5" s="1"/>
  <c r="I39" i="5"/>
  <c r="K39" i="5" s="1"/>
  <c r="I38" i="5"/>
  <c r="K38" i="5" s="1"/>
  <c r="I37" i="5"/>
  <c r="K37" i="5" s="1"/>
  <c r="I36" i="5"/>
  <c r="K36" i="5" s="1"/>
  <c r="I35" i="5"/>
  <c r="K35" i="5" s="1"/>
  <c r="I34" i="5"/>
  <c r="K34" i="5" s="1"/>
  <c r="I33" i="5"/>
  <c r="K33" i="5" s="1"/>
  <c r="I30" i="5"/>
  <c r="K30" i="5" s="1"/>
  <c r="I29" i="5"/>
  <c r="K29" i="5" s="1"/>
  <c r="I28" i="5"/>
  <c r="K28" i="5" s="1"/>
  <c r="I27" i="5"/>
  <c r="K27" i="5" s="1"/>
  <c r="I26" i="5"/>
  <c r="K26" i="5" s="1"/>
  <c r="I25" i="5"/>
  <c r="K25" i="5" s="1"/>
  <c r="I23" i="5"/>
  <c r="K23" i="5" s="1"/>
  <c r="I20" i="5"/>
  <c r="K20" i="5" s="1"/>
  <c r="I19" i="5"/>
  <c r="K19" i="5" s="1"/>
  <c r="I18" i="5"/>
  <c r="K18" i="5" s="1"/>
  <c r="I14" i="5"/>
  <c r="K14" i="5" s="1"/>
  <c r="M92" i="5"/>
  <c r="S92" i="5" s="1"/>
  <c r="U92" i="5" s="1"/>
  <c r="M114" i="5"/>
  <c r="S114" i="5" s="1"/>
  <c r="U114" i="5" s="1"/>
  <c r="M85" i="5"/>
  <c r="S85" i="5" s="1"/>
  <c r="U85" i="5" s="1"/>
  <c r="M72" i="5"/>
  <c r="S72" i="5" s="1"/>
  <c r="U72" i="5" s="1"/>
  <c r="M31" i="5"/>
  <c r="S31" i="5" s="1"/>
  <c r="U31" i="5" s="1"/>
  <c r="M66" i="5"/>
  <c r="S66" i="5" s="1"/>
  <c r="U66" i="5" s="1"/>
  <c r="M71" i="5"/>
  <c r="S71" i="5" s="1"/>
  <c r="U71" i="5" s="1"/>
  <c r="M87" i="5"/>
  <c r="S87" i="5" s="1"/>
  <c r="U87" i="5" s="1"/>
  <c r="M97" i="5"/>
  <c r="S97" i="5" s="1"/>
  <c r="U97" i="5" s="1"/>
  <c r="M60" i="5"/>
  <c r="S60" i="5" s="1"/>
  <c r="U60" i="5" s="1"/>
  <c r="M49" i="5"/>
  <c r="S49" i="5" s="1"/>
  <c r="U49" i="5" s="1"/>
  <c r="M53" i="5"/>
  <c r="S53" i="5" s="1"/>
  <c r="U53" i="5" s="1"/>
  <c r="M86" i="5"/>
  <c r="S86" i="5" s="1"/>
  <c r="U86" i="5" s="1"/>
  <c r="M134" i="5"/>
  <c r="S134" i="5" s="1"/>
  <c r="U134" i="5" s="1"/>
  <c r="M93" i="5"/>
  <c r="S93" i="5" s="1"/>
  <c r="U93" i="5" s="1"/>
  <c r="M13" i="5"/>
  <c r="S13" i="5" s="1"/>
  <c r="U13" i="5" s="1"/>
  <c r="M141" i="5"/>
  <c r="S141" i="5" s="1"/>
  <c r="U141" i="5" s="1"/>
  <c r="M76" i="5"/>
  <c r="S76" i="5" s="1"/>
  <c r="U76" i="5" s="1"/>
  <c r="M83" i="5"/>
  <c r="S83" i="5" s="1"/>
  <c r="U83" i="5" s="1"/>
  <c r="M78" i="5"/>
  <c r="S78" i="5" s="1"/>
  <c r="U78" i="5" s="1"/>
  <c r="M75" i="5"/>
  <c r="S75" i="5" s="1"/>
  <c r="U75" i="5" s="1"/>
  <c r="M64" i="5"/>
  <c r="S64" i="5" s="1"/>
  <c r="U64" i="5" s="1"/>
  <c r="M96" i="5"/>
  <c r="S96" i="5" s="1"/>
  <c r="U96" i="5" s="1"/>
  <c r="M16" i="5"/>
  <c r="S16" i="5" s="1"/>
  <c r="U16" i="5" s="1"/>
  <c r="M47" i="5"/>
  <c r="S47" i="5" s="1"/>
  <c r="U47" i="5" s="1"/>
  <c r="M15" i="5"/>
  <c r="S15" i="5" s="1"/>
  <c r="U15" i="5" s="1"/>
  <c r="M32" i="5"/>
  <c r="S32" i="5" s="1"/>
  <c r="U32" i="5" s="1"/>
  <c r="M89" i="5"/>
  <c r="S89" i="5" s="1"/>
  <c r="U89" i="5" s="1"/>
  <c r="M103" i="5"/>
  <c r="S103" i="5" s="1"/>
  <c r="U103" i="5" s="1"/>
  <c r="M113" i="5"/>
  <c r="S113" i="5" s="1"/>
  <c r="U113" i="5" s="1"/>
  <c r="M132" i="5"/>
  <c r="S132" i="5" s="1"/>
  <c r="U132" i="5" s="1"/>
  <c r="M17" i="5"/>
  <c r="S17" i="5" s="1"/>
  <c r="U17" i="5" s="1"/>
  <c r="M50" i="5"/>
  <c r="S50" i="5" s="1"/>
  <c r="U50" i="5" s="1"/>
  <c r="M140" i="5"/>
  <c r="S140" i="5" s="1"/>
  <c r="U140" i="5" s="1"/>
  <c r="M109" i="5"/>
  <c r="S109" i="5" s="1"/>
  <c r="U109" i="5" s="1"/>
  <c r="M42" i="5"/>
  <c r="S42" i="5" s="1"/>
  <c r="U42" i="5" s="1"/>
  <c r="M69" i="5"/>
  <c r="S69" i="5" s="1"/>
  <c r="U69" i="5" s="1"/>
  <c r="M100" i="5"/>
  <c r="S100" i="5" s="1"/>
  <c r="U100" i="5" s="1"/>
  <c r="M11" i="5"/>
  <c r="C11" i="5" s="1"/>
  <c r="M24" i="5"/>
  <c r="S24" i="5" s="1"/>
  <c r="U24" i="5" s="1"/>
  <c r="M21" i="5"/>
  <c r="S21" i="5" s="1"/>
  <c r="U21" i="5" s="1"/>
  <c r="M105" i="5"/>
  <c r="S105" i="5" s="1"/>
  <c r="U105" i="5" s="1"/>
  <c r="M136" i="5"/>
  <c r="S136" i="5" s="1"/>
  <c r="U136" i="5" s="1"/>
  <c r="M135" i="5"/>
  <c r="S135" i="5" s="1"/>
  <c r="U135" i="5" s="1"/>
  <c r="M130" i="5"/>
  <c r="S130" i="5" s="1"/>
  <c r="U130" i="5" s="1"/>
  <c r="M22" i="5"/>
  <c r="S22" i="5" s="1"/>
  <c r="U22" i="5" s="1"/>
  <c r="Q153" i="5"/>
  <c r="Q155" i="5" s="1"/>
  <c r="A3" i="5"/>
  <c r="M77" i="5" l="1"/>
  <c r="M88" i="5"/>
  <c r="C105" i="5"/>
  <c r="I105" i="5" s="1"/>
  <c r="K105" i="5" s="1"/>
  <c r="C17" i="5"/>
  <c r="I17" i="5" s="1"/>
  <c r="K17" i="5" s="1"/>
  <c r="C75" i="5"/>
  <c r="I75" i="5" s="1"/>
  <c r="K75" i="5" s="1"/>
  <c r="C86" i="5"/>
  <c r="I86" i="5" s="1"/>
  <c r="K86" i="5" s="1"/>
  <c r="C114" i="5"/>
  <c r="I114" i="5" s="1"/>
  <c r="K114" i="5" s="1"/>
  <c r="C130" i="5"/>
  <c r="I130" i="5" s="1"/>
  <c r="K130" i="5" s="1"/>
  <c r="C21" i="5"/>
  <c r="I21" i="5" s="1"/>
  <c r="K21" i="5" s="1"/>
  <c r="C100" i="5"/>
  <c r="I100" i="5" s="1"/>
  <c r="K100" i="5" s="1"/>
  <c r="C109" i="5"/>
  <c r="I109" i="5" s="1"/>
  <c r="K109" i="5" s="1"/>
  <c r="C132" i="5"/>
  <c r="I132" i="5" s="1"/>
  <c r="K132" i="5" s="1"/>
  <c r="C89" i="5"/>
  <c r="I89" i="5" s="1"/>
  <c r="K89" i="5" s="1"/>
  <c r="C16" i="5"/>
  <c r="I16" i="5" s="1"/>
  <c r="K16" i="5" s="1"/>
  <c r="C78" i="5"/>
  <c r="I78" i="5" s="1"/>
  <c r="K78" i="5" s="1"/>
  <c r="C13" i="5"/>
  <c r="I13" i="5" s="1"/>
  <c r="K13" i="5" s="1"/>
  <c r="C97" i="5"/>
  <c r="I97" i="5" s="1"/>
  <c r="K97" i="5" s="1"/>
  <c r="C31" i="5"/>
  <c r="I31" i="5" s="1"/>
  <c r="K31" i="5" s="1"/>
  <c r="C92" i="5"/>
  <c r="I92" i="5" s="1"/>
  <c r="K92" i="5" s="1"/>
  <c r="C52" i="5"/>
  <c r="I52" i="5" s="1"/>
  <c r="K52" i="5" s="1"/>
  <c r="C22" i="5"/>
  <c r="I22" i="5" s="1"/>
  <c r="K22" i="5" s="1"/>
  <c r="C42" i="5"/>
  <c r="I42" i="5" s="1"/>
  <c r="K42" i="5" s="1"/>
  <c r="C47" i="5"/>
  <c r="I47" i="5" s="1"/>
  <c r="K47" i="5" s="1"/>
  <c r="C60" i="5"/>
  <c r="I60" i="5" s="1"/>
  <c r="K60" i="5" s="1"/>
  <c r="C135" i="5"/>
  <c r="I135" i="5" s="1"/>
  <c r="K135" i="5" s="1"/>
  <c r="C69" i="5"/>
  <c r="I69" i="5" s="1"/>
  <c r="K69" i="5" s="1"/>
  <c r="C140" i="5"/>
  <c r="I140" i="5" s="1"/>
  <c r="K140" i="5" s="1"/>
  <c r="C113" i="5"/>
  <c r="I113" i="5" s="1"/>
  <c r="K113" i="5" s="1"/>
  <c r="C32" i="5"/>
  <c r="I32" i="5" s="1"/>
  <c r="K32" i="5" s="1"/>
  <c r="C96" i="5"/>
  <c r="I96" i="5" s="1"/>
  <c r="K96" i="5" s="1"/>
  <c r="C83" i="5"/>
  <c r="I83" i="5" s="1"/>
  <c r="K83" i="5" s="1"/>
  <c r="C93" i="5"/>
  <c r="I93" i="5" s="1"/>
  <c r="K93" i="5" s="1"/>
  <c r="C53" i="5"/>
  <c r="I53" i="5" s="1"/>
  <c r="K53" i="5" s="1"/>
  <c r="C87" i="5"/>
  <c r="I87" i="5" s="1"/>
  <c r="K87" i="5" s="1"/>
  <c r="C72" i="5"/>
  <c r="I72" i="5" s="1"/>
  <c r="K72" i="5" s="1"/>
  <c r="C103" i="5"/>
  <c r="I103" i="5" s="1"/>
  <c r="K103" i="5" s="1"/>
  <c r="C141" i="5"/>
  <c r="I141" i="5" s="1"/>
  <c r="K141" i="5" s="1"/>
  <c r="C66" i="5"/>
  <c r="I66" i="5" s="1"/>
  <c r="K66" i="5" s="1"/>
  <c r="C136" i="5"/>
  <c r="I136" i="5" s="1"/>
  <c r="K136" i="5" s="1"/>
  <c r="C24" i="5"/>
  <c r="I24" i="5" s="1"/>
  <c r="K24" i="5" s="1"/>
  <c r="C50" i="5"/>
  <c r="I50" i="5" s="1"/>
  <c r="K50" i="5" s="1"/>
  <c r="C15" i="5"/>
  <c r="I15" i="5" s="1"/>
  <c r="K15" i="5" s="1"/>
  <c r="C64" i="5"/>
  <c r="I64" i="5" s="1"/>
  <c r="K64" i="5" s="1"/>
  <c r="C76" i="5"/>
  <c r="I76" i="5" s="1"/>
  <c r="K76" i="5" s="1"/>
  <c r="C134" i="5"/>
  <c r="I134" i="5" s="1"/>
  <c r="K134" i="5" s="1"/>
  <c r="C49" i="5"/>
  <c r="I49" i="5" s="1"/>
  <c r="K49" i="5" s="1"/>
  <c r="C71" i="5"/>
  <c r="I71" i="5" s="1"/>
  <c r="K71" i="5" s="1"/>
  <c r="C85" i="5"/>
  <c r="I85" i="5" s="1"/>
  <c r="K85" i="5" s="1"/>
  <c r="M144" i="5"/>
  <c r="S144" i="5" s="1"/>
  <c r="U144" i="5" s="1"/>
  <c r="M146" i="5"/>
  <c r="S146" i="5" s="1"/>
  <c r="U146" i="5" s="1"/>
  <c r="M129" i="5"/>
  <c r="S129" i="5" s="1"/>
  <c r="U129" i="5" s="1"/>
  <c r="M152" i="1"/>
  <c r="U152" i="1"/>
  <c r="E10" i="11"/>
  <c r="E10" i="8"/>
  <c r="C10" i="8"/>
  <c r="C6" i="6"/>
  <c r="R60" i="18"/>
  <c r="P60" i="18"/>
  <c r="M150" i="15"/>
  <c r="O150" i="15"/>
  <c r="E150" i="15"/>
  <c r="I150" i="15"/>
  <c r="E149" i="14"/>
  <c r="C88" i="5" l="1"/>
  <c r="I88" i="5" s="1"/>
  <c r="K88" i="5" s="1"/>
  <c r="S88" i="5"/>
  <c r="U88" i="5" s="1"/>
  <c r="C77" i="5"/>
  <c r="I77" i="5" s="1"/>
  <c r="K77" i="5" s="1"/>
  <c r="C146" i="5"/>
  <c r="I146" i="5" s="1"/>
  <c r="K146" i="5" s="1"/>
  <c r="C144" i="5"/>
  <c r="I144" i="5" s="1"/>
  <c r="K144" i="5" s="1"/>
  <c r="C129" i="5"/>
  <c r="I129" i="5" s="1"/>
  <c r="K129" i="5" s="1"/>
  <c r="M153" i="5"/>
  <c r="G8" i="13"/>
  <c r="I9" i="7"/>
  <c r="E9" i="11" s="1"/>
  <c r="E9" i="7"/>
  <c r="M155" i="5" l="1"/>
  <c r="C153" i="5"/>
  <c r="AE10" i="17"/>
  <c r="AC10" i="17"/>
  <c r="W10" i="17"/>
  <c r="T10" i="17"/>
  <c r="O10" i="17"/>
  <c r="Q10" i="17"/>
  <c r="A3" i="17" l="1"/>
  <c r="Q8" i="13" l="1"/>
  <c r="O11" i="6" l="1"/>
  <c r="K11" i="6"/>
  <c r="C11" i="6"/>
  <c r="E11" i="6" l="1"/>
  <c r="G11" i="6"/>
  <c r="M11" i="6"/>
  <c r="G9" i="7" l="1"/>
  <c r="AG10" i="17"/>
  <c r="Q10" i="2" l="1"/>
  <c r="S10" i="2" l="1"/>
  <c r="O8" i="13" l="1"/>
  <c r="M8" i="13"/>
  <c r="I8" i="13"/>
  <c r="O10" i="2"/>
  <c r="M10" i="2"/>
  <c r="K10" i="2"/>
  <c r="Q11" i="6" l="1"/>
  <c r="E8" i="11" s="1"/>
  <c r="I11" i="6"/>
  <c r="K8" i="13"/>
  <c r="I8" i="11" l="1"/>
  <c r="I9" i="11"/>
  <c r="K9" i="7"/>
  <c r="D152" i="1" l="1"/>
  <c r="P8" i="13" l="1"/>
  <c r="J60" i="18"/>
  <c r="L60" i="18"/>
  <c r="N60" i="18"/>
  <c r="D11" i="6" l="1"/>
  <c r="F11" i="6"/>
  <c r="H11" i="6"/>
  <c r="J11" i="6"/>
  <c r="L11" i="6"/>
  <c r="N11" i="6"/>
  <c r="P11" i="6"/>
  <c r="A3" i="14" l="1"/>
  <c r="A3" i="8" l="1"/>
  <c r="A3" i="7"/>
  <c r="A3" i="6"/>
  <c r="A3" i="15"/>
  <c r="A3" i="13"/>
  <c r="A3" i="2" l="1"/>
  <c r="A3" i="11" s="1"/>
  <c r="I10" i="11" l="1"/>
  <c r="O12" i="5"/>
  <c r="S12" i="5" s="1"/>
  <c r="U12" i="5" s="1"/>
  <c r="Q149" i="14"/>
  <c r="O11" i="5"/>
  <c r="S11" i="5" s="1"/>
  <c r="S153" i="5" l="1"/>
  <c r="E7" i="11" s="1"/>
  <c r="U11" i="5"/>
  <c r="U153" i="5" s="1"/>
  <c r="I149" i="14"/>
  <c r="E12" i="5"/>
  <c r="I12" i="5" s="1"/>
  <c r="K12" i="5" s="1"/>
  <c r="O153" i="5"/>
  <c r="O155" i="5" s="1"/>
  <c r="E11" i="5"/>
  <c r="G149" i="14"/>
  <c r="I11" i="11" l="1"/>
  <c r="E153" i="5"/>
  <c r="I11" i="5"/>
  <c r="I153" i="5" l="1"/>
  <c r="K11" i="5"/>
  <c r="K15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Mehri Ghasabi</author>
  </authors>
  <commentList>
    <comment ref="A15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Mehri Ghasabi: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<sst xmlns="http://schemas.openxmlformats.org/spreadsheetml/2006/main" count="903" uniqueCount="265">
  <si>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</si>
  <si>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</si>
  <si>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</si>
  <si>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</si>
  <si>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</si>
  <si>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</si>
  <si>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</si>
  <si>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</si>
  <si>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</si>
  <si>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</si>
  <si>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</si>
  <si>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</si>
  <si>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</si>
  <si>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</si>
  <si>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</si>
  <si>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</si>
  <si>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</si>
  <si>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</si>
  <si>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</si>
  <si>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</si>
  <si>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</si>
  <si>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</si>
  <si>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</si>
  <si>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</si>
  <si>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</si>
  <si>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</si>
  <si>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</si>
  <si>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</si>
  <si>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</si>
  <si>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</si>
  <si>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</si>
  <si>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</si>
  <si>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سایر درآمدها</t>
  </si>
  <si>
    <t>قیمت بازار هر سهم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</si>
  <si>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</si>
  <si>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</si>
  <si>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</si>
  <si>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</si>
  <si>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</si>
  <si>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</si>
  <si>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</si>
  <si>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خالص درآمد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</si>
  <si>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</si>
  <si>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</si>
  <si>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</si>
  <si>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</si>
  <si>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</si>
  <si>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</si>
  <si>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</si>
  <si>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</si>
  <si>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</si>
  <si>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</si>
  <si>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</si>
  <si>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</si>
  <si>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</si>
  <si>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</si>
  <si>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</si>
  <si>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</si>
  <si>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</si>
  <si>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 xml:space="preserve"> </t>
  </si>
  <si>
    <t>.</t>
  </si>
  <si>
    <t>یادداشت الف</t>
  </si>
  <si>
    <t>یادداشت ب</t>
  </si>
  <si>
    <t>یادداشت ج</t>
  </si>
  <si>
    <t>د- سود اوراق بهادار با درآمد ثابت و سپرده بانکی</t>
  </si>
  <si>
    <t>یادداشت د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</si>
  <si>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</si>
  <si>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</si>
  <si>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</si>
  <si>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</si>
  <si>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تاریخ انتشار اوراق</t>
  </si>
  <si>
    <t>نرخ سود اسمی</t>
  </si>
  <si>
    <t>قیمت بازار هر ورقه</t>
  </si>
  <si>
    <t>گزارش وضعیت پرتفوی ماهانه</t>
  </si>
  <si>
    <t>‫پذیرفته شده در بورس یا فرابورس</t>
  </si>
  <si>
    <t>‫درآمد سود سهام</t>
  </si>
  <si>
    <t>‫اطلاعات مجمع</t>
  </si>
  <si>
    <t>‫طی دوره</t>
  </si>
  <si>
    <t>‫نام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</si>
  <si>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</si>
  <si>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</si>
  <si>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</si>
  <si>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</si>
  <si>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</si>
  <si>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</si>
  <si>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‫جمع</t>
  </si>
  <si>
    <t>درصد از کل داراییها</t>
  </si>
  <si>
    <t>نرخ سود علیالحساب</t>
  </si>
  <si>
    <t>درآمدها</t>
  </si>
  <si>
    <t>کوتاه مدت</t>
  </si>
  <si>
    <t>-</t>
  </si>
  <si>
    <t>تعدیل کارمزد کارگزاری‫</t>
  </si>
  <si>
    <t>1401/03/31</t>
  </si>
  <si>
    <t>صندوق سرمایه گذاری قابل معامله شاخصی  کیان</t>
  </si>
  <si>
    <t>صندوق سرمایه گذاری قابل معامله شاخصی کیان</t>
  </si>
  <si>
    <t>ج- سود(زیان) حاصل از فروش سهام</t>
  </si>
  <si>
    <t>ب- درآمد ناشی از تغییر قیمت سهام</t>
  </si>
  <si>
    <t>صندوق سرمایه گذاری  قابل معامله شاخصی کیان</t>
  </si>
  <si>
    <t>پالایش نفت اصفهان (شپنا)</t>
  </si>
  <si>
    <t>گسترش نفت و گاز پارسیان (پارسان)</t>
  </si>
  <si>
    <t>سالمین (غسالم)</t>
  </si>
  <si>
    <t>سیمان غرب (سغرب)</t>
  </si>
  <si>
    <t>بیمه آسیا (آسیا)</t>
  </si>
  <si>
    <t>تراکتورسازی (تایرا)</t>
  </si>
  <si>
    <t>کاشی حافظ (کحافظ)</t>
  </si>
  <si>
    <t>معدنی املاح ایران (شاملا)</t>
  </si>
  <si>
    <t>مدیریت صنعت شوینده ت.ص بهشهر (شوینده)</t>
  </si>
  <si>
    <t>لیزینگ صنعت و معدن (ولصنم)</t>
  </si>
  <si>
    <t>فجر انرژی خلیج فارس (بفجر)</t>
  </si>
  <si>
    <t>آلومینیوم ایران (فایرا)</t>
  </si>
  <si>
    <t>فرآورده های نسوز آذر (کاذر)</t>
  </si>
  <si>
    <t>فولاد سپید فراب کویر (کویر)</t>
  </si>
  <si>
    <t>فرآورده های نسوز ایران (کفرا)</t>
  </si>
  <si>
    <t>حفاری شمال (حفاری)</t>
  </si>
  <si>
    <t>سیمان صوفیان (سصوفی)</t>
  </si>
  <si>
    <t>صنعتی بهشهر (غبشهر)</t>
  </si>
  <si>
    <t>سیمان فارس و خوزستان (سفارس)</t>
  </si>
  <si>
    <t>سیمان ارومیه (ساروم)</t>
  </si>
  <si>
    <t>پارس دارو (دپارس)</t>
  </si>
  <si>
    <t>ایرکا پارت صنعت (خکار)</t>
  </si>
  <si>
    <t>بانک سینا (وسینا)</t>
  </si>
  <si>
    <t>بیمه ما (ما)</t>
  </si>
  <si>
    <t>نورد قطعات فولادی (فنورد)</t>
  </si>
  <si>
    <t>بهساز کاشانه تهران (ثبهساز)</t>
  </si>
  <si>
    <t>کارت اعتباری ایران کیش (رکیش)</t>
  </si>
  <si>
    <t>لیزینگ پارسیان (ولپارس)</t>
  </si>
  <si>
    <t>پارس سرام (کسرام)</t>
  </si>
  <si>
    <t>س.ص. بازنشستگی کارکنان بانکها (وسکاب)</t>
  </si>
  <si>
    <t>ارتباطات سیار (همراه)</t>
  </si>
  <si>
    <t>فولاد کاوه جنوب کیش (کاوه)</t>
  </si>
  <si>
    <t>مواد داروپخش (دتماد)</t>
  </si>
  <si>
    <t>سر. نفت و گاز تامین (تاپیکو)</t>
  </si>
  <si>
    <t>سرمایه گذاری و توسعه صنایع سیمان (سیدکو)</t>
  </si>
  <si>
    <t>سر. شاهد (ثشاهد)</t>
  </si>
  <si>
    <t>صنعتی بارز (پکرمان)</t>
  </si>
  <si>
    <t>سر. صدر تامین (تاصیکو)</t>
  </si>
  <si>
    <t>پتروشیمی شیراز (شیراز)</t>
  </si>
  <si>
    <t>کاشی سینا (کساوه)</t>
  </si>
  <si>
    <t>دارو امین (دامین)</t>
  </si>
  <si>
    <t>باما (کاما)</t>
  </si>
  <si>
    <t>چادرملو (کچاد)</t>
  </si>
  <si>
    <t>ماشین سازی اراک (فاراک)</t>
  </si>
  <si>
    <t>خاک چینی ایران (کخاک)</t>
  </si>
  <si>
    <t>واسپاری ملت (ولملت)</t>
  </si>
  <si>
    <t>سر. ملی (ونیکی)</t>
  </si>
  <si>
    <t>درخشان تهران (پدرخش)</t>
  </si>
  <si>
    <t>مارگارین (غمارگ)</t>
  </si>
  <si>
    <t>فولادخراسان (فخاس)</t>
  </si>
  <si>
    <t>قند ثابت خراسان (قثابت)</t>
  </si>
  <si>
    <t>همکاران سیستم (سیستم)</t>
  </si>
  <si>
    <t>بانک ملت (وبملت)</t>
  </si>
  <si>
    <t>سیمان تهران (ستران)</t>
  </si>
  <si>
    <t>گروه مپنا (رمپنا)</t>
  </si>
  <si>
    <t>سر. ایران خودرو (خگستر)</t>
  </si>
  <si>
    <t>دارو فارابی (دفارا)</t>
  </si>
  <si>
    <t>صنایع شیمیایی ایران (شیران)</t>
  </si>
  <si>
    <t>تامین سرمایه بانک ملت (تملت)</t>
  </si>
  <si>
    <t>خدمات انفورماتیک (رانفور)</t>
  </si>
  <si>
    <t>نفت سپاهان (شسپا)</t>
  </si>
  <si>
    <t>بیمه البرز (البرز)</t>
  </si>
  <si>
    <t>کاغذ پارس (چکاپا)</t>
  </si>
  <si>
    <t>نوش مازندران (غنوش)</t>
  </si>
  <si>
    <t>فروسیلیس ایران (فروس)</t>
  </si>
  <si>
    <t>صنعتی سپاهان (فسپا)</t>
  </si>
  <si>
    <t>لیزینگ کارآفرین (ولکار)</t>
  </si>
  <si>
    <t>تاید واتر خاورمیانه (حتاید)</t>
  </si>
  <si>
    <t>سر. غدیر (وغدیر)</t>
  </si>
  <si>
    <t>سر. صندوق بازنشستگی (وصندوق)</t>
  </si>
  <si>
    <t>سر. دارویی تامین (تیپیکو)</t>
  </si>
  <si>
    <t>قطعات اتومبیل (ختوقا)</t>
  </si>
  <si>
    <t>سر. سایپا (وساپا)</t>
  </si>
  <si>
    <t>تولید ژلاتین کپسول ایران (دکپسول)</t>
  </si>
  <si>
    <t>کاشی الوند (کلوند)</t>
  </si>
  <si>
    <t>فروشگاه های افق کوروش (افق)</t>
  </si>
  <si>
    <t>صنایع پتروشیمی کرمانشاه (کرماشا)</t>
  </si>
  <si>
    <t>کاشی پارس (کپارس)</t>
  </si>
  <si>
    <t>داروپخش (وپخش)</t>
  </si>
  <si>
    <t>نوسازی و ساختمان تهران (ثنوسا)</t>
  </si>
  <si>
    <t>آذراب (فاذر)</t>
  </si>
  <si>
    <t>صنایع ریخته گری ایران (خریخت)</t>
  </si>
  <si>
    <t>گل گهر (کگل)</t>
  </si>
  <si>
    <t>موتورسازان تراکتور (خموتور)</t>
  </si>
  <si>
    <t>لبنیات کالبر (غالبر)</t>
  </si>
  <si>
    <t>آبسال (لابسا)</t>
  </si>
  <si>
    <t>لیزینگ رایان سایپا (ولساپا)</t>
  </si>
  <si>
    <t>مهندسی حمل و نقل پتروشیمی (حپترو)</t>
  </si>
  <si>
    <t>دارو جابرابن حیان (دجابر)</t>
  </si>
  <si>
    <t>مهرام (غمهرا)</t>
  </si>
  <si>
    <t>کشت و صنعت چین چین (غچین)</t>
  </si>
  <si>
    <t>دارو عبیدی (دعبید)</t>
  </si>
  <si>
    <t>رینگ سازی مشهد (خرینگ)</t>
  </si>
  <si>
    <t>پرداخت الکترونیک سامان کیش (سپ)</t>
  </si>
  <si>
    <t>کالسیمین (فاسمین)</t>
  </si>
  <si>
    <t>پالایش نفت تهران (شتران)</t>
  </si>
  <si>
    <t>سر. توسعه صنعتی ایران (وتوصا)</t>
  </si>
  <si>
    <t>دارو اکسیر (دلر)</t>
  </si>
  <si>
    <t>پدیده شیمی قرن (قرن)</t>
  </si>
  <si>
    <t>سیمان مازندران (سمازن)</t>
  </si>
  <si>
    <t>پتروشیمی جم (جم)</t>
  </si>
  <si>
    <t>سیمان هگمتان (سهگمت)</t>
  </si>
  <si>
    <t>مبین انرژی خلیج فارس (مبین)</t>
  </si>
  <si>
    <t>ایران ترانسفو (بترانس)</t>
  </si>
  <si>
    <t>فولاد مبارکه اصفهان (فولاد)</t>
  </si>
  <si>
    <t>کیمیدارو (دکیمی)</t>
  </si>
  <si>
    <t>مس باهنر (فباهنر)</t>
  </si>
  <si>
    <t>سیمان شاهرود (سرود)</t>
  </si>
  <si>
    <t>سیمان بهبهان (سبهان)</t>
  </si>
  <si>
    <t>سر. شفا دارو (شفا)</t>
  </si>
  <si>
    <t>شیمی داروپخش (دشیمی)</t>
  </si>
  <si>
    <t>سیمان خاش (سخاش)</t>
  </si>
  <si>
    <t>تامین سرمایه نوین (تنوین)</t>
  </si>
  <si>
    <t>فنرسازی زر (خزر)</t>
  </si>
  <si>
    <t>بیمه پارسیان (پارسیان)</t>
  </si>
  <si>
    <t>لعابیران (شلعاب)</t>
  </si>
  <si>
    <t>لاستیک سهند (پسهند)</t>
  </si>
  <si>
    <t>سر. توسعه ملی (وتوسم)</t>
  </si>
  <si>
    <t>ملی صنایع مس ایران (فملی)</t>
  </si>
  <si>
    <t>سر. پارس توشه (وتوشه)</t>
  </si>
  <si>
    <t>فولاد امیرکبیر کاشان (فجر)</t>
  </si>
  <si>
    <t>قند هگمتان (قهکمت)</t>
  </si>
  <si>
    <t>پمپ ایران (تپمپی)</t>
  </si>
  <si>
    <t>صنعت غذایی کورش (غکورش)</t>
  </si>
  <si>
    <t>آسان پرداخت پرشین (آپ)</t>
  </si>
  <si>
    <t>بانک خاورمیانه (وخاور)</t>
  </si>
  <si>
    <t>سپید ماکیان (سپید)</t>
  </si>
  <si>
    <t>سیمان خوزستان (سخوز)</t>
  </si>
  <si>
    <t>توسعه معدنی و صنعتی صبانور (کنور)</t>
  </si>
  <si>
    <t>گروه بهمن (خبهمن)</t>
  </si>
  <si>
    <t>شهد ایران (غشهد)</t>
  </si>
  <si>
    <t>کویر تایر (پکویر)</t>
  </si>
  <si>
    <t>شیشه همدان (کهمدا)</t>
  </si>
  <si>
    <t>پتروشیمی خارک (شخارک)</t>
  </si>
  <si>
    <t>به پرداخت ملت (پرداخت)</t>
  </si>
  <si>
    <t>قند قزوین (قزوین)</t>
  </si>
  <si>
    <t>کاشی سعدی (کسعدی)</t>
  </si>
  <si>
    <t>پلاسکوکار سایپا (پلاسک)</t>
  </si>
  <si>
    <t>توسعه و عمران امید (ثامید)</t>
  </si>
  <si>
    <t>سر. بوعلی (وبوعلی)</t>
  </si>
  <si>
    <t>قند لرستان (قلرست)</t>
  </si>
  <si>
    <t>فرآورده نسوز پارس (کفپارس)</t>
  </si>
  <si>
    <t xml:space="preserve">کوتاه مدت خاورمیانه </t>
  </si>
  <si>
    <t>1005-10-810-707074271</t>
  </si>
  <si>
    <t>منتهی به 1401/04/31</t>
  </si>
  <si>
    <t>برای ماه منتهی به 1401/04/31</t>
  </si>
  <si>
    <t>1401/04/31</t>
  </si>
  <si>
    <t>‫1401/04/31</t>
  </si>
  <si>
    <t>طی تیر ماه</t>
  </si>
  <si>
    <t>از ابتدای سال مالی تا پایان تیر ماه</t>
  </si>
  <si>
    <t>1401/04/04</t>
  </si>
  <si>
    <t>1401/04/11</t>
  </si>
  <si>
    <t>1401/04/13</t>
  </si>
  <si>
    <t>1401/04/14</t>
  </si>
  <si>
    <t>1401/04/15</t>
  </si>
  <si>
    <t>1401/04/16</t>
  </si>
  <si>
    <t>1401/04/18</t>
  </si>
  <si>
    <t>1401/04/20</t>
  </si>
  <si>
    <t>1401/04/21</t>
  </si>
  <si>
    <t>1401/04/22</t>
  </si>
  <si>
    <t>1401/04/23</t>
  </si>
  <si>
    <t>1401/04/25</t>
  </si>
  <si>
    <t>1401/04/26</t>
  </si>
  <si>
    <t>1401/04/28</t>
  </si>
  <si>
    <t>1401/04/29</t>
  </si>
  <si>
    <t>1401/04/30</t>
  </si>
  <si>
    <t>سایر در امد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</si>
</sst>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_-;[Red]\(#,##0\)"/>
  </numFmts>
  <fonts count="5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6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62AC"/>
      <name val="B Mitra"/>
      <charset val="178"/>
    </font>
    <font>
      <b/>
      <sz val="10"/>
      <color theme="1"/>
      <name val="B Mitra"/>
      <charset val="178"/>
    </font>
    <font>
      <sz val="12"/>
      <name val="B Mitra"/>
      <charset val="178"/>
    </font>
    <font>
      <sz val="11"/>
      <color theme="1"/>
      <name val="B Mitra"/>
      <charset val="178"/>
    </font>
    <font>
      <sz val="16"/>
      <color theme="1"/>
      <name val="B Mitra"/>
      <charset val="178"/>
    </font>
    <font>
      <sz val="10"/>
      <color theme="1"/>
      <name val="B Mitra"/>
      <charset val="178"/>
    </font>
    <font>
      <b/>
      <sz val="18"/>
      <color theme="1"/>
      <name val="B Mitra"/>
      <charset val="178"/>
    </font>
    <font>
      <b/>
      <sz val="12"/>
      <color theme="1"/>
      <name val="B Mitra"/>
      <charset val="178"/>
    </font>
    <font>
      <b/>
      <sz val="12"/>
      <color rgb="FF0062AC"/>
      <name val="B Mitra"/>
      <charset val="178"/>
    </font>
    <font>
      <sz val="12"/>
      <color theme="1"/>
      <name val="B Mitra"/>
      <charset val="178"/>
    </font>
    <font>
      <b/>
      <sz val="12"/>
      <color rgb="FFC00000"/>
      <name val="B Mitra"/>
      <charset val="178"/>
    </font>
    <font>
      <b/>
      <sz val="14"/>
      <color theme="1"/>
      <name val="B Mitra"/>
      <charset val="178"/>
    </font>
    <font>
      <b/>
      <sz val="14"/>
      <color rgb="FF000000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4"/>
      <color rgb="FF0062AC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rgb="FF000000"/>
      <name val="B Mitra"/>
      <charset val="178"/>
    </font>
    <font>
      <sz val="12"/>
      <color rgb="FF000000"/>
      <name val="B Mitra"/>
      <charset val="178"/>
    </font>
    <font>
      <sz val="14"/>
      <color rgb="FF000000"/>
      <name val="B Mitra"/>
      <charset val="178"/>
    </font>
    <font>
      <sz val="12"/>
      <name val="B Nazanin"/>
      <charset val="178"/>
    </font>
    <font>
      <b/>
      <sz val="26"/>
      <color theme="1"/>
      <name val="B Mitra"/>
      <charset val="178"/>
    </font>
    <font>
      <sz val="18"/>
      <name val="B Mitra"/>
      <charset val="178"/>
    </font>
    <font>
      <b/>
      <sz val="12"/>
      <color theme="1"/>
      <name val="B Nazanin"/>
      <charset val="178"/>
    </font>
    <font>
      <sz val="11"/>
      <color indexed="8"/>
      <name val="B Nazanin"/>
      <charset val="178"/>
    </font>
    <font>
      <b/>
      <sz val="12"/>
      <color rgb="FF0062AC"/>
      <name val="B Nazanin"/>
      <charset val="178"/>
    </font>
    <font>
      <b/>
      <sz val="16"/>
      <name val="B Mitra"/>
      <charset val="178"/>
    </font>
    <font>
      <b/>
      <sz val="10"/>
      <color rgb="FF000000"/>
      <name val="B Mitra"/>
      <charset val="178"/>
    </font>
    <font>
      <u/>
      <sz val="11"/>
      <color theme="10"/>
      <name val="Calibri"/>
      <family val="2"/>
      <scheme val="minor"/>
    </font>
    <font>
      <sz val="22"/>
      <color theme="1"/>
      <name val="B Mitra"/>
      <charset val="178"/>
    </font>
    <font>
      <sz val="14"/>
      <color rgb="FFFF0000"/>
      <name val="B Mitra"/>
      <charset val="178"/>
    </font>
    <font>
      <sz val="9"/>
      <color rgb="FF2E2E2E"/>
      <name val="WYekan"/>
    </font>
    <font>
      <sz val="16"/>
      <color rgb="FFFF0000"/>
      <name val="B Mitra"/>
      <charset val="178"/>
    </font>
    <font>
      <b/>
      <sz val="16"/>
      <color rgb="FFFF0000"/>
      <name val="B Mitra"/>
      <charset val="178"/>
    </font>
    <font>
      <b/>
      <sz val="16"/>
      <color theme="1"/>
      <name val="B Nazanin"/>
      <charset val="178"/>
    </font>
    <font>
      <sz val="11"/>
      <color rgb="FF0070C0"/>
      <name val="B Mitra"/>
      <charset val="178"/>
    </font>
    <font>
      <sz val="16"/>
      <name val="B Mitra"/>
      <charset val="178"/>
    </font>
    <font>
      <b/>
      <sz val="16"/>
      <color rgb="FFFFFF00"/>
      <name val="B Mitra"/>
      <charset val="178"/>
    </font>
    <font>
      <b/>
      <sz val="14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346">
    <xf numFmtId="0" fontId="0" fillId="0" borderId="0" xfId="0"/>
    <xf numFmtId="37" fontId="8" fillId="0" borderId="0" xfId="0" applyNumberFormat="1" applyFont="1" applyAlignment="1">
      <alignment horizontal="center" vertical="center"/>
    </xf>
    <xf numFmtId="0" fontId="14" fillId="0" borderId="0" xfId="0" applyFont="1"/>
    <xf numFmtId="0" fontId="20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0" borderId="0" xfId="0" applyFont="1" applyAlignment="1">
      <alignment horizontal="right" vertical="center" readingOrder="2"/>
    </xf>
    <xf numFmtId="49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vertical="center" readingOrder="2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14" fillId="0" borderId="0" xfId="1" applyNumberFormat="1" applyFont="1"/>
    <xf numFmtId="0" fontId="24" fillId="0" borderId="0" xfId="0" applyFont="1" applyBorder="1" applyAlignment="1">
      <alignment vertical="center" wrapText="1" readingOrder="2"/>
    </xf>
    <xf numFmtId="165" fontId="24" fillId="0" borderId="4" xfId="0" applyNumberFormat="1" applyFont="1" applyBorder="1" applyAlignment="1">
      <alignment horizontal="center" vertical="center" wrapText="1" readingOrder="2"/>
    </xf>
    <xf numFmtId="165" fontId="24" fillId="0" borderId="4" xfId="1" applyNumberFormat="1" applyFont="1" applyBorder="1" applyAlignment="1">
      <alignment horizontal="center" vertical="center" wrapText="1" readingOrder="2"/>
    </xf>
    <xf numFmtId="165" fontId="10" fillId="0" borderId="0" xfId="1" applyNumberFormat="1" applyFont="1" applyFill="1"/>
    <xf numFmtId="0" fontId="18" fillId="0" borderId="0" xfId="0" applyFont="1" applyFill="1"/>
    <xf numFmtId="0" fontId="10" fillId="0" borderId="0" xfId="0" applyFont="1" applyFill="1"/>
    <xf numFmtId="0" fontId="3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right" vertical="center" readingOrder="2"/>
    </xf>
    <xf numFmtId="0" fontId="6" fillId="0" borderId="0" xfId="0" applyFont="1" applyAlignment="1">
      <alignment vertical="center"/>
    </xf>
    <xf numFmtId="0" fontId="20" fillId="0" borderId="0" xfId="0" applyFont="1" applyFill="1"/>
    <xf numFmtId="164" fontId="6" fillId="0" borderId="0" xfId="1" applyNumberFormat="1" applyFont="1" applyAlignment="1">
      <alignment vertical="center"/>
    </xf>
    <xf numFmtId="164" fontId="6" fillId="0" borderId="0" xfId="1" applyNumberFormat="1" applyFont="1" applyFill="1" applyAlignment="1">
      <alignment vertical="center"/>
    </xf>
    <xf numFmtId="164" fontId="15" fillId="0" borderId="0" xfId="1" applyNumberFormat="1" applyFont="1" applyAlignment="1">
      <alignment vertical="center"/>
    </xf>
    <xf numFmtId="164" fontId="9" fillId="0" borderId="8" xfId="1" applyNumberFormat="1" applyFont="1" applyBorder="1" applyAlignment="1">
      <alignment vertical="center"/>
    </xf>
    <xf numFmtId="37" fontId="3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24" fillId="0" borderId="4" xfId="0" applyFont="1" applyBorder="1" applyAlignment="1">
      <alignment horizontal="center" vertical="center" wrapText="1" readingOrder="2"/>
    </xf>
    <xf numFmtId="164" fontId="25" fillId="0" borderId="1" xfId="1" applyNumberFormat="1" applyFont="1" applyBorder="1" applyAlignment="1">
      <alignment horizontal="center" vertical="center" wrapText="1" readingOrder="2"/>
    </xf>
    <xf numFmtId="165" fontId="25" fillId="0" borderId="1" xfId="1" applyNumberFormat="1" applyFont="1" applyBorder="1" applyAlignment="1">
      <alignment horizontal="center" vertical="center" wrapText="1" readingOrder="2"/>
    </xf>
    <xf numFmtId="0" fontId="19" fillId="0" borderId="0" xfId="0" applyFont="1" applyAlignment="1">
      <alignment horizontal="right" vertical="center" readingOrder="2"/>
    </xf>
    <xf numFmtId="164" fontId="41" fillId="0" borderId="0" xfId="1" applyNumberFormat="1" applyFont="1" applyAlignment="1">
      <alignment vertical="center"/>
    </xf>
    <xf numFmtId="10" fontId="24" fillId="0" borderId="8" xfId="2" applyNumberFormat="1" applyFont="1" applyBorder="1" applyAlignment="1">
      <alignment horizontal="center" vertical="center" wrapText="1" readingOrder="2"/>
    </xf>
    <xf numFmtId="0" fontId="6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37" fontId="3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4" fontId="14" fillId="0" borderId="0" xfId="1" applyNumberFormat="1" applyFont="1" applyAlignment="1"/>
    <xf numFmtId="3" fontId="35" fillId="0" borderId="0" xfId="0" applyNumberFormat="1" applyFont="1" applyAlignment="1">
      <alignment horizontal="center"/>
    </xf>
    <xf numFmtId="38" fontId="21" fillId="0" borderId="14" xfId="1" applyNumberFormat="1" applyFont="1" applyFill="1" applyBorder="1" applyAlignment="1">
      <alignment horizontal="right" vertical="center" readingOrder="2"/>
    </xf>
    <xf numFmtId="164" fontId="35" fillId="0" borderId="0" xfId="0" applyNumberFormat="1" applyFont="1" applyAlignment="1">
      <alignment vertical="center" wrapText="1"/>
    </xf>
    <xf numFmtId="37" fontId="8" fillId="0" borderId="0" xfId="0" quotePrefix="1" applyNumberFormat="1" applyFont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readingOrder="2"/>
    </xf>
    <xf numFmtId="164" fontId="14" fillId="2" borderId="0" xfId="1" applyNumberFormat="1" applyFont="1" applyFill="1" applyAlignment="1"/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34" fillId="0" borderId="0" xfId="0" quotePrefix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37" fontId="8" fillId="0" borderId="0" xfId="0" applyNumberFormat="1" applyFont="1" applyFill="1" applyAlignment="1">
      <alignment horizontal="center" vertical="center"/>
    </xf>
    <xf numFmtId="10" fontId="8" fillId="0" borderId="0" xfId="2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10" fontId="8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6" fillId="0" borderId="0" xfId="1" applyNumberFormat="1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Alignment="1"/>
    <xf numFmtId="0" fontId="20" fillId="0" borderId="1" xfId="0" applyFont="1" applyFill="1" applyBorder="1"/>
    <xf numFmtId="164" fontId="20" fillId="0" borderId="1" xfId="1" applyNumberFormat="1" applyFont="1" applyFill="1" applyBorder="1"/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Border="1" applyAlignment="1">
      <alignment vertical="center" wrapText="1" readingOrder="2"/>
    </xf>
    <xf numFmtId="164" fontId="18" fillId="0" borderId="1" xfId="1" applyNumberFormat="1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 readingOrder="2"/>
    </xf>
    <xf numFmtId="0" fontId="20" fillId="0" borderId="0" xfId="0" applyFont="1" applyFill="1" applyBorder="1" applyAlignment="1">
      <alignment vertical="center" wrapText="1" readingOrder="2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 readingOrder="2"/>
    </xf>
    <xf numFmtId="0" fontId="20" fillId="0" borderId="0" xfId="0" applyFont="1" applyFill="1" applyBorder="1"/>
    <xf numFmtId="37" fontId="13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 wrapText="1"/>
    </xf>
    <xf numFmtId="164" fontId="20" fillId="0" borderId="0" xfId="1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vertical="center"/>
    </xf>
    <xf numFmtId="10" fontId="13" fillId="0" borderId="0" xfId="2" applyNumberFormat="1" applyFont="1" applyFill="1" applyAlignment="1">
      <alignment horizontal="center" vertical="center"/>
    </xf>
    <xf numFmtId="3" fontId="43" fillId="0" borderId="0" xfId="0" applyNumberFormat="1" applyFont="1" applyFill="1"/>
    <xf numFmtId="164" fontId="20" fillId="0" borderId="0" xfId="0" applyNumberFormat="1" applyFont="1" applyFill="1"/>
    <xf numFmtId="3" fontId="20" fillId="0" borderId="0" xfId="0" applyNumberFormat="1" applyFont="1" applyFill="1"/>
    <xf numFmtId="164" fontId="20" fillId="0" borderId="2" xfId="1" applyNumberFormat="1" applyFont="1" applyFill="1" applyBorder="1" applyAlignment="1">
      <alignment horizontal="center" vertical="center" readingOrder="2"/>
    </xf>
    <xf numFmtId="10" fontId="13" fillId="0" borderId="8" xfId="2" applyNumberFormat="1" applyFont="1" applyFill="1" applyBorder="1" applyAlignment="1">
      <alignment horizontal="center" vertical="center"/>
    </xf>
    <xf numFmtId="164" fontId="16" fillId="0" borderId="0" xfId="1" applyNumberFormat="1" applyFont="1" applyFill="1"/>
    <xf numFmtId="164" fontId="10" fillId="0" borderId="0" xfId="1" applyNumberFormat="1" applyFont="1" applyFill="1" applyAlignment="1">
      <alignment vertical="center"/>
    </xf>
    <xf numFmtId="164" fontId="16" fillId="0" borderId="0" xfId="0" applyNumberFormat="1" applyFont="1" applyFill="1"/>
    <xf numFmtId="164" fontId="10" fillId="0" borderId="0" xfId="1" applyNumberFormat="1" applyFont="1" applyFill="1"/>
    <xf numFmtId="164" fontId="15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/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7" fontId="27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/>
    <xf numFmtId="0" fontId="15" fillId="0" borderId="0" xfId="0" applyFont="1" applyFill="1"/>
    <xf numFmtId="164" fontId="10" fillId="0" borderId="8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164" fontId="25" fillId="0" borderId="8" xfId="1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164" fontId="20" fillId="0" borderId="0" xfId="1" applyNumberFormat="1" applyFont="1" applyFill="1"/>
    <xf numFmtId="0" fontId="14" fillId="0" borderId="0" xfId="0" applyFont="1" applyFill="1"/>
    <xf numFmtId="164" fontId="42" fillId="0" borderId="0" xfId="1" applyNumberFormat="1" applyFont="1" applyFill="1" applyAlignment="1">
      <alignment vertical="center"/>
    </xf>
    <xf numFmtId="164" fontId="14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4" fontId="10" fillId="0" borderId="0" xfId="1" applyNumberFormat="1" applyFont="1" applyFill="1" applyBorder="1" applyAlignment="1">
      <alignment vertical="center" wrapText="1"/>
    </xf>
    <xf numFmtId="164" fontId="22" fillId="0" borderId="8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/>
    </xf>
    <xf numFmtId="2" fontId="10" fillId="0" borderId="9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/>
    <xf numFmtId="165" fontId="14" fillId="0" borderId="0" xfId="1" applyNumberFormat="1" applyFont="1" applyFill="1"/>
    <xf numFmtId="164" fontId="44" fillId="0" borderId="0" xfId="1" applyNumberFormat="1" applyFont="1" applyFill="1" applyAlignment="1">
      <alignment vertical="center"/>
    </xf>
    <xf numFmtId="164" fontId="45" fillId="0" borderId="0" xfId="1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37" fontId="13" fillId="0" borderId="0" xfId="0" quotePrefix="1" applyNumberFormat="1" applyFont="1" applyFill="1" applyAlignment="1">
      <alignment horizontal="right" vertical="center" wrapText="1"/>
    </xf>
    <xf numFmtId="0" fontId="20" fillId="0" borderId="0" xfId="0" applyFont="1" applyFill="1" applyAlignment="1"/>
    <xf numFmtId="164" fontId="22" fillId="0" borderId="8" xfId="1" applyNumberFormat="1" applyFont="1" applyFill="1" applyBorder="1" applyAlignment="1">
      <alignment vertical="center"/>
    </xf>
    <xf numFmtId="165" fontId="22" fillId="0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Alignment="1">
      <alignment vertical="center"/>
    </xf>
    <xf numFmtId="0" fontId="29" fillId="0" borderId="1" xfId="0" applyFont="1" applyFill="1" applyBorder="1" applyAlignment="1">
      <alignment horizontal="right" vertical="center" wrapText="1" readingOrder="2"/>
    </xf>
    <xf numFmtId="0" fontId="29" fillId="0" borderId="0" xfId="0" applyFont="1" applyFill="1" applyBorder="1" applyAlignment="1">
      <alignment vertical="center" wrapText="1" readingOrder="2"/>
    </xf>
    <xf numFmtId="0" fontId="29" fillId="0" borderId="1" xfId="0" applyFont="1" applyFill="1" applyBorder="1" applyAlignment="1">
      <alignment vertical="center" wrapText="1" readingOrder="2"/>
    </xf>
    <xf numFmtId="0" fontId="30" fillId="0" borderId="0" xfId="0" applyFont="1" applyFill="1" applyAlignment="1">
      <alignment horizontal="center" vertical="center" wrapText="1" readingOrder="2"/>
    </xf>
    <xf numFmtId="0" fontId="3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vertical="center" wrapText="1"/>
    </xf>
    <xf numFmtId="164" fontId="18" fillId="0" borderId="8" xfId="1" applyNumberFormat="1" applyFont="1" applyFill="1" applyBorder="1" applyAlignment="1">
      <alignment vertical="center"/>
    </xf>
    <xf numFmtId="164" fontId="31" fillId="0" borderId="0" xfId="1" applyNumberFormat="1" applyFont="1" applyFill="1" applyBorder="1" applyAlignment="1">
      <alignment vertical="center" wrapText="1" readingOrder="2"/>
    </xf>
    <xf numFmtId="3" fontId="10" fillId="0" borderId="0" xfId="0" applyNumberFormat="1" applyFont="1" applyFill="1"/>
    <xf numFmtId="0" fontId="23" fillId="0" borderId="0" xfId="0" applyFont="1" applyFill="1" applyBorder="1" applyAlignment="1">
      <alignment vertical="center" wrapText="1" readingOrder="2"/>
    </xf>
    <xf numFmtId="0" fontId="29" fillId="0" borderId="15" xfId="0" applyFont="1" applyFill="1" applyBorder="1" applyAlignment="1">
      <alignment horizontal="center" vertical="center" wrapText="1" readingOrder="2"/>
    </xf>
    <xf numFmtId="164" fontId="29" fillId="0" borderId="15" xfId="1" applyNumberFormat="1" applyFont="1" applyFill="1" applyBorder="1" applyAlignment="1">
      <alignment horizontal="center" vertical="center" wrapText="1" readingOrder="2"/>
    </xf>
    <xf numFmtId="164" fontId="20" fillId="0" borderId="0" xfId="1" applyNumberFormat="1" applyFont="1" applyFill="1" applyAlignment="1">
      <alignment vertical="center" wrapText="1"/>
    </xf>
    <xf numFmtId="164" fontId="20" fillId="0" borderId="3" xfId="1" applyNumberFormat="1" applyFont="1" applyFill="1" applyBorder="1" applyAlignment="1">
      <alignment vertical="center" wrapText="1"/>
    </xf>
    <xf numFmtId="37" fontId="32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 readingOrder="2"/>
    </xf>
    <xf numFmtId="164" fontId="12" fillId="0" borderId="8" xfId="1" applyNumberFormat="1" applyFont="1" applyFill="1" applyBorder="1" applyAlignment="1">
      <alignment vertical="center"/>
    </xf>
    <xf numFmtId="10" fontId="39" fillId="0" borderId="2" xfId="2" applyNumberFormat="1" applyFont="1" applyFill="1" applyBorder="1" applyAlignment="1">
      <alignment horizontal="center" vertical="center" wrapText="1" readingOrder="2"/>
    </xf>
    <xf numFmtId="37" fontId="13" fillId="0" borderId="0" xfId="0" quotePrefix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right" vertical="center" wrapText="1" readingOrder="2"/>
    </xf>
    <xf numFmtId="3" fontId="6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 readingOrder="2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164" fontId="47" fillId="0" borderId="0" xfId="0" applyNumberFormat="1" applyFont="1" applyFill="1"/>
    <xf numFmtId="164" fontId="46" fillId="0" borderId="0" xfId="0" applyNumberFormat="1" applyFont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 readingOrder="2"/>
    </xf>
    <xf numFmtId="164" fontId="5" fillId="0" borderId="0" xfId="1" applyNumberFormat="1" applyFont="1" applyFill="1" applyBorder="1" applyAlignment="1">
      <alignment vertical="center" wrapText="1" readingOrder="2"/>
    </xf>
    <xf numFmtId="0" fontId="6" fillId="0" borderId="0" xfId="0" applyFont="1" applyFill="1" applyAlignment="1">
      <alignment vertical="center" wrapText="1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readingOrder="2"/>
    </xf>
    <xf numFmtId="164" fontId="6" fillId="0" borderId="1" xfId="1" applyNumberFormat="1" applyFont="1" applyFill="1" applyBorder="1" applyAlignment="1">
      <alignment horizontal="center" vertical="center"/>
    </xf>
    <xf numFmtId="37" fontId="8" fillId="0" borderId="0" xfId="0" quotePrefix="1" applyNumberFormat="1" applyFont="1" applyFill="1" applyAlignment="1">
      <alignment horizontal="right" vertical="center" wrapText="1"/>
    </xf>
    <xf numFmtId="10" fontId="6" fillId="0" borderId="2" xfId="2" applyNumberFormat="1" applyFont="1" applyFill="1" applyBorder="1" applyAlignment="1">
      <alignment horizontal="center" vertical="center" readingOrder="2"/>
    </xf>
    <xf numFmtId="10" fontId="6" fillId="0" borderId="0" xfId="2" applyNumberFormat="1" applyFont="1" applyFill="1" applyAlignment="1">
      <alignment horizontal="center" vertical="center"/>
    </xf>
    <xf numFmtId="37" fontId="28" fillId="0" borderId="1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37" fontId="13" fillId="0" borderId="0" xfId="0" applyNumberFormat="1" applyFont="1" applyFill="1" applyAlignment="1">
      <alignment horizontal="center" vertical="center"/>
    </xf>
    <xf numFmtId="164" fontId="20" fillId="0" borderId="0" xfId="1" applyNumberFormat="1" applyFont="1" applyFill="1" applyAlignment="1">
      <alignment horizontal="center" vertical="center" wrapText="1" shrinkToFit="1"/>
    </xf>
    <xf numFmtId="37" fontId="13" fillId="0" borderId="9" xfId="0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vertical="center"/>
    </xf>
    <xf numFmtId="37" fontId="13" fillId="0" borderId="1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/>
    </xf>
    <xf numFmtId="37" fontId="8" fillId="0" borderId="0" xfId="0" quotePrefix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readingOrder="2"/>
    </xf>
    <xf numFmtId="0" fontId="6" fillId="0" borderId="0" xfId="0" applyFont="1" applyFill="1" applyAlignment="1">
      <alignment horizontal="center" vertical="center"/>
    </xf>
    <xf numFmtId="164" fontId="6" fillId="0" borderId="2" xfId="1" applyNumberFormat="1" applyFont="1" applyFill="1" applyBorder="1" applyAlignment="1">
      <alignment vertical="center" readingOrder="2"/>
    </xf>
    <xf numFmtId="164" fontId="6" fillId="0" borderId="0" xfId="1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164" fontId="18" fillId="0" borderId="0" xfId="1" applyNumberFormat="1" applyFont="1" applyFill="1" applyAlignment="1">
      <alignment vertical="center" readingOrder="2"/>
    </xf>
    <xf numFmtId="164" fontId="18" fillId="0" borderId="1" xfId="1" applyNumberFormat="1" applyFont="1" applyFill="1" applyBorder="1" applyAlignment="1">
      <alignment vertical="center" readingOrder="2"/>
    </xf>
    <xf numFmtId="164" fontId="6" fillId="0" borderId="0" xfId="1" applyNumberFormat="1" applyFont="1" applyFill="1" applyAlignment="1">
      <alignment horizontal="center" vertical="center"/>
    </xf>
    <xf numFmtId="37" fontId="28" fillId="0" borderId="11" xfId="0" applyNumberFormat="1" applyFont="1" applyFill="1" applyBorder="1" applyAlignment="1">
      <alignment horizontal="center" vertical="center"/>
    </xf>
    <xf numFmtId="164" fontId="27" fillId="0" borderId="0" xfId="1" applyNumberFormat="1" applyFont="1" applyFill="1" applyAlignment="1">
      <alignment vertical="center"/>
    </xf>
    <xf numFmtId="164" fontId="48" fillId="0" borderId="0" xfId="1" applyNumberFormat="1" applyFont="1" applyFill="1" applyAlignment="1">
      <alignment vertical="center"/>
    </xf>
    <xf numFmtId="164" fontId="38" fillId="0" borderId="0" xfId="1" applyNumberFormat="1" applyFont="1" applyFill="1" applyAlignment="1">
      <alignment vertical="center"/>
    </xf>
    <xf numFmtId="164" fontId="49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horizontal="center" vertical="center"/>
    </xf>
    <xf numFmtId="0" fontId="14" fillId="3" borderId="0" xfId="0" applyFont="1" applyFill="1"/>
    <xf numFmtId="164" fontId="14" fillId="3" borderId="0" xfId="0" applyNumberFormat="1" applyFont="1" applyFill="1"/>
    <xf numFmtId="0" fontId="10" fillId="0" borderId="5" xfId="0" applyFont="1" applyFill="1" applyBorder="1" applyAlignment="1"/>
    <xf numFmtId="0" fontId="10" fillId="0" borderId="6" xfId="0" applyFont="1" applyFill="1" applyBorder="1" applyAlignment="1"/>
    <xf numFmtId="0" fontId="10" fillId="0" borderId="7" xfId="0" applyFont="1" applyFill="1" applyBorder="1" applyAlignment="1"/>
    <xf numFmtId="0" fontId="26" fillId="0" borderId="0" xfId="0" applyFont="1" applyFill="1" applyAlignment="1">
      <alignment vertical="center" readingOrder="2"/>
    </xf>
    <xf numFmtId="165" fontId="26" fillId="0" borderId="0" xfId="1" applyNumberFormat="1" applyFont="1" applyFill="1" applyAlignment="1">
      <alignment vertical="center" readingOrder="2"/>
    </xf>
    <xf numFmtId="164" fontId="6" fillId="0" borderId="0" xfId="0" applyNumberFormat="1" applyFont="1" applyAlignment="1">
      <alignment vertical="center"/>
    </xf>
    <xf numFmtId="164" fontId="9" fillId="0" borderId="8" xfId="1" applyNumberFormat="1" applyFont="1" applyFill="1" applyBorder="1" applyAlignment="1">
      <alignment vertical="center"/>
    </xf>
    <xf numFmtId="0" fontId="22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vertical="center"/>
    </xf>
    <xf numFmtId="164" fontId="50" fillId="0" borderId="8" xfId="1" applyNumberFormat="1" applyFont="1" applyFill="1" applyBorder="1" applyAlignment="1">
      <alignment vertical="center"/>
    </xf>
    <xf numFmtId="165" fontId="50" fillId="0" borderId="0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Alignment="1">
      <alignment horizontal="center" vertical="center" wrapText="1" readingOrder="2"/>
    </xf>
    <xf numFmtId="164" fontId="6" fillId="0" borderId="3" xfId="1" applyNumberFormat="1" applyFont="1" applyFill="1" applyBorder="1" applyAlignment="1">
      <alignment horizontal="center" vertical="center" wrapText="1" readingOrder="2"/>
    </xf>
    <xf numFmtId="164" fontId="6" fillId="0" borderId="1" xfId="1" applyNumberFormat="1" applyFont="1" applyFill="1" applyBorder="1" applyAlignment="1">
      <alignment horizontal="center" vertical="center" wrapText="1" readingOrder="2"/>
    </xf>
    <xf numFmtId="10" fontId="6" fillId="0" borderId="3" xfId="2" applyNumberFormat="1" applyFont="1" applyFill="1" applyBorder="1" applyAlignment="1">
      <alignment horizontal="center" vertical="center" wrapText="1" readingOrder="2"/>
    </xf>
    <xf numFmtId="10" fontId="6" fillId="0" borderId="1" xfId="2" applyNumberFormat="1" applyFont="1" applyFill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 readingOrder="2"/>
    </xf>
    <xf numFmtId="164" fontId="6" fillId="0" borderId="0" xfId="1" applyNumberFormat="1" applyFont="1" applyFill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 readingOrder="2"/>
    </xf>
    <xf numFmtId="164" fontId="6" fillId="0" borderId="1" xfId="1" applyNumberFormat="1" applyFont="1" applyFill="1" applyBorder="1" applyAlignment="1">
      <alignment horizontal="center" vertical="center" readingOrder="2"/>
    </xf>
    <xf numFmtId="164" fontId="6" fillId="0" borderId="0" xfId="1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right" vertical="center" readingOrder="2"/>
    </xf>
    <xf numFmtId="164" fontId="6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readingOrder="2"/>
    </xf>
    <xf numFmtId="0" fontId="11" fillId="0" borderId="0" xfId="0" applyFont="1" applyFill="1" applyAlignment="1">
      <alignment horizontal="right" vertical="center" readingOrder="2"/>
    </xf>
    <xf numFmtId="0" fontId="9" fillId="0" borderId="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readingOrder="2"/>
    </xf>
    <xf numFmtId="0" fontId="20" fillId="0" borderId="3" xfId="0" applyFont="1" applyFill="1" applyBorder="1" applyAlignment="1">
      <alignment horizontal="center" vertical="center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0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0" xfId="0" applyFont="1" applyFill="1" applyAlignment="1">
      <alignment horizontal="center" vertical="center" wrapText="1" readingOrder="2"/>
    </xf>
    <xf numFmtId="164" fontId="20" fillId="0" borderId="0" xfId="1" applyNumberFormat="1" applyFont="1" applyFill="1" applyBorder="1" applyAlignment="1">
      <alignment horizontal="center" vertical="center" readingOrder="2"/>
    </xf>
    <xf numFmtId="164" fontId="20" fillId="0" borderId="1" xfId="1" applyNumberFormat="1" applyFont="1" applyFill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 vertical="center" wrapText="1" readingOrder="2"/>
    </xf>
    <xf numFmtId="37" fontId="28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/>
    <xf numFmtId="0" fontId="22" fillId="0" borderId="0" xfId="0" applyFont="1" applyFill="1" applyAlignment="1">
      <alignment horizontal="center"/>
    </xf>
    <xf numFmtId="0" fontId="26" fillId="0" borderId="0" xfId="0" applyFont="1" applyFill="1" applyAlignment="1">
      <alignment horizontal="right" vertical="center" readingOrder="2"/>
    </xf>
    <xf numFmtId="165" fontId="26" fillId="0" borderId="0" xfId="1" applyNumberFormat="1" applyFont="1" applyFill="1" applyAlignment="1">
      <alignment horizontal="right" vertical="center" readingOrder="2"/>
    </xf>
    <xf numFmtId="165" fontId="23" fillId="0" borderId="1" xfId="1" applyNumberFormat="1" applyFont="1" applyFill="1" applyBorder="1" applyAlignment="1">
      <alignment horizontal="center" vertical="center" wrapText="1" readingOrder="2"/>
    </xf>
    <xf numFmtId="0" fontId="23" fillId="0" borderId="1" xfId="0" applyFont="1" applyFill="1" applyBorder="1" applyAlignment="1">
      <alignment horizontal="center" vertical="center" wrapText="1" readingOrder="2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5" fontId="22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24" fillId="0" borderId="3" xfId="1" applyNumberFormat="1" applyFont="1" applyBorder="1" applyAlignment="1">
      <alignment horizontal="center" vertical="center" wrapText="1" readingOrder="2"/>
    </xf>
    <xf numFmtId="164" fontId="24" fillId="0" borderId="0" xfId="1" applyNumberFormat="1" applyFont="1" applyBorder="1" applyAlignment="1">
      <alignment horizontal="center" vertical="center" wrapText="1" readingOrder="2"/>
    </xf>
    <xf numFmtId="165" fontId="24" fillId="0" borderId="3" xfId="1" applyNumberFormat="1" applyFont="1" applyBorder="1" applyAlignment="1">
      <alignment horizontal="center" vertical="center" wrapText="1" readingOrder="2"/>
    </xf>
    <xf numFmtId="165" fontId="24" fillId="0" borderId="0" xfId="1" applyNumberFormat="1" applyFont="1" applyBorder="1" applyAlignment="1">
      <alignment horizontal="center" vertical="center" wrapText="1" readingOrder="2"/>
    </xf>
    <xf numFmtId="0" fontId="24" fillId="0" borderId="3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right" vertical="center" readingOrder="2"/>
    </xf>
    <xf numFmtId="164" fontId="15" fillId="0" borderId="3" xfId="1" applyNumberFormat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 readingOrder="2"/>
    </xf>
    <xf numFmtId="0" fontId="29" fillId="0" borderId="0" xfId="0" applyFont="1" applyFill="1" applyBorder="1" applyAlignment="1">
      <alignment horizontal="center" vertical="center" wrapText="1" readingOrder="2"/>
    </xf>
    <xf numFmtId="0" fontId="29" fillId="0" borderId="0" xfId="0" applyFont="1" applyFill="1" applyAlignment="1">
      <alignment horizontal="center" vertical="center" wrapText="1" readingOrder="2"/>
    </xf>
    <xf numFmtId="0" fontId="29" fillId="0" borderId="1" xfId="0" applyFont="1" applyFill="1" applyBorder="1" applyAlignment="1">
      <alignment horizontal="center" vertical="center" wrapText="1" readingOrder="2"/>
    </xf>
    <xf numFmtId="164" fontId="29" fillId="0" borderId="1" xfId="0" applyNumberFormat="1" applyFont="1" applyFill="1" applyBorder="1" applyAlignment="1">
      <alignment horizontal="center" vertical="center" wrapText="1" readingOrder="2"/>
    </xf>
    <xf numFmtId="0" fontId="29" fillId="0" borderId="4" xfId="0" applyFont="1" applyFill="1" applyBorder="1" applyAlignment="1">
      <alignment horizontal="center" vertical="center" wrapText="1" readingOrder="2"/>
    </xf>
    <xf numFmtId="164" fontId="18" fillId="0" borderId="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 applyAlignment="1">
      <alignment horizontal="center" readingOrder="2"/>
    </xf>
    <xf numFmtId="0" fontId="19" fillId="0" borderId="0" xfId="0" applyFont="1" applyFill="1" applyAlignment="1">
      <alignment vertical="center" readingOrder="2"/>
    </xf>
    <xf numFmtId="40" fontId="18" fillId="0" borderId="0" xfId="0" applyNumberFormat="1" applyFont="1" applyFill="1" applyAlignment="1">
      <alignment horizontal="center" vertical="center" wrapText="1" readingOrder="2"/>
    </xf>
    <xf numFmtId="0" fontId="18" fillId="0" borderId="0" xfId="0" applyFont="1" applyFill="1" applyAlignment="1">
      <alignment horizontal="center" vertical="center" readingOrder="2"/>
    </xf>
    <xf numFmtId="164" fontId="18" fillId="0" borderId="10" xfId="1" applyNumberFormat="1" applyFont="1" applyFill="1" applyBorder="1" applyAlignment="1">
      <alignment vertical="center" readingOrder="2"/>
    </xf>
    <xf numFmtId="40" fontId="18" fillId="0" borderId="3" xfId="0" applyNumberFormat="1" applyFont="1" applyFill="1" applyBorder="1" applyAlignment="1">
      <alignment horizontal="center" vertical="center" readingOrder="2"/>
    </xf>
    <xf numFmtId="0" fontId="18" fillId="0" borderId="0" xfId="0" applyFont="1" applyFill="1" applyBorder="1" applyAlignment="1">
      <alignment horizontal="center" vertical="center" readingOrder="2"/>
    </xf>
  </cellXfs>
  <cellStyles count="5">
    <cellStyle name="Comma" xfId="1" builtinId="3"/>
    <cellStyle name="Hyperlink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9</xdr:row>
      <xdr:rowOff>142875</xdr:rowOff>
    </xdr:from>
    <xdr:to>
      <xdr:col>7</xdr:col>
      <xdr:colOff>590550</xdr:colOff>
      <xdr:row>20</xdr:row>
      <xdr:rowOff>211039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192CA-790C-4808-8775-BE7EF242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28650" y="2114550"/>
          <a:ext cx="4286250" cy="2477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8:M31"/>
  <sheetViews>
    <sheetView rightToLeft="1" tabSelected="1" view="pageBreakPreview" zoomScaleNormal="100" zoomScaleSheetLayoutView="100" workbookViewId="0">
      <selection activeCell="A45" sqref="A45"/>
    </sheetView>
  </sheetViews>
  <sheetFormatPr defaultColWidth="9.140625" defaultRowHeight="17.25"/>
  <cols>
    <col min="1" max="16384" width="9.140625" style="2"/>
  </cols>
  <sheetData>
    <row r="18" spans="1:13">
      <c r="M18" s="2" t="s">
        <v>59</v>
      </c>
    </row>
    <row r="24" spans="1:13" ht="15" customHeight="1">
      <c r="A24" s="246" t="s">
        <v>73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"/>
      <c r="L24" s="24"/>
    </row>
    <row r="25" spans="1:13" ht="15" customHeight="1">
      <c r="A25" s="246"/>
      <c r="B25" s="246"/>
      <c r="C25" s="246"/>
      <c r="D25" s="246"/>
      <c r="E25" s="246"/>
      <c r="F25" s="246"/>
      <c r="G25" s="246"/>
      <c r="H25" s="246"/>
      <c r="I25" s="246"/>
      <c r="J25" s="246"/>
      <c r="K25" s="24"/>
      <c r="L25" s="24"/>
    </row>
    <row r="26" spans="1:13" ht="15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46"/>
      <c r="K26" s="24"/>
      <c r="L26" s="24"/>
    </row>
    <row r="28" spans="1:13" ht="15" customHeight="1">
      <c r="A28" s="246" t="s">
        <v>242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</row>
    <row r="29" spans="1:13" ht="15" customHeight="1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</row>
    <row r="30" spans="1:13" ht="15" customHeight="1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</row>
    <row r="31" spans="1:13" ht="15" customHeight="1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</row>
  </sheetData>
  <mergeCells count="5">
    <mergeCell ref="A24:J26"/>
    <mergeCell ref="A28:J30"/>
    <mergeCell ref="K28:L30"/>
    <mergeCell ref="A31:J31"/>
    <mergeCell ref="K31:L31"/>
  </mergeCells>
  <printOptions horizontalCentered="1"/>
  <pageMargins left="0.25" right="0.25" top="0.75" bottom="0.75" header="0.3" footer="0.3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V164"/>
  <sheetViews>
    <sheetView rightToLeft="1" view="pageBreakPreview" zoomScale="55" zoomScaleNormal="100" zoomScaleSheetLayoutView="55" workbookViewId="0">
      <selection activeCell="S153" sqref="S153"/>
    </sheetView>
  </sheetViews>
  <sheetFormatPr defaultColWidth="9.140625" defaultRowHeight="15"/>
  <cols>
    <col min="1" max="1" width="49.85546875" style="36" customWidth="1"/>
    <col min="2" max="2" width="1.28515625" style="36" customWidth="1"/>
    <col min="3" max="3" width="26.5703125" style="44" customWidth="1"/>
    <col min="4" max="4" width="1" style="36" customWidth="1"/>
    <col min="5" max="5" width="28.42578125" style="45" customWidth="1"/>
    <col min="6" max="6" width="1.42578125" style="45" customWidth="1"/>
    <col min="7" max="7" width="26.5703125" style="45" customWidth="1"/>
    <col min="8" max="8" width="1" style="46" customWidth="1"/>
    <col min="9" max="9" width="28.42578125" style="46" customWidth="1"/>
    <col min="10" max="10" width="2" style="46" customWidth="1"/>
    <col min="11" max="11" width="28.5703125" style="47" customWidth="1"/>
    <col min="12" max="12" width="1.5703125" style="36" customWidth="1"/>
    <col min="13" max="13" width="28.42578125" style="44" bestFit="1" customWidth="1"/>
    <col min="14" max="14" width="0.85546875" style="44" customWidth="1"/>
    <col min="15" max="15" width="28.42578125" style="45" bestFit="1" customWidth="1"/>
    <col min="16" max="16" width="1.7109375" style="45" customWidth="1"/>
    <col min="17" max="17" width="28.42578125" style="45" bestFit="1" customWidth="1"/>
    <col min="18" max="18" width="0.85546875" style="45" customWidth="1"/>
    <col min="19" max="19" width="27.140625" style="45" customWidth="1"/>
    <col min="20" max="20" width="1.42578125" style="45" customWidth="1"/>
    <col min="21" max="21" width="29.85546875" style="47" customWidth="1"/>
    <col min="22" max="22" width="25.28515625" style="36" customWidth="1"/>
    <col min="23" max="16384" width="9.140625" style="36"/>
  </cols>
  <sheetData>
    <row r="1" spans="1:21" ht="27.75">
      <c r="A1" s="315" t="s">
        <v>94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</row>
    <row r="2" spans="1:21" s="37" customFormat="1" ht="27.75">
      <c r="A2" s="316" t="s">
        <v>57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</row>
    <row r="3" spans="1:21" ht="27.75">
      <c r="A3" s="315" t="str">
        <f>' سهام'!A3:W3</f>
        <v>برای ماه منتهی به 1401/04/31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</row>
    <row r="5" spans="1:21" s="38" customFormat="1" ht="24.75">
      <c r="A5" s="322" t="s">
        <v>28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</row>
    <row r="6" spans="1:21" s="38" customFormat="1" ht="9.75" customHeight="1">
      <c r="C6" s="33"/>
      <c r="E6" s="39"/>
      <c r="F6" s="39"/>
      <c r="G6" s="39"/>
      <c r="H6" s="40"/>
      <c r="I6" s="40"/>
      <c r="J6" s="40"/>
      <c r="K6" s="41"/>
      <c r="M6" s="33"/>
      <c r="N6" s="33"/>
      <c r="O6" s="39"/>
      <c r="P6" s="39"/>
      <c r="Q6" s="39"/>
      <c r="R6" s="39"/>
      <c r="S6" s="39"/>
      <c r="T6" s="39"/>
      <c r="U6" s="41"/>
    </row>
    <row r="7" spans="1:21" s="38" customFormat="1" ht="27" customHeight="1" thickBot="1">
      <c r="A7" s="42"/>
      <c r="B7" s="18"/>
      <c r="C7" s="307" t="s">
        <v>246</v>
      </c>
      <c r="D7" s="307"/>
      <c r="E7" s="307"/>
      <c r="F7" s="307"/>
      <c r="G7" s="307"/>
      <c r="H7" s="307"/>
      <c r="I7" s="307"/>
      <c r="J7" s="307"/>
      <c r="K7" s="307"/>
      <c r="L7" s="18"/>
      <c r="M7" s="307" t="s">
        <v>247</v>
      </c>
      <c r="N7" s="307"/>
      <c r="O7" s="307"/>
      <c r="P7" s="307"/>
      <c r="Q7" s="307"/>
      <c r="R7" s="307"/>
      <c r="S7" s="307"/>
      <c r="T7" s="307"/>
      <c r="U7" s="307"/>
    </row>
    <row r="8" spans="1:21" s="25" customFormat="1" ht="24.75" customHeight="1">
      <c r="A8" s="309" t="s">
        <v>24</v>
      </c>
      <c r="B8" s="309"/>
      <c r="C8" s="317" t="s">
        <v>12</v>
      </c>
      <c r="D8" s="311"/>
      <c r="E8" s="319" t="s">
        <v>13</v>
      </c>
      <c r="F8" s="312"/>
      <c r="G8" s="319" t="s">
        <v>14</v>
      </c>
      <c r="H8" s="326"/>
      <c r="I8" s="321" t="s">
        <v>2</v>
      </c>
      <c r="J8" s="321"/>
      <c r="K8" s="321"/>
      <c r="L8" s="308"/>
      <c r="M8" s="317" t="s">
        <v>12</v>
      </c>
      <c r="N8" s="323"/>
      <c r="O8" s="319" t="s">
        <v>13</v>
      </c>
      <c r="P8" s="312"/>
      <c r="Q8" s="319" t="s">
        <v>14</v>
      </c>
      <c r="R8" s="312"/>
      <c r="S8" s="321" t="s">
        <v>2</v>
      </c>
      <c r="T8" s="321"/>
      <c r="U8" s="321"/>
    </row>
    <row r="9" spans="1:21" s="25" customFormat="1" ht="6" customHeight="1" thickBot="1">
      <c r="A9" s="309"/>
      <c r="B9" s="309"/>
      <c r="C9" s="318"/>
      <c r="D9" s="309"/>
      <c r="E9" s="320"/>
      <c r="F9" s="313"/>
      <c r="G9" s="320"/>
      <c r="H9" s="327"/>
      <c r="I9" s="307"/>
      <c r="J9" s="307"/>
      <c r="K9" s="307"/>
      <c r="L9" s="308"/>
      <c r="M9" s="318"/>
      <c r="N9" s="324"/>
      <c r="O9" s="320"/>
      <c r="P9" s="313"/>
      <c r="Q9" s="320"/>
      <c r="R9" s="313"/>
      <c r="S9" s="307"/>
      <c r="T9" s="307"/>
      <c r="U9" s="307"/>
    </row>
    <row r="10" spans="1:21" s="25" customFormat="1" ht="42.75" customHeight="1" thickBot="1">
      <c r="A10" s="310"/>
      <c r="B10" s="308"/>
      <c r="C10" s="49" t="s">
        <v>61</v>
      </c>
      <c r="D10" s="308"/>
      <c r="E10" s="50" t="s">
        <v>62</v>
      </c>
      <c r="F10" s="314"/>
      <c r="G10" s="50" t="s">
        <v>63</v>
      </c>
      <c r="H10" s="328"/>
      <c r="I10" s="19" t="s">
        <v>6</v>
      </c>
      <c r="J10" s="19"/>
      <c r="K10" s="48" t="s">
        <v>19</v>
      </c>
      <c r="L10" s="308"/>
      <c r="M10" s="49" t="s">
        <v>61</v>
      </c>
      <c r="N10" s="325"/>
      <c r="O10" s="50" t="s">
        <v>62</v>
      </c>
      <c r="P10" s="314"/>
      <c r="Q10" s="50" t="s">
        <v>63</v>
      </c>
      <c r="R10" s="314"/>
      <c r="S10" s="20" t="s">
        <v>6</v>
      </c>
      <c r="T10" s="20"/>
      <c r="U10" s="48" t="s">
        <v>19</v>
      </c>
    </row>
    <row r="11" spans="1:21" s="29" customFormat="1" ht="30.75">
      <c r="A11" s="63" t="s">
        <v>98</v>
      </c>
      <c r="C11" s="32">
        <f>M11</f>
        <v>3429082902</v>
      </c>
      <c r="D11" s="32"/>
      <c r="E11" s="32">
        <f>O11</f>
        <v>-2630489164</v>
      </c>
      <c r="F11" s="32"/>
      <c r="G11" s="32">
        <v>-13036455</v>
      </c>
      <c r="H11" s="32"/>
      <c r="I11" s="31">
        <f>C11+E11+G11</f>
        <v>785557283</v>
      </c>
      <c r="J11" s="54"/>
      <c r="K11" s="55">
        <f>I11/درآمدها!$J$4</f>
        <v>-2.257712593230354E-2</v>
      </c>
      <c r="L11" s="54"/>
      <c r="M11" s="32">
        <f>'درآمد سود سهام'!S51</f>
        <v>3429082902</v>
      </c>
      <c r="N11" s="31"/>
      <c r="O11" s="31">
        <f>'درآمد ناشی از تغییر قیمت اوراق '!Q7</f>
        <v>-2630489164</v>
      </c>
      <c r="P11" s="31"/>
      <c r="Q11" s="31">
        <f>'درآمد ناشی ازفروش'!Q8</f>
        <v>-13036455</v>
      </c>
      <c r="R11" s="31"/>
      <c r="S11" s="31">
        <f>Q11+O11+M11</f>
        <v>785557283</v>
      </c>
      <c r="T11" s="1"/>
      <c r="U11" s="55">
        <f>S11/درآمدها!$J$4</f>
        <v>-2.257712593230354E-2</v>
      </c>
    </row>
    <row r="12" spans="1:21" s="29" customFormat="1" ht="30.75">
      <c r="A12" s="63" t="s">
        <v>99</v>
      </c>
      <c r="C12" s="32">
        <f t="shared" ref="C12:C75" si="0">M12</f>
        <v>0</v>
      </c>
      <c r="D12" s="32"/>
      <c r="E12" s="32">
        <f t="shared" ref="E12:E75" si="1">O12</f>
        <v>-450033018</v>
      </c>
      <c r="F12" s="32"/>
      <c r="G12" s="32">
        <v>6010776</v>
      </c>
      <c r="H12" s="32"/>
      <c r="I12" s="31">
        <f t="shared" ref="I12:I75" si="2">C12+E12+G12</f>
        <v>-444022242</v>
      </c>
      <c r="J12" s="54"/>
      <c r="K12" s="55">
        <f>I12/درآمدها!$J$4</f>
        <v>1.2761317718414888E-2</v>
      </c>
      <c r="L12" s="54"/>
      <c r="M12" s="32">
        <v>0</v>
      </c>
      <c r="N12" s="31"/>
      <c r="O12" s="31">
        <f>'درآمد ناشی از تغییر قیمت اوراق '!Q8</f>
        <v>-450033018</v>
      </c>
      <c r="P12" s="31"/>
      <c r="Q12" s="31">
        <f>'درآمد ناشی ازفروش'!Q9</f>
        <v>6010776</v>
      </c>
      <c r="R12" s="31"/>
      <c r="S12" s="31">
        <f t="shared" ref="S12:S75" si="3">Q12+O12+M12</f>
        <v>-444022242</v>
      </c>
      <c r="T12" s="1"/>
      <c r="U12" s="55">
        <f>S12/درآمدها!$J$4</f>
        <v>1.2761317718414888E-2</v>
      </c>
    </row>
    <row r="13" spans="1:21" s="29" customFormat="1" ht="30.75">
      <c r="A13" s="63" t="s">
        <v>100</v>
      </c>
      <c r="C13" s="32">
        <f t="shared" si="0"/>
        <v>378940533</v>
      </c>
      <c r="D13" s="32"/>
      <c r="E13" s="32">
        <f t="shared" si="1"/>
        <v>-681297876</v>
      </c>
      <c r="F13" s="32"/>
      <c r="G13" s="32">
        <v>-24699468</v>
      </c>
      <c r="H13" s="32"/>
      <c r="I13" s="31">
        <f t="shared" si="2"/>
        <v>-327056811</v>
      </c>
      <c r="J13" s="54"/>
      <c r="K13" s="55">
        <f>I13/درآمدها!$J$4</f>
        <v>9.3997000203034173E-3</v>
      </c>
      <c r="L13" s="54"/>
      <c r="M13" s="32">
        <f>'درآمد سود سهام'!S26</f>
        <v>378940533</v>
      </c>
      <c r="N13" s="31"/>
      <c r="O13" s="31">
        <f>'درآمد ناشی از تغییر قیمت اوراق '!Q9</f>
        <v>-681297876</v>
      </c>
      <c r="P13" s="31"/>
      <c r="Q13" s="31">
        <f>'درآمد ناشی ازفروش'!Q10</f>
        <v>-24699468</v>
      </c>
      <c r="R13" s="31"/>
      <c r="S13" s="31">
        <f t="shared" si="3"/>
        <v>-327056811</v>
      </c>
      <c r="T13" s="1"/>
      <c r="U13" s="55">
        <f>S13/درآمدها!$J$4</f>
        <v>9.3997000203034173E-3</v>
      </c>
    </row>
    <row r="14" spans="1:21" s="29" customFormat="1" ht="30.75">
      <c r="A14" s="63" t="s">
        <v>101</v>
      </c>
      <c r="C14" s="32">
        <f t="shared" si="0"/>
        <v>0</v>
      </c>
      <c r="D14" s="32"/>
      <c r="E14" s="32">
        <f t="shared" si="1"/>
        <v>52866542</v>
      </c>
      <c r="F14" s="32"/>
      <c r="G14" s="32">
        <v>-6815162</v>
      </c>
      <c r="H14" s="32"/>
      <c r="I14" s="31">
        <f t="shared" si="2"/>
        <v>46051380</v>
      </c>
      <c r="J14" s="54"/>
      <c r="K14" s="55">
        <f>I14/درآمدها!$J$4</f>
        <v>-1.323528949595856E-3</v>
      </c>
      <c r="L14" s="54"/>
      <c r="M14" s="32">
        <v>0</v>
      </c>
      <c r="N14" s="31"/>
      <c r="O14" s="31">
        <f>'درآمد ناشی از تغییر قیمت اوراق '!Q10</f>
        <v>52866542</v>
      </c>
      <c r="P14" s="31"/>
      <c r="Q14" s="31">
        <f>'درآمد ناشی ازفروش'!Q11</f>
        <v>-6815162</v>
      </c>
      <c r="R14" s="31"/>
      <c r="S14" s="31">
        <f t="shared" si="3"/>
        <v>46051380</v>
      </c>
      <c r="T14" s="1"/>
      <c r="U14" s="55">
        <f>S14/درآمدها!$J$4</f>
        <v>-1.323528949595856E-3</v>
      </c>
    </row>
    <row r="15" spans="1:21" s="29" customFormat="1" ht="30.75">
      <c r="A15" s="63" t="s">
        <v>102</v>
      </c>
      <c r="C15" s="32">
        <f t="shared" si="0"/>
        <v>465992820</v>
      </c>
      <c r="D15" s="32"/>
      <c r="E15" s="32">
        <f t="shared" si="1"/>
        <v>-1284005375</v>
      </c>
      <c r="F15" s="32"/>
      <c r="G15" s="32">
        <v>6937058</v>
      </c>
      <c r="H15" s="32"/>
      <c r="I15" s="31">
        <f t="shared" si="2"/>
        <v>-811075497</v>
      </c>
      <c r="J15" s="54"/>
      <c r="K15" s="55">
        <f>I15/درآمدها!$J$4</f>
        <v>2.3310526211969041E-2</v>
      </c>
      <c r="L15" s="54"/>
      <c r="M15" s="32">
        <f>'درآمد سود سهام'!S36</f>
        <v>465992820</v>
      </c>
      <c r="N15" s="31"/>
      <c r="O15" s="31">
        <f>'درآمد ناشی از تغییر قیمت اوراق '!Q11</f>
        <v>-1284005375</v>
      </c>
      <c r="P15" s="31"/>
      <c r="Q15" s="31">
        <f>'درآمد ناشی ازفروش'!Q12</f>
        <v>6937058</v>
      </c>
      <c r="R15" s="31"/>
      <c r="S15" s="31">
        <f t="shared" si="3"/>
        <v>-811075497</v>
      </c>
      <c r="T15" s="1"/>
      <c r="U15" s="55">
        <f>S15/درآمدها!$J$4</f>
        <v>2.3310526211969041E-2</v>
      </c>
    </row>
    <row r="16" spans="1:21" s="29" customFormat="1" ht="30.75">
      <c r="A16" s="63" t="s">
        <v>103</v>
      </c>
      <c r="C16" s="32">
        <f t="shared" si="0"/>
        <v>444542510</v>
      </c>
      <c r="D16" s="32"/>
      <c r="E16" s="32">
        <f t="shared" si="1"/>
        <v>793983277</v>
      </c>
      <c r="F16" s="32"/>
      <c r="G16" s="32">
        <v>-5247082</v>
      </c>
      <c r="H16" s="32"/>
      <c r="I16" s="31">
        <f t="shared" si="2"/>
        <v>1233278705</v>
      </c>
      <c r="J16" s="54"/>
      <c r="K16" s="55">
        <f>I16/درآمدها!$J$4</f>
        <v>-3.5444759071011286E-2</v>
      </c>
      <c r="L16" s="54"/>
      <c r="M16" s="32">
        <f>'درآمد سود سهام'!S34</f>
        <v>444542510</v>
      </c>
      <c r="N16" s="31"/>
      <c r="O16" s="31">
        <f>'درآمد ناشی از تغییر قیمت اوراق '!Q12</f>
        <v>793983277</v>
      </c>
      <c r="P16" s="31"/>
      <c r="Q16" s="31">
        <f>'درآمد ناشی ازفروش'!Q13</f>
        <v>-5247082</v>
      </c>
      <c r="R16" s="31"/>
      <c r="S16" s="31">
        <f t="shared" si="3"/>
        <v>1233278705</v>
      </c>
      <c r="T16" s="1"/>
      <c r="U16" s="55">
        <f>S16/درآمدها!$J$4</f>
        <v>-3.5444759071011286E-2</v>
      </c>
    </row>
    <row r="17" spans="1:21" s="29" customFormat="1" ht="30.75">
      <c r="A17" s="63" t="s">
        <v>104</v>
      </c>
      <c r="C17" s="32">
        <f t="shared" si="0"/>
        <v>26513636</v>
      </c>
      <c r="D17" s="32"/>
      <c r="E17" s="32">
        <f t="shared" si="1"/>
        <v>-23280764</v>
      </c>
      <c r="F17" s="32"/>
      <c r="G17" s="32">
        <v>2781608</v>
      </c>
      <c r="H17" s="32"/>
      <c r="I17" s="31">
        <f t="shared" si="2"/>
        <v>6014480</v>
      </c>
      <c r="J17" s="54"/>
      <c r="K17" s="55">
        <f>I17/درآمدها!$J$4</f>
        <v>-1.7285776010980092E-4</v>
      </c>
      <c r="L17" s="54"/>
      <c r="M17" s="32">
        <f>'درآمد سود سهام'!S43</f>
        <v>26513636</v>
      </c>
      <c r="N17" s="31"/>
      <c r="O17" s="31">
        <f>'درآمد ناشی از تغییر قیمت اوراق '!Q13</f>
        <v>-23280764</v>
      </c>
      <c r="P17" s="31"/>
      <c r="Q17" s="31">
        <f>'درآمد ناشی ازفروش'!Q14</f>
        <v>2781608</v>
      </c>
      <c r="R17" s="31"/>
      <c r="S17" s="31">
        <f t="shared" si="3"/>
        <v>6014480</v>
      </c>
      <c r="T17" s="1"/>
      <c r="U17" s="55">
        <f>S17/درآمدها!$J$4</f>
        <v>-1.7285776010980092E-4</v>
      </c>
    </row>
    <row r="18" spans="1:21" s="29" customFormat="1" ht="30.75">
      <c r="A18" s="63" t="s">
        <v>105</v>
      </c>
      <c r="C18" s="32">
        <f t="shared" si="0"/>
        <v>0</v>
      </c>
      <c r="D18" s="32"/>
      <c r="E18" s="32">
        <f t="shared" si="1"/>
        <v>-1105013369</v>
      </c>
      <c r="F18" s="32"/>
      <c r="G18" s="32">
        <v>-31441582</v>
      </c>
      <c r="H18" s="32"/>
      <c r="I18" s="31">
        <f t="shared" si="2"/>
        <v>-1136454951</v>
      </c>
      <c r="J18" s="54"/>
      <c r="K18" s="55">
        <f>I18/درآمدها!$J$4</f>
        <v>3.2662018544504859E-2</v>
      </c>
      <c r="L18" s="54"/>
      <c r="M18" s="32">
        <v>0</v>
      </c>
      <c r="N18" s="31"/>
      <c r="O18" s="31">
        <f>'درآمد ناشی از تغییر قیمت اوراق '!Q14</f>
        <v>-1105013369</v>
      </c>
      <c r="P18" s="31"/>
      <c r="Q18" s="31">
        <f>'درآمد ناشی ازفروش'!Q15</f>
        <v>-31441582</v>
      </c>
      <c r="R18" s="31"/>
      <c r="S18" s="31">
        <f t="shared" si="3"/>
        <v>-1136454951</v>
      </c>
      <c r="T18" s="1"/>
      <c r="U18" s="55">
        <f>S18/درآمدها!$J$4</f>
        <v>3.2662018544504859E-2</v>
      </c>
    </row>
    <row r="19" spans="1:21" s="29" customFormat="1" ht="61.5">
      <c r="A19" s="63" t="s">
        <v>106</v>
      </c>
      <c r="C19" s="32">
        <f t="shared" si="0"/>
        <v>0</v>
      </c>
      <c r="D19" s="32"/>
      <c r="E19" s="32">
        <f t="shared" si="1"/>
        <v>-536058322</v>
      </c>
      <c r="F19" s="32"/>
      <c r="G19" s="32">
        <v>12411582</v>
      </c>
      <c r="H19" s="32"/>
      <c r="I19" s="31">
        <f t="shared" si="2"/>
        <v>-523646740</v>
      </c>
      <c r="J19" s="54"/>
      <c r="K19" s="55">
        <f>I19/درآمدها!$J$4</f>
        <v>1.5049747038014807E-2</v>
      </c>
      <c r="L19" s="54"/>
      <c r="M19" s="32">
        <v>0</v>
      </c>
      <c r="N19" s="31"/>
      <c r="O19" s="31">
        <f>'درآمد ناشی از تغییر قیمت اوراق '!Q15</f>
        <v>-536058322</v>
      </c>
      <c r="P19" s="31"/>
      <c r="Q19" s="31">
        <f>'درآمد ناشی ازفروش'!Q16</f>
        <v>12411582</v>
      </c>
      <c r="R19" s="31"/>
      <c r="S19" s="31">
        <f t="shared" si="3"/>
        <v>-523646740</v>
      </c>
      <c r="T19" s="1"/>
      <c r="U19" s="55">
        <f>S19/درآمدها!$J$4</f>
        <v>1.5049747038014807E-2</v>
      </c>
    </row>
    <row r="20" spans="1:21" s="29" customFormat="1" ht="30.75">
      <c r="A20" s="63" t="s">
        <v>107</v>
      </c>
      <c r="C20" s="32">
        <f t="shared" si="0"/>
        <v>0</v>
      </c>
      <c r="D20" s="32"/>
      <c r="E20" s="32">
        <f t="shared" si="1"/>
        <v>-269540741</v>
      </c>
      <c r="F20" s="32"/>
      <c r="G20" s="32">
        <v>941984</v>
      </c>
      <c r="H20" s="32"/>
      <c r="I20" s="31">
        <f t="shared" si="2"/>
        <v>-268598757</v>
      </c>
      <c r="J20" s="54"/>
      <c r="K20" s="55">
        <f>I20/درآمدها!$J$4</f>
        <v>7.7195999493383819E-3</v>
      </c>
      <c r="L20" s="54"/>
      <c r="M20" s="32">
        <v>0</v>
      </c>
      <c r="N20" s="31"/>
      <c r="O20" s="31">
        <f>'درآمد ناشی از تغییر قیمت اوراق '!Q16</f>
        <v>-269540741</v>
      </c>
      <c r="P20" s="31"/>
      <c r="Q20" s="31">
        <f>'درآمد ناشی ازفروش'!Q17</f>
        <v>941984</v>
      </c>
      <c r="R20" s="31"/>
      <c r="S20" s="31">
        <f t="shared" si="3"/>
        <v>-268598757</v>
      </c>
      <c r="T20" s="1"/>
      <c r="U20" s="55">
        <f>S20/درآمدها!$J$4</f>
        <v>7.7195999493383819E-3</v>
      </c>
    </row>
    <row r="21" spans="1:21" s="29" customFormat="1" ht="30.75">
      <c r="A21" s="63" t="s">
        <v>108</v>
      </c>
      <c r="C21" s="32">
        <f t="shared" si="0"/>
        <v>1835603282</v>
      </c>
      <c r="D21" s="32"/>
      <c r="E21" s="32">
        <f t="shared" si="1"/>
        <v>-1564069673</v>
      </c>
      <c r="F21" s="32"/>
      <c r="G21" s="32">
        <v>-50921453</v>
      </c>
      <c r="H21" s="32"/>
      <c r="I21" s="31">
        <f t="shared" si="2"/>
        <v>220612156</v>
      </c>
      <c r="J21" s="54"/>
      <c r="K21" s="55">
        <f>I21/درآمدها!$J$4</f>
        <v>-6.3404522318062373E-3</v>
      </c>
      <c r="L21" s="54"/>
      <c r="M21" s="32">
        <f>'درآمد سود سهام'!S54</f>
        <v>1835603282</v>
      </c>
      <c r="N21" s="31"/>
      <c r="O21" s="31">
        <f>'درآمد ناشی از تغییر قیمت اوراق '!Q17</f>
        <v>-1564069673</v>
      </c>
      <c r="P21" s="31"/>
      <c r="Q21" s="31">
        <f>'درآمد ناشی ازفروش'!Q18</f>
        <v>-50921453</v>
      </c>
      <c r="R21" s="31"/>
      <c r="S21" s="31">
        <f t="shared" si="3"/>
        <v>220612156</v>
      </c>
      <c r="T21" s="1"/>
      <c r="U21" s="55">
        <f>S21/درآمدها!$J$4</f>
        <v>-6.3404522318062373E-3</v>
      </c>
    </row>
    <row r="22" spans="1:21" s="29" customFormat="1" ht="30.75">
      <c r="A22" s="63" t="s">
        <v>109</v>
      </c>
      <c r="C22" s="32">
        <f t="shared" si="0"/>
        <v>550357165</v>
      </c>
      <c r="D22" s="32"/>
      <c r="E22" s="32">
        <f t="shared" si="1"/>
        <v>-165913495</v>
      </c>
      <c r="F22" s="32"/>
      <c r="G22" s="32">
        <v>-6135531</v>
      </c>
      <c r="H22" s="32"/>
      <c r="I22" s="31">
        <f t="shared" si="2"/>
        <v>378308139</v>
      </c>
      <c r="J22" s="54"/>
      <c r="K22" s="55">
        <f>I22/درآمدها!$J$4</f>
        <v>-1.0872676862978549E-2</v>
      </c>
      <c r="L22" s="54"/>
      <c r="M22" s="32">
        <f>'درآمد سود سهام'!S59</f>
        <v>550357165</v>
      </c>
      <c r="N22" s="31"/>
      <c r="O22" s="31">
        <f>'درآمد ناشی از تغییر قیمت اوراق '!Q18</f>
        <v>-165913495</v>
      </c>
      <c r="P22" s="31"/>
      <c r="Q22" s="31">
        <f>'درآمد ناشی ازفروش'!Q19</f>
        <v>-6135531</v>
      </c>
      <c r="R22" s="31"/>
      <c r="S22" s="31">
        <f t="shared" si="3"/>
        <v>378308139</v>
      </c>
      <c r="T22" s="1"/>
      <c r="U22" s="55">
        <f>S22/درآمدها!$J$4</f>
        <v>-1.0872676862978549E-2</v>
      </c>
    </row>
    <row r="23" spans="1:21" s="29" customFormat="1" ht="30.75">
      <c r="A23" s="63" t="s">
        <v>110</v>
      </c>
      <c r="C23" s="32">
        <f t="shared" si="0"/>
        <v>0</v>
      </c>
      <c r="D23" s="32"/>
      <c r="E23" s="32">
        <f t="shared" si="1"/>
        <v>-515978925</v>
      </c>
      <c r="F23" s="32"/>
      <c r="G23" s="32">
        <v>-9127025</v>
      </c>
      <c r="H23" s="32"/>
      <c r="I23" s="31">
        <f t="shared" si="2"/>
        <v>-525105950</v>
      </c>
      <c r="J23" s="54"/>
      <c r="K23" s="55">
        <f>I23/درآمدها!$J$4</f>
        <v>1.5091685122791848E-2</v>
      </c>
      <c r="L23" s="54"/>
      <c r="M23" s="32">
        <v>0</v>
      </c>
      <c r="N23" s="31"/>
      <c r="O23" s="31">
        <f>'درآمد ناشی از تغییر قیمت اوراق '!Q19</f>
        <v>-515978925</v>
      </c>
      <c r="P23" s="31"/>
      <c r="Q23" s="31">
        <f>'درآمد ناشی ازفروش'!Q20</f>
        <v>-9127025</v>
      </c>
      <c r="R23" s="31"/>
      <c r="S23" s="31">
        <f t="shared" si="3"/>
        <v>-525105950</v>
      </c>
      <c r="T23" s="1"/>
      <c r="U23" s="55">
        <f>S23/درآمدها!$J$4</f>
        <v>1.5091685122791848E-2</v>
      </c>
    </row>
    <row r="24" spans="1:21" s="29" customFormat="1" ht="30.75">
      <c r="A24" s="63" t="s">
        <v>111</v>
      </c>
      <c r="C24" s="32">
        <f t="shared" si="0"/>
        <v>76479525</v>
      </c>
      <c r="D24" s="32"/>
      <c r="E24" s="32">
        <f t="shared" si="1"/>
        <v>-190126836</v>
      </c>
      <c r="F24" s="32"/>
      <c r="G24" s="32">
        <v>-7300288</v>
      </c>
      <c r="H24" s="32"/>
      <c r="I24" s="31">
        <f t="shared" si="2"/>
        <v>-120947599</v>
      </c>
      <c r="J24" s="54"/>
      <c r="K24" s="55">
        <f>I24/درآمدها!$J$4</f>
        <v>3.4760662690371236E-3</v>
      </c>
      <c r="L24" s="54"/>
      <c r="M24" s="32">
        <f>'درآمد سود سهام'!S52</f>
        <v>76479525</v>
      </c>
      <c r="N24" s="31"/>
      <c r="O24" s="31">
        <f>'درآمد ناشی از تغییر قیمت اوراق '!Q20</f>
        <v>-190126836</v>
      </c>
      <c r="P24" s="31"/>
      <c r="Q24" s="31">
        <f>'درآمد ناشی ازفروش'!Q21</f>
        <v>-7300288</v>
      </c>
      <c r="R24" s="31"/>
      <c r="S24" s="31">
        <f t="shared" si="3"/>
        <v>-120947599</v>
      </c>
      <c r="T24" s="1"/>
      <c r="U24" s="55">
        <f>S24/درآمدها!$J$4</f>
        <v>3.4760662690371236E-3</v>
      </c>
    </row>
    <row r="25" spans="1:21" s="29" customFormat="1" ht="30.75">
      <c r="A25" s="63" t="s">
        <v>112</v>
      </c>
      <c r="C25" s="32">
        <f t="shared" si="0"/>
        <v>0</v>
      </c>
      <c r="D25" s="32"/>
      <c r="E25" s="32">
        <f t="shared" si="1"/>
        <v>-95717078</v>
      </c>
      <c r="F25" s="32"/>
      <c r="G25" s="32">
        <v>-11321105</v>
      </c>
      <c r="H25" s="32"/>
      <c r="I25" s="31">
        <f t="shared" si="2"/>
        <v>-107038183</v>
      </c>
      <c r="J25" s="54"/>
      <c r="K25" s="55">
        <f>I25/درآمدها!$J$4</f>
        <v>3.0763059415947797E-3</v>
      </c>
      <c r="L25" s="54"/>
      <c r="M25" s="32">
        <v>0</v>
      </c>
      <c r="N25" s="31"/>
      <c r="O25" s="31">
        <f>'درآمد ناشی از تغییر قیمت اوراق '!Q21</f>
        <v>-95717078</v>
      </c>
      <c r="P25" s="31"/>
      <c r="Q25" s="31">
        <f>'درآمد ناشی ازفروش'!Q22</f>
        <v>-11321105</v>
      </c>
      <c r="R25" s="31"/>
      <c r="S25" s="31">
        <f t="shared" si="3"/>
        <v>-107038183</v>
      </c>
      <c r="T25" s="1"/>
      <c r="U25" s="55">
        <f>S25/درآمدها!$J$4</f>
        <v>3.0763059415947797E-3</v>
      </c>
    </row>
    <row r="26" spans="1:21" s="29" customFormat="1" ht="30.75">
      <c r="A26" s="63" t="s">
        <v>113</v>
      </c>
      <c r="C26" s="32">
        <f t="shared" si="0"/>
        <v>0</v>
      </c>
      <c r="D26" s="32"/>
      <c r="E26" s="32">
        <f t="shared" si="1"/>
        <v>407964661</v>
      </c>
      <c r="F26" s="32"/>
      <c r="G26" s="32">
        <v>-8179832</v>
      </c>
      <c r="H26" s="32"/>
      <c r="I26" s="31">
        <f t="shared" si="2"/>
        <v>399784829</v>
      </c>
      <c r="J26" s="54"/>
      <c r="K26" s="55">
        <f>I26/درآمدها!$J$4</f>
        <v>-1.1489922664439782E-2</v>
      </c>
      <c r="L26" s="54"/>
      <c r="M26" s="32">
        <v>0</v>
      </c>
      <c r="N26" s="31"/>
      <c r="O26" s="31">
        <f>'درآمد ناشی از تغییر قیمت اوراق '!Q22</f>
        <v>407964661</v>
      </c>
      <c r="P26" s="31"/>
      <c r="Q26" s="31">
        <f>'درآمد ناشی ازفروش'!Q23</f>
        <v>-8179832</v>
      </c>
      <c r="R26" s="31"/>
      <c r="S26" s="31">
        <f t="shared" si="3"/>
        <v>399784829</v>
      </c>
      <c r="T26" s="1"/>
      <c r="U26" s="55">
        <f>S26/درآمدها!$J$4</f>
        <v>-1.1489922664439782E-2</v>
      </c>
    </row>
    <row r="27" spans="1:21" s="29" customFormat="1" ht="30.75">
      <c r="A27" s="63" t="s">
        <v>114</v>
      </c>
      <c r="C27" s="32">
        <f t="shared" si="0"/>
        <v>0</v>
      </c>
      <c r="D27" s="32"/>
      <c r="E27" s="32">
        <f t="shared" si="1"/>
        <v>-426757490</v>
      </c>
      <c r="F27" s="32"/>
      <c r="G27" s="32">
        <v>-9771604</v>
      </c>
      <c r="H27" s="32"/>
      <c r="I27" s="31">
        <f t="shared" si="2"/>
        <v>-436529094</v>
      </c>
      <c r="J27" s="54"/>
      <c r="K27" s="55">
        <f>I27/درآمدها!$J$4</f>
        <v>1.2545962645415853E-2</v>
      </c>
      <c r="L27" s="54"/>
      <c r="M27" s="32">
        <v>0</v>
      </c>
      <c r="N27" s="31"/>
      <c r="O27" s="31">
        <f>'درآمد ناشی از تغییر قیمت اوراق '!Q23</f>
        <v>-426757490</v>
      </c>
      <c r="P27" s="31"/>
      <c r="Q27" s="31">
        <f>'درآمد ناشی ازفروش'!Q24</f>
        <v>-9771604</v>
      </c>
      <c r="R27" s="31"/>
      <c r="S27" s="31">
        <f t="shared" si="3"/>
        <v>-436529094</v>
      </c>
      <c r="T27" s="1"/>
      <c r="U27" s="55">
        <f>S27/درآمدها!$J$4</f>
        <v>1.2545962645415853E-2</v>
      </c>
    </row>
    <row r="28" spans="1:21" s="29" customFormat="1" ht="30.75">
      <c r="A28" s="63" t="s">
        <v>115</v>
      </c>
      <c r="C28" s="32">
        <f t="shared" si="0"/>
        <v>0</v>
      </c>
      <c r="D28" s="32"/>
      <c r="E28" s="32">
        <f t="shared" si="1"/>
        <v>335308159</v>
      </c>
      <c r="F28" s="32"/>
      <c r="G28" s="32">
        <v>-12982492</v>
      </c>
      <c r="H28" s="32"/>
      <c r="I28" s="31">
        <f t="shared" si="2"/>
        <v>322325667</v>
      </c>
      <c r="J28" s="54"/>
      <c r="K28" s="55">
        <f>I28/درآمدها!$J$4</f>
        <v>-9.2637256792802661E-3</v>
      </c>
      <c r="L28" s="54"/>
      <c r="M28" s="32">
        <v>0</v>
      </c>
      <c r="N28" s="31"/>
      <c r="O28" s="31">
        <f>'درآمد ناشی از تغییر قیمت اوراق '!Q24</f>
        <v>335308159</v>
      </c>
      <c r="P28" s="31"/>
      <c r="Q28" s="31">
        <f>'درآمد ناشی ازفروش'!Q25</f>
        <v>-12982492</v>
      </c>
      <c r="R28" s="31"/>
      <c r="S28" s="31">
        <f t="shared" si="3"/>
        <v>322325667</v>
      </c>
      <c r="T28" s="1"/>
      <c r="U28" s="55">
        <f>S28/درآمدها!$J$4</f>
        <v>-9.2637256792802661E-3</v>
      </c>
    </row>
    <row r="29" spans="1:21" s="29" customFormat="1" ht="30.75">
      <c r="A29" s="63" t="s">
        <v>116</v>
      </c>
      <c r="C29" s="32">
        <f t="shared" si="0"/>
        <v>0</v>
      </c>
      <c r="D29" s="32"/>
      <c r="E29" s="32">
        <f t="shared" si="1"/>
        <v>-2486864605</v>
      </c>
      <c r="F29" s="32"/>
      <c r="G29" s="32">
        <v>1468009</v>
      </c>
      <c r="H29" s="32"/>
      <c r="I29" s="31">
        <f t="shared" si="2"/>
        <v>-2485396596</v>
      </c>
      <c r="J29" s="54"/>
      <c r="K29" s="55">
        <f>I29/درآمدها!$J$4</f>
        <v>7.1430961374729623E-2</v>
      </c>
      <c r="L29" s="54"/>
      <c r="M29" s="32"/>
      <c r="N29" s="31"/>
      <c r="O29" s="31">
        <f>'درآمد ناشی از تغییر قیمت اوراق '!Q25</f>
        <v>-2486864605</v>
      </c>
      <c r="P29" s="31"/>
      <c r="Q29" s="31">
        <f>'درآمد ناشی ازفروش'!Q26</f>
        <v>1468009</v>
      </c>
      <c r="R29" s="31"/>
      <c r="S29" s="31">
        <f t="shared" si="3"/>
        <v>-2485396596</v>
      </c>
      <c r="T29" s="1"/>
      <c r="U29" s="55">
        <f>S29/درآمدها!$J$4</f>
        <v>7.1430961374729623E-2</v>
      </c>
    </row>
    <row r="30" spans="1:21" s="29" customFormat="1" ht="30.75">
      <c r="A30" s="63" t="s">
        <v>117</v>
      </c>
      <c r="C30" s="32">
        <f t="shared" si="0"/>
        <v>0</v>
      </c>
      <c r="D30" s="32"/>
      <c r="E30" s="32">
        <f t="shared" si="1"/>
        <v>-125030061</v>
      </c>
      <c r="F30" s="32"/>
      <c r="G30" s="32">
        <v>19589841</v>
      </c>
      <c r="H30" s="32"/>
      <c r="I30" s="31">
        <f t="shared" si="2"/>
        <v>-105440220</v>
      </c>
      <c r="J30" s="54"/>
      <c r="K30" s="55">
        <f>I30/درآمدها!$J$4</f>
        <v>3.03038005857275E-3</v>
      </c>
      <c r="L30" s="54"/>
      <c r="M30" s="32">
        <v>0</v>
      </c>
      <c r="N30" s="31"/>
      <c r="O30" s="31">
        <f>'درآمد ناشی از تغییر قیمت اوراق '!Q26</f>
        <v>-125030061</v>
      </c>
      <c r="P30" s="31"/>
      <c r="Q30" s="31">
        <f>'درآمد ناشی ازفروش'!Q27</f>
        <v>19589841</v>
      </c>
      <c r="R30" s="31"/>
      <c r="S30" s="31">
        <f t="shared" si="3"/>
        <v>-105440220</v>
      </c>
      <c r="T30" s="1"/>
      <c r="U30" s="55">
        <f>S30/درآمدها!$J$4</f>
        <v>3.03038005857275E-3</v>
      </c>
    </row>
    <row r="31" spans="1:21" s="29" customFormat="1" ht="30.75">
      <c r="A31" s="63" t="s">
        <v>118</v>
      </c>
      <c r="C31" s="32">
        <f t="shared" si="0"/>
        <v>1104778534</v>
      </c>
      <c r="D31" s="32"/>
      <c r="E31" s="32">
        <f t="shared" si="1"/>
        <v>-1103399384</v>
      </c>
      <c r="F31" s="32"/>
      <c r="G31" s="32">
        <v>-3252895</v>
      </c>
      <c r="H31" s="32"/>
      <c r="I31" s="31">
        <f t="shared" si="2"/>
        <v>-1873745</v>
      </c>
      <c r="J31" s="54"/>
      <c r="K31" s="55">
        <f>I31/درآمدها!$J$4</f>
        <v>5.385193129197186E-5</v>
      </c>
      <c r="L31" s="54"/>
      <c r="M31" s="32">
        <f>'درآمد سود سهام'!S13</f>
        <v>1104778534</v>
      </c>
      <c r="N31" s="31"/>
      <c r="O31" s="31">
        <f>'درآمد ناشی از تغییر قیمت اوراق '!Q27</f>
        <v>-1103399384</v>
      </c>
      <c r="P31" s="31"/>
      <c r="Q31" s="31">
        <f>'درآمد ناشی ازفروش'!Q28</f>
        <v>-3252895</v>
      </c>
      <c r="R31" s="31"/>
      <c r="S31" s="31">
        <f t="shared" si="3"/>
        <v>-1873745</v>
      </c>
      <c r="T31" s="1"/>
      <c r="U31" s="55">
        <f>S31/درآمدها!$J$4</f>
        <v>5.385193129197186E-5</v>
      </c>
    </row>
    <row r="32" spans="1:21" s="29" customFormat="1" ht="30.75">
      <c r="A32" s="63" t="s">
        <v>119</v>
      </c>
      <c r="C32" s="32">
        <f t="shared" si="0"/>
        <v>30652881</v>
      </c>
      <c r="D32" s="32"/>
      <c r="E32" s="32">
        <f t="shared" si="1"/>
        <v>21356237</v>
      </c>
      <c r="F32" s="32"/>
      <c r="G32" s="32">
        <v>-42899974</v>
      </c>
      <c r="H32" s="32"/>
      <c r="I32" s="31">
        <f t="shared" si="2"/>
        <v>9109144</v>
      </c>
      <c r="J32" s="54"/>
      <c r="K32" s="55">
        <f>I32/درآمدها!$J$4</f>
        <v>-2.6179922925300813E-4</v>
      </c>
      <c r="L32" s="54"/>
      <c r="M32" s="32">
        <f>'درآمد سود سهام'!S37</f>
        <v>30652881</v>
      </c>
      <c r="N32" s="31"/>
      <c r="O32" s="31">
        <f>'درآمد ناشی از تغییر قیمت اوراق '!Q28</f>
        <v>21356237</v>
      </c>
      <c r="P32" s="31"/>
      <c r="Q32" s="31">
        <f>'درآمد ناشی ازفروش'!Q29</f>
        <v>-42899974</v>
      </c>
      <c r="R32" s="31"/>
      <c r="S32" s="31">
        <f t="shared" si="3"/>
        <v>9109144</v>
      </c>
      <c r="T32" s="1"/>
      <c r="U32" s="55">
        <f>S32/درآمدها!$J$4</f>
        <v>-2.6179922925300813E-4</v>
      </c>
    </row>
    <row r="33" spans="1:21" s="29" customFormat="1" ht="30.75">
      <c r="A33" s="63" t="s">
        <v>120</v>
      </c>
      <c r="C33" s="32">
        <f t="shared" si="0"/>
        <v>0</v>
      </c>
      <c r="D33" s="32"/>
      <c r="E33" s="32">
        <f t="shared" si="1"/>
        <v>-88213214</v>
      </c>
      <c r="F33" s="32"/>
      <c r="G33" s="32">
        <v>-1583372</v>
      </c>
      <c r="H33" s="32"/>
      <c r="I33" s="31">
        <f t="shared" si="2"/>
        <v>-89796586</v>
      </c>
      <c r="J33" s="54"/>
      <c r="K33" s="55">
        <f>I33/درآمدها!$J$4</f>
        <v>2.5807778430499573E-3</v>
      </c>
      <c r="L33" s="54"/>
      <c r="M33" s="32">
        <v>0</v>
      </c>
      <c r="N33" s="31"/>
      <c r="O33" s="31">
        <f>'درآمد ناشی از تغییر قیمت اوراق '!Q29</f>
        <v>-88213214</v>
      </c>
      <c r="P33" s="31"/>
      <c r="Q33" s="31">
        <f>'درآمد ناشی ازفروش'!Q30</f>
        <v>-1583372</v>
      </c>
      <c r="R33" s="31"/>
      <c r="S33" s="31">
        <f t="shared" si="3"/>
        <v>-89796586</v>
      </c>
      <c r="T33" s="1"/>
      <c r="U33" s="55">
        <f>S33/درآمدها!$J$4</f>
        <v>2.5807778430499573E-3</v>
      </c>
    </row>
    <row r="34" spans="1:21" s="29" customFormat="1" ht="30.75">
      <c r="A34" s="63" t="s">
        <v>121</v>
      </c>
      <c r="C34" s="32">
        <f t="shared" si="0"/>
        <v>0</v>
      </c>
      <c r="D34" s="32"/>
      <c r="E34" s="32">
        <f t="shared" si="1"/>
        <v>-391563256</v>
      </c>
      <c r="F34" s="32"/>
      <c r="G34" s="32">
        <v>-18667216</v>
      </c>
      <c r="H34" s="32"/>
      <c r="I34" s="31">
        <f t="shared" si="2"/>
        <v>-410230472</v>
      </c>
      <c r="J34" s="54"/>
      <c r="K34" s="55">
        <f>I34/درآمدها!$J$4</f>
        <v>1.1790133231585507E-2</v>
      </c>
      <c r="L34" s="54"/>
      <c r="M34" s="32">
        <v>0</v>
      </c>
      <c r="N34" s="31"/>
      <c r="O34" s="31">
        <f>'درآمد ناشی از تغییر قیمت اوراق '!Q30</f>
        <v>-391563256</v>
      </c>
      <c r="P34" s="31"/>
      <c r="Q34" s="31">
        <f>'درآمد ناشی ازفروش'!Q31</f>
        <v>-18667216</v>
      </c>
      <c r="R34" s="31"/>
      <c r="S34" s="31">
        <f t="shared" si="3"/>
        <v>-410230472</v>
      </c>
      <c r="T34" s="1"/>
      <c r="U34" s="55">
        <f>S34/درآمدها!$J$4</f>
        <v>1.1790133231585507E-2</v>
      </c>
    </row>
    <row r="35" spans="1:21" s="29" customFormat="1" ht="30.75">
      <c r="A35" s="63" t="s">
        <v>122</v>
      </c>
      <c r="C35" s="32">
        <f t="shared" si="0"/>
        <v>0</v>
      </c>
      <c r="D35" s="32"/>
      <c r="E35" s="32">
        <f t="shared" si="1"/>
        <v>1553946449</v>
      </c>
      <c r="F35" s="32"/>
      <c r="G35" s="32">
        <v>-16716843</v>
      </c>
      <c r="H35" s="32"/>
      <c r="I35" s="31">
        <f t="shared" si="2"/>
        <v>1537229606</v>
      </c>
      <c r="J35" s="54"/>
      <c r="K35" s="55">
        <f>I35/درآمدها!$J$4</f>
        <v>-4.418038907231079E-2</v>
      </c>
      <c r="L35" s="54"/>
      <c r="M35" s="32">
        <v>0</v>
      </c>
      <c r="N35" s="31"/>
      <c r="O35" s="31">
        <f>'درآمد ناشی از تغییر قیمت اوراق '!Q31</f>
        <v>1553946449</v>
      </c>
      <c r="P35" s="31"/>
      <c r="Q35" s="31">
        <f>'درآمد ناشی ازفروش'!Q32</f>
        <v>-16716843</v>
      </c>
      <c r="R35" s="31"/>
      <c r="S35" s="31">
        <f t="shared" si="3"/>
        <v>1537229606</v>
      </c>
      <c r="T35" s="1"/>
      <c r="U35" s="55">
        <f>S35/درآمدها!$J$4</f>
        <v>-4.418038907231079E-2</v>
      </c>
    </row>
    <row r="36" spans="1:21" s="29" customFormat="1" ht="30.75">
      <c r="A36" s="63" t="s">
        <v>123</v>
      </c>
      <c r="C36" s="32">
        <f t="shared" si="0"/>
        <v>0</v>
      </c>
      <c r="D36" s="32"/>
      <c r="E36" s="32">
        <f t="shared" si="1"/>
        <v>293923830</v>
      </c>
      <c r="F36" s="32"/>
      <c r="G36" s="32">
        <v>-6025610</v>
      </c>
      <c r="H36" s="32"/>
      <c r="I36" s="31">
        <f t="shared" si="2"/>
        <v>287898220</v>
      </c>
      <c r="J36" s="54"/>
      <c r="K36" s="55">
        <f>I36/درآمدها!$J$4</f>
        <v>-8.274271665846206E-3</v>
      </c>
      <c r="L36" s="54"/>
      <c r="M36" s="32">
        <v>0</v>
      </c>
      <c r="N36" s="31"/>
      <c r="O36" s="31">
        <f>'درآمد ناشی از تغییر قیمت اوراق '!Q32</f>
        <v>293923830</v>
      </c>
      <c r="P36" s="31"/>
      <c r="Q36" s="31">
        <f>'درآمد ناشی ازفروش'!Q33</f>
        <v>-6025610</v>
      </c>
      <c r="R36" s="31"/>
      <c r="S36" s="31">
        <f t="shared" si="3"/>
        <v>287898220</v>
      </c>
      <c r="T36" s="1"/>
      <c r="U36" s="55">
        <f>S36/درآمدها!$J$4</f>
        <v>-8.274271665846206E-3</v>
      </c>
    </row>
    <row r="37" spans="1:21" s="29" customFormat="1" ht="30.75">
      <c r="A37" s="63" t="s">
        <v>124</v>
      </c>
      <c r="C37" s="32">
        <f t="shared" si="0"/>
        <v>0</v>
      </c>
      <c r="D37" s="32"/>
      <c r="E37" s="32">
        <f t="shared" si="1"/>
        <v>-725177199</v>
      </c>
      <c r="F37" s="32"/>
      <c r="G37" s="32">
        <v>-6928800</v>
      </c>
      <c r="H37" s="32"/>
      <c r="I37" s="31">
        <f t="shared" si="2"/>
        <v>-732105999</v>
      </c>
      <c r="J37" s="54"/>
      <c r="K37" s="55">
        <f>I37/درآمدها!$J$4</f>
        <v>2.1040921767149969E-2</v>
      </c>
      <c r="L37" s="54"/>
      <c r="M37" s="32">
        <v>0</v>
      </c>
      <c r="N37" s="31"/>
      <c r="O37" s="31">
        <f>'درآمد ناشی از تغییر قیمت اوراق '!Q33</f>
        <v>-725177199</v>
      </c>
      <c r="P37" s="31"/>
      <c r="Q37" s="31">
        <f>'درآمد ناشی ازفروش'!Q34</f>
        <v>-6928800</v>
      </c>
      <c r="R37" s="31"/>
      <c r="S37" s="31">
        <f t="shared" si="3"/>
        <v>-732105999</v>
      </c>
      <c r="T37" s="1"/>
      <c r="U37" s="55">
        <f>S37/درآمدها!$J$4</f>
        <v>2.1040921767149969E-2</v>
      </c>
    </row>
    <row r="38" spans="1:21" s="29" customFormat="1" ht="30.75">
      <c r="A38" s="63" t="s">
        <v>125</v>
      </c>
      <c r="C38" s="32">
        <f t="shared" si="0"/>
        <v>0</v>
      </c>
      <c r="D38" s="32"/>
      <c r="E38" s="32">
        <f t="shared" si="1"/>
        <v>-451400966</v>
      </c>
      <c r="F38" s="32"/>
      <c r="G38" s="32">
        <v>-14597053</v>
      </c>
      <c r="H38" s="32"/>
      <c r="I38" s="31">
        <f t="shared" si="2"/>
        <v>-465998019</v>
      </c>
      <c r="J38" s="54"/>
      <c r="K38" s="55">
        <f>I38/درآمدها!$J$4</f>
        <v>1.339290741343299E-2</v>
      </c>
      <c r="L38" s="54"/>
      <c r="M38" s="32">
        <v>0</v>
      </c>
      <c r="N38" s="31"/>
      <c r="O38" s="31">
        <f>'درآمد ناشی از تغییر قیمت اوراق '!Q34</f>
        <v>-451400966</v>
      </c>
      <c r="P38" s="31"/>
      <c r="Q38" s="31">
        <f>'درآمد ناشی ازفروش'!Q35</f>
        <v>-14597053</v>
      </c>
      <c r="R38" s="31"/>
      <c r="S38" s="31">
        <f t="shared" si="3"/>
        <v>-465998019</v>
      </c>
      <c r="T38" s="1"/>
      <c r="U38" s="55">
        <f>S38/درآمدها!$J$4</f>
        <v>1.339290741343299E-2</v>
      </c>
    </row>
    <row r="39" spans="1:21" s="29" customFormat="1" ht="30.75">
      <c r="A39" s="63" t="s">
        <v>126</v>
      </c>
      <c r="C39" s="32">
        <f t="shared" si="0"/>
        <v>0</v>
      </c>
      <c r="D39" s="32"/>
      <c r="E39" s="32">
        <f t="shared" si="1"/>
        <v>92461074</v>
      </c>
      <c r="F39" s="32"/>
      <c r="G39" s="32">
        <v>-14978434</v>
      </c>
      <c r="H39" s="32"/>
      <c r="I39" s="31">
        <f t="shared" si="2"/>
        <v>77482640</v>
      </c>
      <c r="J39" s="54"/>
      <c r="K39" s="55">
        <f>I39/درآمدها!$J$4</f>
        <v>-2.2268717491444089E-3</v>
      </c>
      <c r="L39" s="54"/>
      <c r="M39" s="32">
        <v>0</v>
      </c>
      <c r="N39" s="31"/>
      <c r="O39" s="31">
        <f>'درآمد ناشی از تغییر قیمت اوراق '!Q35</f>
        <v>92461074</v>
      </c>
      <c r="P39" s="31"/>
      <c r="Q39" s="31">
        <f>'درآمد ناشی ازفروش'!Q36</f>
        <v>-14978434</v>
      </c>
      <c r="R39" s="31"/>
      <c r="S39" s="31">
        <f t="shared" si="3"/>
        <v>77482640</v>
      </c>
      <c r="T39" s="1"/>
      <c r="U39" s="55">
        <f>S39/درآمدها!$J$4</f>
        <v>-2.2268717491444089E-3</v>
      </c>
    </row>
    <row r="40" spans="1:21" s="29" customFormat="1" ht="61.5">
      <c r="A40" s="63" t="s">
        <v>127</v>
      </c>
      <c r="C40" s="32">
        <f t="shared" si="0"/>
        <v>0</v>
      </c>
      <c r="D40" s="32"/>
      <c r="E40" s="32">
        <f t="shared" si="1"/>
        <v>-521458456</v>
      </c>
      <c r="F40" s="32"/>
      <c r="G40" s="32">
        <v>10715701</v>
      </c>
      <c r="H40" s="32"/>
      <c r="I40" s="31">
        <f t="shared" si="2"/>
        <v>-510742755</v>
      </c>
      <c r="J40" s="54"/>
      <c r="K40" s="55">
        <f>I40/درآمدها!$J$4</f>
        <v>1.4678883065802667E-2</v>
      </c>
      <c r="L40" s="54"/>
      <c r="M40" s="32">
        <v>0</v>
      </c>
      <c r="N40" s="31"/>
      <c r="O40" s="31">
        <f>'درآمد ناشی از تغییر قیمت اوراق '!Q36</f>
        <v>-521458456</v>
      </c>
      <c r="P40" s="31"/>
      <c r="Q40" s="31">
        <f>'درآمد ناشی ازفروش'!Q37</f>
        <v>10715701</v>
      </c>
      <c r="R40" s="31"/>
      <c r="S40" s="31">
        <f t="shared" si="3"/>
        <v>-510742755</v>
      </c>
      <c r="T40" s="1"/>
      <c r="U40" s="55">
        <f>S40/درآمدها!$J$4</f>
        <v>1.4678883065802667E-2</v>
      </c>
    </row>
    <row r="41" spans="1:21" s="29" customFormat="1" ht="30.75">
      <c r="A41" s="63" t="s">
        <v>128</v>
      </c>
      <c r="C41" s="32">
        <f t="shared" si="0"/>
        <v>0</v>
      </c>
      <c r="D41" s="32"/>
      <c r="E41" s="32">
        <f t="shared" si="1"/>
        <v>-785996431</v>
      </c>
      <c r="F41" s="32"/>
      <c r="G41" s="32">
        <v>2770328</v>
      </c>
      <c r="H41" s="32"/>
      <c r="I41" s="31">
        <f t="shared" si="2"/>
        <v>-783226103</v>
      </c>
      <c r="J41" s="54"/>
      <c r="K41" s="55">
        <f>I41/درآمدها!$J$4</f>
        <v>2.251012719704916E-2</v>
      </c>
      <c r="L41" s="54"/>
      <c r="M41" s="32"/>
      <c r="N41" s="31"/>
      <c r="O41" s="31">
        <f>'درآمد ناشی از تغییر قیمت اوراق '!Q37</f>
        <v>-785996431</v>
      </c>
      <c r="P41" s="31"/>
      <c r="Q41" s="31">
        <f>'درآمد ناشی ازفروش'!Q38</f>
        <v>2770328</v>
      </c>
      <c r="R41" s="31"/>
      <c r="S41" s="31">
        <f t="shared" si="3"/>
        <v>-783226103</v>
      </c>
      <c r="T41" s="1"/>
      <c r="U41" s="55">
        <f>S41/درآمدها!$J$4</f>
        <v>2.251012719704916E-2</v>
      </c>
    </row>
    <row r="42" spans="1:21" s="29" customFormat="1" ht="30.75">
      <c r="A42" s="63" t="s">
        <v>129</v>
      </c>
      <c r="C42" s="32">
        <f t="shared" si="0"/>
        <v>1085567353</v>
      </c>
      <c r="D42" s="32"/>
      <c r="E42" s="32">
        <f t="shared" si="1"/>
        <v>-1634121724</v>
      </c>
      <c r="F42" s="32"/>
      <c r="G42" s="32">
        <v>191853510</v>
      </c>
      <c r="H42" s="32"/>
      <c r="I42" s="31">
        <f t="shared" si="2"/>
        <v>-356700861</v>
      </c>
      <c r="J42" s="54"/>
      <c r="K42" s="55">
        <f>I42/درآمدها!$J$4</f>
        <v>1.0251677927551084E-2</v>
      </c>
      <c r="L42" s="54"/>
      <c r="M42" s="32">
        <f>'درآمد سود سهام'!S47</f>
        <v>1085567353</v>
      </c>
      <c r="N42" s="31"/>
      <c r="O42" s="31">
        <f>'درآمد ناشی از تغییر قیمت اوراق '!Q38</f>
        <v>-1634121724</v>
      </c>
      <c r="P42" s="31"/>
      <c r="Q42" s="31">
        <f>'درآمد ناشی ازفروش'!Q39</f>
        <v>191853510</v>
      </c>
      <c r="R42" s="31"/>
      <c r="S42" s="31">
        <f t="shared" si="3"/>
        <v>-356700861</v>
      </c>
      <c r="T42" s="1"/>
      <c r="U42" s="55">
        <f>S42/درآمدها!$J$4</f>
        <v>1.0251677927551084E-2</v>
      </c>
    </row>
    <row r="43" spans="1:21" s="29" customFormat="1" ht="30.75">
      <c r="A43" s="63" t="s">
        <v>130</v>
      </c>
      <c r="C43" s="32">
        <f t="shared" si="0"/>
        <v>0</v>
      </c>
      <c r="D43" s="32"/>
      <c r="E43" s="32">
        <f t="shared" si="1"/>
        <v>-504777604</v>
      </c>
      <c r="F43" s="32"/>
      <c r="G43" s="32">
        <v>31175764</v>
      </c>
      <c r="H43" s="32"/>
      <c r="I43" s="31">
        <f t="shared" si="2"/>
        <v>-473601840</v>
      </c>
      <c r="J43" s="54"/>
      <c r="K43" s="55">
        <f>I43/درآمدها!$J$4</f>
        <v>1.3611443257984118E-2</v>
      </c>
      <c r="L43" s="54"/>
      <c r="M43" s="32"/>
      <c r="N43" s="31"/>
      <c r="O43" s="31">
        <f>'درآمد ناشی از تغییر قیمت اوراق '!Q39</f>
        <v>-504777604</v>
      </c>
      <c r="P43" s="31"/>
      <c r="Q43" s="31">
        <f>'درآمد ناشی ازفروش'!Q40</f>
        <v>31175764</v>
      </c>
      <c r="R43" s="31"/>
      <c r="S43" s="31">
        <f t="shared" si="3"/>
        <v>-473601840</v>
      </c>
      <c r="T43" s="1"/>
      <c r="U43" s="55">
        <f>S43/درآمدها!$J$4</f>
        <v>1.3611443257984118E-2</v>
      </c>
    </row>
    <row r="44" spans="1:21" s="29" customFormat="1" ht="30.75">
      <c r="A44" s="63" t="s">
        <v>131</v>
      </c>
      <c r="C44" s="32">
        <f t="shared" si="0"/>
        <v>0</v>
      </c>
      <c r="D44" s="32"/>
      <c r="E44" s="32">
        <f t="shared" si="1"/>
        <v>-1312828573</v>
      </c>
      <c r="F44" s="32"/>
      <c r="G44" s="32">
        <v>1149185</v>
      </c>
      <c r="H44" s="32"/>
      <c r="I44" s="31">
        <f t="shared" si="2"/>
        <v>-1311679388</v>
      </c>
      <c r="J44" s="54"/>
      <c r="K44" s="55">
        <f>I44/درآمدها!$J$4</f>
        <v>3.7698015620947198E-2</v>
      </c>
      <c r="L44" s="54"/>
      <c r="M44" s="32">
        <v>0</v>
      </c>
      <c r="N44" s="31"/>
      <c r="O44" s="31">
        <f>'درآمد ناشی از تغییر قیمت اوراق '!Q40</f>
        <v>-1312828573</v>
      </c>
      <c r="P44" s="31"/>
      <c r="Q44" s="31">
        <f>'درآمد ناشی ازفروش'!Q41</f>
        <v>1149185</v>
      </c>
      <c r="R44" s="31"/>
      <c r="S44" s="31">
        <f t="shared" si="3"/>
        <v>-1311679388</v>
      </c>
      <c r="T44" s="1"/>
      <c r="U44" s="55">
        <f>S44/درآمدها!$J$4</f>
        <v>3.7698015620947198E-2</v>
      </c>
    </row>
    <row r="45" spans="1:21" s="29" customFormat="1" ht="61.5">
      <c r="A45" s="63" t="s">
        <v>132</v>
      </c>
      <c r="C45" s="32">
        <f t="shared" si="0"/>
        <v>0</v>
      </c>
      <c r="D45" s="32"/>
      <c r="E45" s="32">
        <f t="shared" si="1"/>
        <v>-602600925</v>
      </c>
      <c r="F45" s="32"/>
      <c r="G45" s="32">
        <v>9233886</v>
      </c>
      <c r="H45" s="32"/>
      <c r="I45" s="31">
        <f t="shared" si="2"/>
        <v>-593367039</v>
      </c>
      <c r="J45" s="54"/>
      <c r="K45" s="55">
        <f>I45/درآمدها!$J$4</f>
        <v>1.7053527035508456E-2</v>
      </c>
      <c r="L45" s="54"/>
      <c r="M45" s="32">
        <v>0</v>
      </c>
      <c r="N45" s="31"/>
      <c r="O45" s="31">
        <f>'درآمد ناشی از تغییر قیمت اوراق '!Q41</f>
        <v>-602600925</v>
      </c>
      <c r="P45" s="31"/>
      <c r="Q45" s="31">
        <f>'درآمد ناشی ازفروش'!Q42</f>
        <v>9233886</v>
      </c>
      <c r="R45" s="31"/>
      <c r="S45" s="31">
        <f t="shared" si="3"/>
        <v>-593367039</v>
      </c>
      <c r="T45" s="1"/>
      <c r="U45" s="55">
        <f>S45/درآمدها!$J$4</f>
        <v>1.7053527035508456E-2</v>
      </c>
    </row>
    <row r="46" spans="1:21" s="29" customFormat="1" ht="30.75">
      <c r="A46" s="63" t="s">
        <v>133</v>
      </c>
      <c r="C46" s="32">
        <f t="shared" si="0"/>
        <v>0</v>
      </c>
      <c r="D46" s="32"/>
      <c r="E46" s="32">
        <f t="shared" si="1"/>
        <v>-1819210081</v>
      </c>
      <c r="F46" s="32"/>
      <c r="G46" s="32">
        <v>-9060072</v>
      </c>
      <c r="H46" s="32"/>
      <c r="I46" s="31">
        <f t="shared" si="2"/>
        <v>-1828270153</v>
      </c>
      <c r="J46" s="54"/>
      <c r="K46" s="55">
        <f>I46/درآمدها!$J$4</f>
        <v>5.2544972054638643E-2</v>
      </c>
      <c r="L46" s="54"/>
      <c r="M46" s="32">
        <v>0</v>
      </c>
      <c r="N46" s="31"/>
      <c r="O46" s="31">
        <f>'درآمد ناشی از تغییر قیمت اوراق '!Q42</f>
        <v>-1819210081</v>
      </c>
      <c r="P46" s="31"/>
      <c r="Q46" s="31">
        <f>'درآمد ناشی ازفروش'!Q43</f>
        <v>-9060072</v>
      </c>
      <c r="R46" s="31"/>
      <c r="S46" s="31">
        <f t="shared" si="3"/>
        <v>-1828270153</v>
      </c>
      <c r="T46" s="1"/>
      <c r="U46" s="55">
        <f>S46/درآمدها!$J$4</f>
        <v>5.2544972054638643E-2</v>
      </c>
    </row>
    <row r="47" spans="1:21" s="29" customFormat="1" ht="30.75">
      <c r="A47" s="63" t="s">
        <v>134</v>
      </c>
      <c r="C47" s="32">
        <f t="shared" si="0"/>
        <v>200293056</v>
      </c>
      <c r="D47" s="32"/>
      <c r="E47" s="32">
        <f t="shared" si="1"/>
        <v>-453027218</v>
      </c>
      <c r="F47" s="32"/>
      <c r="G47" s="32">
        <v>28259558</v>
      </c>
      <c r="H47" s="32"/>
      <c r="I47" s="31">
        <f t="shared" si="2"/>
        <v>-224474604</v>
      </c>
      <c r="J47" s="54"/>
      <c r="K47" s="55">
        <f>I47/درآمدها!$J$4</f>
        <v>6.4514600179856876E-3</v>
      </c>
      <c r="L47" s="54"/>
      <c r="M47" s="32">
        <f>'درآمد سود سهام'!S35</f>
        <v>200293056</v>
      </c>
      <c r="N47" s="31"/>
      <c r="O47" s="31">
        <f>'درآمد ناشی از تغییر قیمت اوراق '!Q43</f>
        <v>-453027218</v>
      </c>
      <c r="P47" s="31"/>
      <c r="Q47" s="31">
        <f>'درآمد ناشی ازفروش'!Q44</f>
        <v>28259558</v>
      </c>
      <c r="R47" s="31"/>
      <c r="S47" s="31">
        <f t="shared" si="3"/>
        <v>-224474604</v>
      </c>
      <c r="T47" s="1"/>
      <c r="U47" s="55">
        <f>S47/درآمدها!$J$4</f>
        <v>6.4514600179856876E-3</v>
      </c>
    </row>
    <row r="48" spans="1:21" s="29" customFormat="1" ht="30.75">
      <c r="A48" s="63" t="s">
        <v>135</v>
      </c>
      <c r="C48" s="32">
        <f t="shared" si="0"/>
        <v>0</v>
      </c>
      <c r="D48" s="32"/>
      <c r="E48" s="32">
        <f t="shared" si="1"/>
        <v>-1138789031</v>
      </c>
      <c r="F48" s="32"/>
      <c r="G48" s="32">
        <v>-11574299</v>
      </c>
      <c r="H48" s="32"/>
      <c r="I48" s="31">
        <f t="shared" si="2"/>
        <v>-1150363330</v>
      </c>
      <c r="J48" s="54"/>
      <c r="K48" s="55">
        <f>I48/درآمدها!$J$4</f>
        <v>3.3061749068290486E-2</v>
      </c>
      <c r="L48" s="54"/>
      <c r="M48" s="32">
        <v>0</v>
      </c>
      <c r="N48" s="31"/>
      <c r="O48" s="31">
        <f>'درآمد ناشی از تغییر قیمت اوراق '!Q44</f>
        <v>-1138789031</v>
      </c>
      <c r="P48" s="31"/>
      <c r="Q48" s="31">
        <f>'درآمد ناشی ازفروش'!Q45</f>
        <v>-11574299</v>
      </c>
      <c r="R48" s="31"/>
      <c r="S48" s="31">
        <f t="shared" si="3"/>
        <v>-1150363330</v>
      </c>
      <c r="T48" s="1"/>
      <c r="U48" s="55">
        <f>S48/درآمدها!$J$4</f>
        <v>3.3061749068290486E-2</v>
      </c>
    </row>
    <row r="49" spans="1:21" s="29" customFormat="1" ht="30.75">
      <c r="A49" s="63" t="s">
        <v>136</v>
      </c>
      <c r="C49" s="32">
        <f t="shared" si="0"/>
        <v>391632688</v>
      </c>
      <c r="D49" s="32"/>
      <c r="E49" s="32">
        <f t="shared" si="1"/>
        <v>-879603160</v>
      </c>
      <c r="F49" s="32"/>
      <c r="G49" s="32">
        <v>-2645858</v>
      </c>
      <c r="H49" s="32"/>
      <c r="I49" s="31">
        <f t="shared" si="2"/>
        <v>-490616330</v>
      </c>
      <c r="J49" s="54"/>
      <c r="K49" s="55">
        <f>I49/درآمدها!$J$4</f>
        <v>1.4100444240747485E-2</v>
      </c>
      <c r="L49" s="54"/>
      <c r="M49" s="32">
        <f>'درآمد سود سهام'!S20</f>
        <v>391632688</v>
      </c>
      <c r="N49" s="31"/>
      <c r="O49" s="31">
        <f>'درآمد ناشی از تغییر قیمت اوراق '!Q45</f>
        <v>-879603160</v>
      </c>
      <c r="P49" s="31"/>
      <c r="Q49" s="31">
        <f>'درآمد ناشی ازفروش'!Q46</f>
        <v>-2645858</v>
      </c>
      <c r="R49" s="31"/>
      <c r="S49" s="31">
        <f t="shared" si="3"/>
        <v>-490616330</v>
      </c>
      <c r="T49" s="1"/>
      <c r="U49" s="55">
        <f>S49/درآمدها!$J$4</f>
        <v>1.4100444240747485E-2</v>
      </c>
    </row>
    <row r="50" spans="1:21" s="29" customFormat="1" ht="30.75">
      <c r="A50" s="63" t="s">
        <v>137</v>
      </c>
      <c r="C50" s="32">
        <f t="shared" si="0"/>
        <v>353837742</v>
      </c>
      <c r="D50" s="32"/>
      <c r="E50" s="32">
        <f t="shared" si="1"/>
        <v>-1212497522</v>
      </c>
      <c r="F50" s="32"/>
      <c r="G50" s="32">
        <v>-5569019</v>
      </c>
      <c r="H50" s="32"/>
      <c r="I50" s="31">
        <f t="shared" si="2"/>
        <v>-864228799</v>
      </c>
      <c r="J50" s="54"/>
      <c r="K50" s="55">
        <f>I50/درآمدها!$J$4</f>
        <v>2.4838166294928798E-2</v>
      </c>
      <c r="L50" s="54"/>
      <c r="M50" s="32">
        <f>'درآمد سود سهام'!S44</f>
        <v>353837742</v>
      </c>
      <c r="N50" s="31"/>
      <c r="O50" s="31">
        <f>'درآمد ناشی از تغییر قیمت اوراق '!Q46</f>
        <v>-1212497522</v>
      </c>
      <c r="P50" s="31"/>
      <c r="Q50" s="31">
        <f>'درآمد ناشی ازفروش'!Q47</f>
        <v>-5569019</v>
      </c>
      <c r="R50" s="31"/>
      <c r="S50" s="31">
        <f t="shared" si="3"/>
        <v>-864228799</v>
      </c>
      <c r="T50" s="1"/>
      <c r="U50" s="55">
        <f>S50/درآمدها!$J$4</f>
        <v>2.4838166294928798E-2</v>
      </c>
    </row>
    <row r="51" spans="1:21" s="29" customFormat="1" ht="30.75">
      <c r="A51" s="63" t="s">
        <v>138</v>
      </c>
      <c r="C51" s="32">
        <f t="shared" si="0"/>
        <v>0</v>
      </c>
      <c r="D51" s="32"/>
      <c r="E51" s="32">
        <f t="shared" si="1"/>
        <v>299375365</v>
      </c>
      <c r="F51" s="32"/>
      <c r="G51" s="32">
        <v>-9116839</v>
      </c>
      <c r="H51" s="32"/>
      <c r="I51" s="31">
        <f t="shared" si="2"/>
        <v>290258526</v>
      </c>
      <c r="J51" s="54"/>
      <c r="K51" s="55">
        <f>I51/درآمدها!$J$4</f>
        <v>-8.3421074901125977E-3</v>
      </c>
      <c r="L51" s="54"/>
      <c r="M51" s="32">
        <v>0</v>
      </c>
      <c r="N51" s="31"/>
      <c r="O51" s="31">
        <f>'درآمد ناشی از تغییر قیمت اوراق '!Q47</f>
        <v>299375365</v>
      </c>
      <c r="P51" s="31"/>
      <c r="Q51" s="31">
        <f>'درآمد ناشی ازفروش'!Q48</f>
        <v>-9116839</v>
      </c>
      <c r="R51" s="31"/>
      <c r="S51" s="31">
        <f t="shared" si="3"/>
        <v>290258526</v>
      </c>
      <c r="T51" s="1"/>
      <c r="U51" s="55">
        <f>S51/درآمدها!$J$4</f>
        <v>-8.3421074901125977E-3</v>
      </c>
    </row>
    <row r="52" spans="1:21" s="29" customFormat="1" ht="30.75">
      <c r="A52" s="63" t="s">
        <v>139</v>
      </c>
      <c r="C52" s="32">
        <f t="shared" si="0"/>
        <v>79196138</v>
      </c>
      <c r="D52" s="32"/>
      <c r="E52" s="32">
        <f t="shared" si="1"/>
        <v>-2118758702</v>
      </c>
      <c r="F52" s="32"/>
      <c r="G52" s="32">
        <v>7971496</v>
      </c>
      <c r="H52" s="32"/>
      <c r="I52" s="31">
        <f t="shared" si="2"/>
        <v>-2031591068</v>
      </c>
      <c r="J52" s="54"/>
      <c r="K52" s="55">
        <f>I52/درآمدها!$J$4</f>
        <v>5.8388469406093005E-2</v>
      </c>
      <c r="L52" s="54"/>
      <c r="M52" s="32">
        <f>'درآمد سود سهام'!S15</f>
        <v>79196138</v>
      </c>
      <c r="N52" s="31"/>
      <c r="O52" s="31">
        <f>'درآمد ناشی از تغییر قیمت اوراق '!Q48</f>
        <v>-2118758702</v>
      </c>
      <c r="P52" s="31"/>
      <c r="Q52" s="31">
        <f>'درآمد ناشی ازفروش'!Q49</f>
        <v>7971496</v>
      </c>
      <c r="R52" s="31"/>
      <c r="S52" s="31">
        <f t="shared" si="3"/>
        <v>-2031591068</v>
      </c>
      <c r="T52" s="1"/>
      <c r="U52" s="55">
        <f>S52/درآمدها!$J$4</f>
        <v>5.8388469406093005E-2</v>
      </c>
    </row>
    <row r="53" spans="1:21" s="29" customFormat="1" ht="30.75">
      <c r="A53" s="63" t="s">
        <v>140</v>
      </c>
      <c r="C53" s="32">
        <f t="shared" si="0"/>
        <v>454897801</v>
      </c>
      <c r="D53" s="32"/>
      <c r="E53" s="32">
        <f t="shared" si="1"/>
        <v>-552078616</v>
      </c>
      <c r="F53" s="32"/>
      <c r="G53" s="32">
        <v>-1231476</v>
      </c>
      <c r="H53" s="32"/>
      <c r="I53" s="31">
        <f t="shared" si="2"/>
        <v>-98412291</v>
      </c>
      <c r="J53" s="54"/>
      <c r="K53" s="55">
        <f>I53/درآمدها!$J$4</f>
        <v>2.8283955037732142E-3</v>
      </c>
      <c r="L53" s="54"/>
      <c r="M53" s="32">
        <f>'درآمد سود سهام'!S21</f>
        <v>454897801</v>
      </c>
      <c r="N53" s="31"/>
      <c r="O53" s="31">
        <f>'درآمد ناشی از تغییر قیمت اوراق '!Q49</f>
        <v>-552078616</v>
      </c>
      <c r="P53" s="31"/>
      <c r="Q53" s="31">
        <f>'درآمد ناشی ازفروش'!Q50</f>
        <v>-1231476</v>
      </c>
      <c r="R53" s="31"/>
      <c r="S53" s="31">
        <f t="shared" si="3"/>
        <v>-98412291</v>
      </c>
      <c r="T53" s="1"/>
      <c r="U53" s="55">
        <f>S53/درآمدها!$J$4</f>
        <v>2.8283955037732142E-3</v>
      </c>
    </row>
    <row r="54" spans="1:21" s="29" customFormat="1" ht="30.75">
      <c r="A54" s="63" t="s">
        <v>141</v>
      </c>
      <c r="C54" s="32">
        <f t="shared" si="0"/>
        <v>0</v>
      </c>
      <c r="D54" s="32"/>
      <c r="E54" s="32">
        <f t="shared" si="1"/>
        <v>-510137406</v>
      </c>
      <c r="F54" s="32"/>
      <c r="G54" s="32">
        <v>-1695948</v>
      </c>
      <c r="H54" s="32"/>
      <c r="I54" s="31">
        <f t="shared" si="2"/>
        <v>-511833354</v>
      </c>
      <c r="J54" s="54"/>
      <c r="K54" s="55">
        <f>I54/درآمدها!$J$4</f>
        <v>1.4710227172079185E-2</v>
      </c>
      <c r="L54" s="54"/>
      <c r="M54" s="32">
        <v>0</v>
      </c>
      <c r="N54" s="31"/>
      <c r="O54" s="31">
        <f>'درآمد ناشی از تغییر قیمت اوراق '!Q50</f>
        <v>-510137406</v>
      </c>
      <c r="P54" s="31"/>
      <c r="Q54" s="31">
        <f>'درآمد ناشی ازفروش'!Q51</f>
        <v>-1695948</v>
      </c>
      <c r="R54" s="31"/>
      <c r="S54" s="31">
        <f t="shared" si="3"/>
        <v>-511833354</v>
      </c>
      <c r="T54" s="1"/>
      <c r="U54" s="55">
        <f>S54/درآمدها!$J$4</f>
        <v>1.4710227172079185E-2</v>
      </c>
    </row>
    <row r="55" spans="1:21" s="29" customFormat="1" ht="30.75">
      <c r="A55" s="63" t="s">
        <v>142</v>
      </c>
      <c r="C55" s="32">
        <f t="shared" si="0"/>
        <v>0</v>
      </c>
      <c r="D55" s="32"/>
      <c r="E55" s="32">
        <f t="shared" si="1"/>
        <v>-259141371</v>
      </c>
      <c r="F55" s="32"/>
      <c r="G55" s="32">
        <v>1247777</v>
      </c>
      <c r="H55" s="32"/>
      <c r="I55" s="31">
        <f t="shared" si="2"/>
        <v>-257893594</v>
      </c>
      <c r="J55" s="54"/>
      <c r="K55" s="55">
        <f>I55/درآمدها!$J$4</f>
        <v>7.4119307081420829E-3</v>
      </c>
      <c r="L55" s="54"/>
      <c r="M55" s="32">
        <v>0</v>
      </c>
      <c r="N55" s="31"/>
      <c r="O55" s="31">
        <f>'درآمد ناشی از تغییر قیمت اوراق '!Q51</f>
        <v>-259141371</v>
      </c>
      <c r="P55" s="31"/>
      <c r="Q55" s="31">
        <f>'درآمد ناشی ازفروش'!Q52</f>
        <v>1247777</v>
      </c>
      <c r="R55" s="31"/>
      <c r="S55" s="31">
        <f t="shared" si="3"/>
        <v>-257893594</v>
      </c>
      <c r="T55" s="1"/>
      <c r="U55" s="55">
        <f>S55/درآمدها!$J$4</f>
        <v>7.4119307081420829E-3</v>
      </c>
    </row>
    <row r="56" spans="1:21" s="29" customFormat="1" ht="30.75">
      <c r="A56" s="63" t="s">
        <v>143</v>
      </c>
      <c r="C56" s="32">
        <f t="shared" si="0"/>
        <v>0</v>
      </c>
      <c r="D56" s="32"/>
      <c r="E56" s="32">
        <f t="shared" si="1"/>
        <v>353819374</v>
      </c>
      <c r="F56" s="32"/>
      <c r="G56" s="32">
        <v>3838432</v>
      </c>
      <c r="H56" s="32"/>
      <c r="I56" s="31">
        <f t="shared" si="2"/>
        <v>357657806</v>
      </c>
      <c r="J56" s="54"/>
      <c r="K56" s="55">
        <f>I56/درآمدها!$J$4</f>
        <v>-1.0279180782203235E-2</v>
      </c>
      <c r="L56" s="54"/>
      <c r="M56" s="32">
        <v>0</v>
      </c>
      <c r="N56" s="31"/>
      <c r="O56" s="31">
        <f>'درآمد ناشی از تغییر قیمت اوراق '!Q52</f>
        <v>353819374</v>
      </c>
      <c r="P56" s="31"/>
      <c r="Q56" s="31">
        <f>'درآمد ناشی ازفروش'!Q53</f>
        <v>3838432</v>
      </c>
      <c r="R56" s="31"/>
      <c r="S56" s="31">
        <f t="shared" si="3"/>
        <v>357657806</v>
      </c>
      <c r="T56" s="1"/>
      <c r="U56" s="55">
        <f>S56/درآمدها!$J$4</f>
        <v>-1.0279180782203235E-2</v>
      </c>
    </row>
    <row r="57" spans="1:21" s="29" customFormat="1" ht="30.75">
      <c r="A57" s="63" t="s">
        <v>144</v>
      </c>
      <c r="C57" s="32">
        <f t="shared" si="0"/>
        <v>0</v>
      </c>
      <c r="D57" s="32"/>
      <c r="E57" s="32">
        <f t="shared" si="1"/>
        <v>-343725217</v>
      </c>
      <c r="F57" s="32"/>
      <c r="G57" s="32">
        <v>5033253</v>
      </c>
      <c r="H57" s="32"/>
      <c r="I57" s="31">
        <f t="shared" si="2"/>
        <v>-338691964</v>
      </c>
      <c r="J57" s="54"/>
      <c r="K57" s="55">
        <f>I57/درآمدها!$J$4</f>
        <v>9.7340974222591692E-3</v>
      </c>
      <c r="L57" s="54"/>
      <c r="M57" s="32">
        <v>0</v>
      </c>
      <c r="N57" s="31"/>
      <c r="O57" s="31">
        <f>'درآمد ناشی از تغییر قیمت اوراق '!Q53</f>
        <v>-343725217</v>
      </c>
      <c r="P57" s="31"/>
      <c r="Q57" s="31">
        <f>'درآمد ناشی ازفروش'!Q54</f>
        <v>5033253</v>
      </c>
      <c r="R57" s="31"/>
      <c r="S57" s="31">
        <f t="shared" si="3"/>
        <v>-338691964</v>
      </c>
      <c r="T57" s="1"/>
      <c r="U57" s="55">
        <f>S57/درآمدها!$J$4</f>
        <v>9.7340974222591692E-3</v>
      </c>
    </row>
    <row r="58" spans="1:21" s="29" customFormat="1" ht="30.75">
      <c r="A58" s="63" t="s">
        <v>145</v>
      </c>
      <c r="C58" s="32">
        <f t="shared" si="0"/>
        <v>0</v>
      </c>
      <c r="D58" s="32"/>
      <c r="E58" s="32">
        <f t="shared" si="1"/>
        <v>-103885546</v>
      </c>
      <c r="F58" s="32"/>
      <c r="G58" s="32">
        <v>-12595407</v>
      </c>
      <c r="H58" s="32"/>
      <c r="I58" s="31">
        <f t="shared" si="2"/>
        <v>-116480953</v>
      </c>
      <c r="J58" s="54"/>
      <c r="K58" s="55">
        <f>I58/درآمدها!$J$4</f>
        <v>3.3476936711128802E-3</v>
      </c>
      <c r="L58" s="54"/>
      <c r="M58" s="32">
        <v>0</v>
      </c>
      <c r="N58" s="31"/>
      <c r="O58" s="31">
        <f>'درآمد ناشی از تغییر قیمت اوراق '!Q54</f>
        <v>-103885546</v>
      </c>
      <c r="P58" s="31"/>
      <c r="Q58" s="31">
        <f>'درآمد ناشی ازفروش'!Q55</f>
        <v>-12595407</v>
      </c>
      <c r="R58" s="31"/>
      <c r="S58" s="31">
        <f t="shared" si="3"/>
        <v>-116480953</v>
      </c>
      <c r="T58" s="1"/>
      <c r="U58" s="55">
        <f>S58/درآمدها!$J$4</f>
        <v>3.3476936711128802E-3</v>
      </c>
    </row>
    <row r="59" spans="1:21" s="29" customFormat="1" ht="30.75">
      <c r="A59" s="63" t="s">
        <v>146</v>
      </c>
      <c r="C59" s="32">
        <f t="shared" si="0"/>
        <v>0</v>
      </c>
      <c r="D59" s="32"/>
      <c r="E59" s="32">
        <f t="shared" si="1"/>
        <v>-195671830</v>
      </c>
      <c r="F59" s="32"/>
      <c r="G59" s="32">
        <v>-9524824</v>
      </c>
      <c r="H59" s="32"/>
      <c r="I59" s="31">
        <f t="shared" si="2"/>
        <v>-205196654</v>
      </c>
      <c r="J59" s="54"/>
      <c r="K59" s="55">
        <f>I59/درآمدها!$J$4</f>
        <v>5.8974065908384138E-3</v>
      </c>
      <c r="L59" s="54"/>
      <c r="M59" s="32">
        <v>0</v>
      </c>
      <c r="N59" s="31"/>
      <c r="O59" s="31">
        <f>'درآمد ناشی از تغییر قیمت اوراق '!Q55</f>
        <v>-195671830</v>
      </c>
      <c r="P59" s="31"/>
      <c r="Q59" s="31">
        <f>'درآمد ناشی ازفروش'!Q56</f>
        <v>-9524824</v>
      </c>
      <c r="R59" s="31"/>
      <c r="S59" s="31">
        <f t="shared" si="3"/>
        <v>-205196654</v>
      </c>
      <c r="T59" s="1"/>
      <c r="U59" s="55">
        <f>S59/درآمدها!$J$4</f>
        <v>5.8974065908384138E-3</v>
      </c>
    </row>
    <row r="60" spans="1:21" s="29" customFormat="1" ht="30.75">
      <c r="A60" s="63" t="s">
        <v>147</v>
      </c>
      <c r="C60" s="32">
        <f t="shared" si="0"/>
        <v>270960374</v>
      </c>
      <c r="D60" s="32"/>
      <c r="E60" s="32">
        <f t="shared" si="1"/>
        <v>-365078036</v>
      </c>
      <c r="F60" s="32"/>
      <c r="G60" s="32">
        <v>-43479252</v>
      </c>
      <c r="H60" s="32"/>
      <c r="I60" s="31">
        <f t="shared" si="2"/>
        <v>-137596914</v>
      </c>
      <c r="J60" s="54"/>
      <c r="K60" s="55">
        <f>I60/درآمدها!$J$4</f>
        <v>3.9545720248568301E-3</v>
      </c>
      <c r="L60" s="54"/>
      <c r="M60" s="32">
        <f>'درآمد سود سهام'!S19</f>
        <v>270960374</v>
      </c>
      <c r="N60" s="31"/>
      <c r="O60" s="31">
        <f>'درآمد ناشی از تغییر قیمت اوراق '!Q56</f>
        <v>-365078036</v>
      </c>
      <c r="P60" s="31"/>
      <c r="Q60" s="31">
        <f>'درآمد ناشی ازفروش'!Q57</f>
        <v>-43479252</v>
      </c>
      <c r="R60" s="31"/>
      <c r="S60" s="31">
        <f t="shared" si="3"/>
        <v>-137596914</v>
      </c>
      <c r="T60" s="1"/>
      <c r="U60" s="55">
        <f>S60/درآمدها!$J$4</f>
        <v>3.9545720248568301E-3</v>
      </c>
    </row>
    <row r="61" spans="1:21" s="29" customFormat="1" ht="30.75">
      <c r="A61" s="63" t="s">
        <v>148</v>
      </c>
      <c r="C61" s="32">
        <f t="shared" si="0"/>
        <v>0</v>
      </c>
      <c r="D61" s="32"/>
      <c r="E61" s="32">
        <f t="shared" si="1"/>
        <v>-715406483</v>
      </c>
      <c r="F61" s="32"/>
      <c r="G61" s="32">
        <v>13911915</v>
      </c>
      <c r="H61" s="32"/>
      <c r="I61" s="31">
        <f t="shared" si="2"/>
        <v>-701494568</v>
      </c>
      <c r="J61" s="54"/>
      <c r="K61" s="55">
        <f>I61/درآمدها!$J$4</f>
        <v>2.01611410718254E-2</v>
      </c>
      <c r="L61" s="54"/>
      <c r="M61" s="32">
        <v>0</v>
      </c>
      <c r="N61" s="31"/>
      <c r="O61" s="31">
        <f>'درآمد ناشی از تغییر قیمت اوراق '!Q57</f>
        <v>-715406483</v>
      </c>
      <c r="P61" s="31"/>
      <c r="Q61" s="31">
        <f>'درآمد ناشی ازفروش'!Q58</f>
        <v>13911915</v>
      </c>
      <c r="R61" s="31"/>
      <c r="S61" s="31">
        <f t="shared" si="3"/>
        <v>-701494568</v>
      </c>
      <c r="T61" s="1"/>
      <c r="U61" s="55">
        <f>S61/درآمدها!$J$4</f>
        <v>2.01611410718254E-2</v>
      </c>
    </row>
    <row r="62" spans="1:21" s="29" customFormat="1" ht="30.75">
      <c r="A62" s="63" t="s">
        <v>149</v>
      </c>
      <c r="C62" s="32">
        <f t="shared" si="0"/>
        <v>0</v>
      </c>
      <c r="D62" s="32"/>
      <c r="E62" s="32">
        <f t="shared" si="1"/>
        <v>104207563</v>
      </c>
      <c r="F62" s="32"/>
      <c r="G62" s="32">
        <v>-9747030</v>
      </c>
      <c r="H62" s="32"/>
      <c r="I62" s="31">
        <f t="shared" si="2"/>
        <v>94460533</v>
      </c>
      <c r="J62" s="54"/>
      <c r="K62" s="55">
        <f>I62/درآمدها!$J$4</f>
        <v>-2.714820924362195E-3</v>
      </c>
      <c r="L62" s="54"/>
      <c r="M62" s="32">
        <v>0</v>
      </c>
      <c r="N62" s="31"/>
      <c r="O62" s="31">
        <f>'درآمد ناشی از تغییر قیمت اوراق '!Q58</f>
        <v>104207563</v>
      </c>
      <c r="P62" s="31"/>
      <c r="Q62" s="31">
        <f>'درآمد ناشی ازفروش'!Q59</f>
        <v>-9747030</v>
      </c>
      <c r="R62" s="31"/>
      <c r="S62" s="31">
        <f t="shared" si="3"/>
        <v>94460533</v>
      </c>
      <c r="T62" s="1"/>
      <c r="U62" s="55">
        <f>S62/درآمدها!$J$4</f>
        <v>-2.714820924362195E-3</v>
      </c>
    </row>
    <row r="63" spans="1:21" s="29" customFormat="1" ht="30.75">
      <c r="A63" s="63" t="s">
        <v>150</v>
      </c>
      <c r="C63" s="32">
        <f t="shared" si="0"/>
        <v>0</v>
      </c>
      <c r="D63" s="32"/>
      <c r="E63" s="32">
        <f t="shared" si="1"/>
        <v>-2851424992</v>
      </c>
      <c r="F63" s="32"/>
      <c r="G63" s="32">
        <v>-58808006</v>
      </c>
      <c r="H63" s="32"/>
      <c r="I63" s="31">
        <f t="shared" si="2"/>
        <v>-2910232998</v>
      </c>
      <c r="J63" s="54"/>
      <c r="K63" s="55">
        <f>I63/درآمدها!$J$4</f>
        <v>8.364087293197596E-2</v>
      </c>
      <c r="L63" s="54"/>
      <c r="M63" s="32"/>
      <c r="N63" s="31"/>
      <c r="O63" s="31">
        <f>'درآمد ناشی از تغییر قیمت اوراق '!Q59</f>
        <v>-2851424992</v>
      </c>
      <c r="P63" s="31"/>
      <c r="Q63" s="31">
        <f>'درآمد ناشی ازفروش'!Q60</f>
        <v>-58808006</v>
      </c>
      <c r="R63" s="31"/>
      <c r="S63" s="31">
        <f t="shared" si="3"/>
        <v>-2910232998</v>
      </c>
      <c r="T63" s="1"/>
      <c r="U63" s="55">
        <f>S63/درآمدها!$J$4</f>
        <v>8.364087293197596E-2</v>
      </c>
    </row>
    <row r="64" spans="1:21" s="29" customFormat="1" ht="30.75">
      <c r="A64" s="63" t="s">
        <v>151</v>
      </c>
      <c r="C64" s="32">
        <f t="shared" si="0"/>
        <v>800793044</v>
      </c>
      <c r="D64" s="32"/>
      <c r="E64" s="32">
        <f t="shared" si="1"/>
        <v>-1306176460</v>
      </c>
      <c r="F64" s="32"/>
      <c r="G64" s="32">
        <v>-16466775</v>
      </c>
      <c r="H64" s="32"/>
      <c r="I64" s="31">
        <f t="shared" si="2"/>
        <v>-521850191</v>
      </c>
      <c r="J64" s="54"/>
      <c r="K64" s="55">
        <f>I64/درآمدها!$J$4</f>
        <v>1.4998113740361892E-2</v>
      </c>
      <c r="L64" s="54"/>
      <c r="M64" s="32">
        <f>'درآمد سود سهام'!S32</f>
        <v>800793044</v>
      </c>
      <c r="N64" s="31"/>
      <c r="O64" s="31">
        <f>'درآمد ناشی از تغییر قیمت اوراق '!Q60</f>
        <v>-1306176460</v>
      </c>
      <c r="P64" s="31"/>
      <c r="Q64" s="31">
        <f>'درآمد ناشی ازفروش'!Q61</f>
        <v>-16466775</v>
      </c>
      <c r="R64" s="31"/>
      <c r="S64" s="31">
        <f t="shared" si="3"/>
        <v>-521850191</v>
      </c>
      <c r="T64" s="1"/>
      <c r="U64" s="55">
        <f>S64/درآمدها!$J$4</f>
        <v>1.4998113740361892E-2</v>
      </c>
    </row>
    <row r="65" spans="1:21" s="29" customFormat="1" ht="30.75">
      <c r="A65" s="63" t="s">
        <v>152</v>
      </c>
      <c r="C65" s="32">
        <f t="shared" si="0"/>
        <v>0</v>
      </c>
      <c r="D65" s="32"/>
      <c r="E65" s="32">
        <f t="shared" si="1"/>
        <v>-1825341714</v>
      </c>
      <c r="F65" s="32"/>
      <c r="G65" s="32">
        <v>-11605027</v>
      </c>
      <c r="H65" s="32"/>
      <c r="I65" s="31">
        <f t="shared" si="2"/>
        <v>-1836946741</v>
      </c>
      <c r="J65" s="54"/>
      <c r="K65" s="55">
        <f>I65/درآمدها!$J$4</f>
        <v>5.2794339509027982E-2</v>
      </c>
      <c r="L65" s="54"/>
      <c r="M65" s="32">
        <v>0</v>
      </c>
      <c r="N65" s="31"/>
      <c r="O65" s="31">
        <f>'درآمد ناشی از تغییر قیمت اوراق '!Q61</f>
        <v>-1825341714</v>
      </c>
      <c r="P65" s="31"/>
      <c r="Q65" s="31">
        <f>'درآمد ناشی ازفروش'!Q62</f>
        <v>-11605027</v>
      </c>
      <c r="R65" s="31"/>
      <c r="S65" s="31">
        <f t="shared" si="3"/>
        <v>-1836946741</v>
      </c>
      <c r="T65" s="1"/>
      <c r="U65" s="55">
        <f>S65/درآمدها!$J$4</f>
        <v>5.2794339509027982E-2</v>
      </c>
    </row>
    <row r="66" spans="1:21" s="29" customFormat="1" ht="30.75">
      <c r="A66" s="63" t="s">
        <v>153</v>
      </c>
      <c r="C66" s="32">
        <f t="shared" si="0"/>
        <v>43158691</v>
      </c>
      <c r="D66" s="32"/>
      <c r="E66" s="32">
        <f t="shared" si="1"/>
        <v>-115264074</v>
      </c>
      <c r="F66" s="32"/>
      <c r="G66" s="32">
        <v>-158960</v>
      </c>
      <c r="H66" s="32"/>
      <c r="I66" s="31">
        <f t="shared" si="2"/>
        <v>-72264343</v>
      </c>
      <c r="J66" s="54"/>
      <c r="K66" s="55">
        <f>I66/درآمدها!$J$4</f>
        <v>2.0768965009088686E-3</v>
      </c>
      <c r="L66" s="54"/>
      <c r="M66" s="32">
        <f>'درآمد سود سهام'!S14</f>
        <v>43158691</v>
      </c>
      <c r="N66" s="31"/>
      <c r="O66" s="31">
        <f>'درآمد ناشی از تغییر قیمت اوراق '!Q62</f>
        <v>-115264074</v>
      </c>
      <c r="P66" s="31"/>
      <c r="Q66" s="31">
        <f>'درآمد ناشی ازفروش'!Q63</f>
        <v>-158960</v>
      </c>
      <c r="R66" s="31"/>
      <c r="S66" s="31">
        <f t="shared" si="3"/>
        <v>-72264343</v>
      </c>
      <c r="T66" s="1"/>
      <c r="U66" s="55">
        <f>S66/درآمدها!$J$4</f>
        <v>2.0768965009088686E-3</v>
      </c>
    </row>
    <row r="67" spans="1:21" s="29" customFormat="1" ht="30.75">
      <c r="A67" s="63" t="s">
        <v>154</v>
      </c>
      <c r="C67" s="32">
        <f t="shared" si="0"/>
        <v>0</v>
      </c>
      <c r="D67" s="32"/>
      <c r="E67" s="32">
        <f t="shared" si="1"/>
        <v>306204313</v>
      </c>
      <c r="F67" s="32"/>
      <c r="G67" s="32">
        <v>47071287</v>
      </c>
      <c r="H67" s="32"/>
      <c r="I67" s="31">
        <f t="shared" si="2"/>
        <v>353275600</v>
      </c>
      <c r="J67" s="54"/>
      <c r="K67" s="55">
        <f>I67/درآمدها!$J$4</f>
        <v>-1.0153235012411046E-2</v>
      </c>
      <c r="L67" s="54"/>
      <c r="M67" s="32"/>
      <c r="N67" s="31"/>
      <c r="O67" s="31">
        <f>'درآمد ناشی از تغییر قیمت اوراق '!Q63</f>
        <v>306204313</v>
      </c>
      <c r="P67" s="31"/>
      <c r="Q67" s="31">
        <f>'درآمد ناشی ازفروش'!Q64</f>
        <v>47071287</v>
      </c>
      <c r="R67" s="31"/>
      <c r="S67" s="31">
        <f t="shared" si="3"/>
        <v>353275600</v>
      </c>
      <c r="T67" s="1"/>
      <c r="U67" s="55">
        <f>S67/درآمدها!$J$4</f>
        <v>-1.0153235012411046E-2</v>
      </c>
    </row>
    <row r="68" spans="1:21" s="29" customFormat="1" ht="30.75">
      <c r="A68" s="63" t="s">
        <v>155</v>
      </c>
      <c r="C68" s="32">
        <f t="shared" si="0"/>
        <v>0</v>
      </c>
      <c r="D68" s="32"/>
      <c r="E68" s="32">
        <f t="shared" si="1"/>
        <v>-115405659</v>
      </c>
      <c r="F68" s="32"/>
      <c r="G68" s="32">
        <v>-25139634</v>
      </c>
      <c r="H68" s="32"/>
      <c r="I68" s="31">
        <f t="shared" si="2"/>
        <v>-140545293</v>
      </c>
      <c r="J68" s="54"/>
      <c r="K68" s="55">
        <f>I68/درآمدها!$J$4</f>
        <v>4.0393092240652035E-3</v>
      </c>
      <c r="L68" s="54"/>
      <c r="M68" s="32">
        <v>0</v>
      </c>
      <c r="N68" s="31"/>
      <c r="O68" s="31">
        <f>'درآمد ناشی از تغییر قیمت اوراق '!Q64</f>
        <v>-115405659</v>
      </c>
      <c r="P68" s="31"/>
      <c r="Q68" s="31">
        <f>'درآمد ناشی ازفروش'!Q65</f>
        <v>-25139634</v>
      </c>
      <c r="R68" s="31"/>
      <c r="S68" s="31">
        <f t="shared" si="3"/>
        <v>-140545293</v>
      </c>
      <c r="T68" s="1"/>
      <c r="U68" s="55">
        <f>S68/درآمدها!$J$4</f>
        <v>4.0393092240652035E-3</v>
      </c>
    </row>
    <row r="69" spans="1:21" s="29" customFormat="1" ht="30.75">
      <c r="A69" s="63" t="s">
        <v>156</v>
      </c>
      <c r="C69" s="32">
        <f t="shared" si="0"/>
        <v>83737459</v>
      </c>
      <c r="D69" s="32"/>
      <c r="E69" s="32">
        <f t="shared" si="1"/>
        <v>-542256022</v>
      </c>
      <c r="F69" s="32"/>
      <c r="G69" s="32">
        <v>9325585</v>
      </c>
      <c r="H69" s="32"/>
      <c r="I69" s="31">
        <f t="shared" si="2"/>
        <v>-449192978</v>
      </c>
      <c r="J69" s="54"/>
      <c r="K69" s="55">
        <f>I69/درآمدها!$J$4</f>
        <v>1.2909926050819203E-2</v>
      </c>
      <c r="L69" s="54"/>
      <c r="M69" s="32">
        <f>'درآمد سود سهام'!S49</f>
        <v>83737459</v>
      </c>
      <c r="N69" s="31"/>
      <c r="O69" s="31">
        <f>'درآمد ناشی از تغییر قیمت اوراق '!Q65</f>
        <v>-542256022</v>
      </c>
      <c r="P69" s="31"/>
      <c r="Q69" s="31">
        <f>'درآمد ناشی ازفروش'!Q66</f>
        <v>9325585</v>
      </c>
      <c r="R69" s="31"/>
      <c r="S69" s="31">
        <f t="shared" si="3"/>
        <v>-449192978</v>
      </c>
      <c r="T69" s="1"/>
      <c r="U69" s="55">
        <f>S69/درآمدها!$J$4</f>
        <v>1.2909926050819203E-2</v>
      </c>
    </row>
    <row r="70" spans="1:21" s="29" customFormat="1" ht="30.75">
      <c r="A70" s="63" t="s">
        <v>157</v>
      </c>
      <c r="C70" s="32">
        <f t="shared" si="0"/>
        <v>0</v>
      </c>
      <c r="D70" s="32"/>
      <c r="E70" s="32">
        <f t="shared" si="1"/>
        <v>-123716419</v>
      </c>
      <c r="F70" s="32"/>
      <c r="G70" s="32">
        <v>-36477645</v>
      </c>
      <c r="H70" s="32"/>
      <c r="I70" s="31">
        <f t="shared" si="2"/>
        <v>-160194064</v>
      </c>
      <c r="J70" s="54"/>
      <c r="K70" s="55">
        <f>I70/درآمدها!$J$4</f>
        <v>4.6040201457027202E-3</v>
      </c>
      <c r="L70" s="54"/>
      <c r="M70" s="32">
        <v>0</v>
      </c>
      <c r="N70" s="31"/>
      <c r="O70" s="31">
        <f>'درآمد ناشی از تغییر قیمت اوراق '!Q66</f>
        <v>-123716419</v>
      </c>
      <c r="P70" s="31"/>
      <c r="Q70" s="31">
        <f>'درآمد ناشی ازفروش'!Q67</f>
        <v>-36477645</v>
      </c>
      <c r="R70" s="31"/>
      <c r="S70" s="31">
        <f t="shared" si="3"/>
        <v>-160194064</v>
      </c>
      <c r="T70" s="1"/>
      <c r="U70" s="55">
        <f>S70/درآمدها!$J$4</f>
        <v>4.6040201457027202E-3</v>
      </c>
    </row>
    <row r="71" spans="1:21" s="29" customFormat="1" ht="30.75">
      <c r="A71" s="63" t="s">
        <v>158</v>
      </c>
      <c r="C71" s="32">
        <f t="shared" si="0"/>
        <v>2222395053</v>
      </c>
      <c r="D71" s="32"/>
      <c r="E71" s="32">
        <f t="shared" si="1"/>
        <v>-848568202</v>
      </c>
      <c r="F71" s="32"/>
      <c r="G71" s="32">
        <v>-14162783</v>
      </c>
      <c r="H71" s="32"/>
      <c r="I71" s="31">
        <f t="shared" si="2"/>
        <v>1359664068</v>
      </c>
      <c r="J71" s="54"/>
      <c r="K71" s="55">
        <f>I71/درآمدها!$J$4</f>
        <v>-3.9077108128426741E-2</v>
      </c>
      <c r="L71" s="54"/>
      <c r="M71" s="32">
        <f>'درآمد سود سهام'!S16</f>
        <v>2222395053</v>
      </c>
      <c r="N71" s="31"/>
      <c r="O71" s="31">
        <f>'درآمد ناشی از تغییر قیمت اوراق '!Q67</f>
        <v>-848568202</v>
      </c>
      <c r="P71" s="31"/>
      <c r="Q71" s="31">
        <f>'درآمد ناشی ازفروش'!Q68</f>
        <v>-14162783</v>
      </c>
      <c r="R71" s="31"/>
      <c r="S71" s="31">
        <f t="shared" si="3"/>
        <v>1359664068</v>
      </c>
      <c r="T71" s="1"/>
      <c r="U71" s="55">
        <f>S71/درآمدها!$J$4</f>
        <v>-3.9077108128426741E-2</v>
      </c>
    </row>
    <row r="72" spans="1:21" s="29" customFormat="1" ht="30.75">
      <c r="A72" s="63" t="s">
        <v>159</v>
      </c>
      <c r="C72" s="32">
        <f t="shared" si="0"/>
        <v>411612890</v>
      </c>
      <c r="D72" s="32"/>
      <c r="E72" s="32">
        <f t="shared" si="1"/>
        <v>-706634777</v>
      </c>
      <c r="F72" s="32"/>
      <c r="G72" s="32">
        <v>-223121113</v>
      </c>
      <c r="H72" s="32"/>
      <c r="I72" s="31">
        <f t="shared" si="2"/>
        <v>-518143000</v>
      </c>
      <c r="J72" s="54"/>
      <c r="K72" s="55">
        <f>I72/درآمدها!$J$4</f>
        <v>1.4891568081791373E-2</v>
      </c>
      <c r="L72" s="54"/>
      <c r="M72" s="32">
        <f>'درآمد سود سهام'!S12</f>
        <v>411612890</v>
      </c>
      <c r="N72" s="31"/>
      <c r="O72" s="31">
        <f>'درآمد ناشی از تغییر قیمت اوراق '!Q68</f>
        <v>-706634777</v>
      </c>
      <c r="P72" s="31"/>
      <c r="Q72" s="31">
        <f>'درآمد ناشی ازفروش'!Q69</f>
        <v>-223121113</v>
      </c>
      <c r="R72" s="31"/>
      <c r="S72" s="31">
        <f t="shared" si="3"/>
        <v>-518143000</v>
      </c>
      <c r="T72" s="1"/>
      <c r="U72" s="55">
        <f>S72/درآمدها!$J$4</f>
        <v>1.4891568081791373E-2</v>
      </c>
    </row>
    <row r="73" spans="1:21" s="29" customFormat="1" ht="30.75">
      <c r="A73" s="63" t="s">
        <v>160</v>
      </c>
      <c r="C73" s="32">
        <f t="shared" si="0"/>
        <v>0</v>
      </c>
      <c r="D73" s="32"/>
      <c r="E73" s="32">
        <f t="shared" si="1"/>
        <v>-524312396</v>
      </c>
      <c r="F73" s="32"/>
      <c r="G73" s="32">
        <v>-11798866</v>
      </c>
      <c r="H73" s="32"/>
      <c r="I73" s="31">
        <f t="shared" si="2"/>
        <v>-536111262</v>
      </c>
      <c r="J73" s="54"/>
      <c r="K73" s="55">
        <f>I73/درآمدها!$J$4</f>
        <v>1.5407980726340205E-2</v>
      </c>
      <c r="L73" s="54"/>
      <c r="M73" s="32">
        <v>0</v>
      </c>
      <c r="N73" s="31"/>
      <c r="O73" s="31">
        <f>'درآمد ناشی از تغییر قیمت اوراق '!Q69</f>
        <v>-524312396</v>
      </c>
      <c r="P73" s="31"/>
      <c r="Q73" s="31">
        <f>'درآمد ناشی ازفروش'!Q70</f>
        <v>-11798866</v>
      </c>
      <c r="R73" s="31"/>
      <c r="S73" s="31">
        <f t="shared" si="3"/>
        <v>-536111262</v>
      </c>
      <c r="T73" s="1"/>
      <c r="U73" s="55">
        <f>S73/درآمدها!$J$4</f>
        <v>1.5407980726340205E-2</v>
      </c>
    </row>
    <row r="74" spans="1:21" s="29" customFormat="1" ht="30.75">
      <c r="A74" s="63" t="s">
        <v>161</v>
      </c>
      <c r="C74" s="32">
        <f t="shared" si="0"/>
        <v>0</v>
      </c>
      <c r="D74" s="32"/>
      <c r="E74" s="32">
        <f t="shared" si="1"/>
        <v>-2354667757</v>
      </c>
      <c r="F74" s="32"/>
      <c r="G74" s="32">
        <v>-43315535</v>
      </c>
      <c r="H74" s="32"/>
      <c r="I74" s="31">
        <f t="shared" si="2"/>
        <v>-2397983292</v>
      </c>
      <c r="J74" s="54"/>
      <c r="K74" s="55">
        <f>I74/درآمدها!$J$4</f>
        <v>6.8918679692316992E-2</v>
      </c>
      <c r="L74" s="54"/>
      <c r="M74" s="32">
        <v>0</v>
      </c>
      <c r="N74" s="31"/>
      <c r="O74" s="31">
        <f>'درآمد ناشی از تغییر قیمت اوراق '!Q70</f>
        <v>-2354667757</v>
      </c>
      <c r="P74" s="31"/>
      <c r="Q74" s="31">
        <f>'درآمد ناشی ازفروش'!Q71</f>
        <v>-43315535</v>
      </c>
      <c r="R74" s="31"/>
      <c r="S74" s="31">
        <f t="shared" si="3"/>
        <v>-2397983292</v>
      </c>
      <c r="T74" s="1"/>
      <c r="U74" s="55">
        <f>S74/درآمدها!$J$4</f>
        <v>6.8918679692316992E-2</v>
      </c>
    </row>
    <row r="75" spans="1:21" s="29" customFormat="1" ht="30.75">
      <c r="A75" s="63" t="s">
        <v>162</v>
      </c>
      <c r="C75" s="32">
        <f t="shared" si="0"/>
        <v>905683170</v>
      </c>
      <c r="D75" s="32"/>
      <c r="E75" s="32">
        <f t="shared" si="1"/>
        <v>-1439231963</v>
      </c>
      <c r="F75" s="32"/>
      <c r="G75" s="32">
        <v>-17168256</v>
      </c>
      <c r="H75" s="32"/>
      <c r="I75" s="31">
        <f t="shared" si="2"/>
        <v>-550717049</v>
      </c>
      <c r="J75" s="54"/>
      <c r="K75" s="55">
        <f>I75/درآمدها!$J$4</f>
        <v>1.5827754942142877E-2</v>
      </c>
      <c r="L75" s="54"/>
      <c r="M75" s="32">
        <f>'درآمد سود سهام'!S31</f>
        <v>905683170</v>
      </c>
      <c r="N75" s="31"/>
      <c r="O75" s="31">
        <f>'درآمد ناشی از تغییر قیمت اوراق '!Q71</f>
        <v>-1439231963</v>
      </c>
      <c r="P75" s="31"/>
      <c r="Q75" s="31">
        <f>'درآمد ناشی ازفروش'!Q72</f>
        <v>-17168256</v>
      </c>
      <c r="R75" s="31"/>
      <c r="S75" s="31">
        <f t="shared" si="3"/>
        <v>-550717049</v>
      </c>
      <c r="T75" s="1"/>
      <c r="U75" s="55">
        <f>S75/درآمدها!$J$4</f>
        <v>1.5827754942142877E-2</v>
      </c>
    </row>
    <row r="76" spans="1:21" s="29" customFormat="1" ht="30.75">
      <c r="A76" s="63" t="s">
        <v>163</v>
      </c>
      <c r="C76" s="32">
        <f t="shared" ref="C76:C139" si="4">M76</f>
        <v>616376932</v>
      </c>
      <c r="D76" s="32"/>
      <c r="E76" s="32">
        <f t="shared" ref="E76:E139" si="5">O76</f>
        <v>-579408931</v>
      </c>
      <c r="F76" s="32"/>
      <c r="G76" s="32">
        <v>-10755697</v>
      </c>
      <c r="H76" s="32"/>
      <c r="I76" s="31">
        <f t="shared" ref="I76:I139" si="6">C76+E76+G76</f>
        <v>26212304</v>
      </c>
      <c r="J76" s="54"/>
      <c r="K76" s="55">
        <f>I76/درآمدها!$J$4</f>
        <v>-7.533486114771643E-4</v>
      </c>
      <c r="L76" s="54"/>
      <c r="M76" s="32">
        <f>'درآمد سود سهام'!S28</f>
        <v>616376932</v>
      </c>
      <c r="N76" s="31"/>
      <c r="O76" s="31">
        <f>'درآمد ناشی از تغییر قیمت اوراق '!Q72</f>
        <v>-579408931</v>
      </c>
      <c r="P76" s="31"/>
      <c r="Q76" s="31">
        <f>'درآمد ناشی ازفروش'!Q73</f>
        <v>-10755697</v>
      </c>
      <c r="R76" s="31"/>
      <c r="S76" s="31">
        <f t="shared" ref="S76:S139" si="7">Q76+O76+M76</f>
        <v>26212304</v>
      </c>
      <c r="T76" s="1"/>
      <c r="U76" s="55">
        <f>S76/درآمدها!$J$4</f>
        <v>-7.533486114771643E-4</v>
      </c>
    </row>
    <row r="77" spans="1:21" s="29" customFormat="1" ht="30.75">
      <c r="A77" s="63" t="s">
        <v>164</v>
      </c>
      <c r="C77" s="32">
        <f t="shared" si="4"/>
        <v>103310800</v>
      </c>
      <c r="D77" s="32"/>
      <c r="E77" s="32">
        <f t="shared" si="5"/>
        <v>73462128</v>
      </c>
      <c r="F77" s="32"/>
      <c r="G77" s="32">
        <v>-13641360</v>
      </c>
      <c r="H77" s="32"/>
      <c r="I77" s="31">
        <f t="shared" si="6"/>
        <v>163131568</v>
      </c>
      <c r="J77" s="54"/>
      <c r="K77" s="55">
        <f>I77/درآمدها!$J$4</f>
        <v>-4.6884447945091971E-3</v>
      </c>
      <c r="L77" s="54"/>
      <c r="M77" s="32">
        <f>'درآمد سود سهام'!S8</f>
        <v>103310800</v>
      </c>
      <c r="N77" s="31"/>
      <c r="O77" s="31">
        <f>'درآمد ناشی از تغییر قیمت اوراق '!Q73</f>
        <v>73462128</v>
      </c>
      <c r="P77" s="31"/>
      <c r="Q77" s="31">
        <f>'درآمد ناشی ازفروش'!Q74</f>
        <v>-13641360</v>
      </c>
      <c r="R77" s="31"/>
      <c r="S77" s="31">
        <f t="shared" si="7"/>
        <v>163131568</v>
      </c>
      <c r="T77" s="1"/>
      <c r="U77" s="55">
        <f>S77/درآمدها!$J$4</f>
        <v>-4.6884447945091971E-3</v>
      </c>
    </row>
    <row r="78" spans="1:21" s="29" customFormat="1" ht="30.75">
      <c r="A78" s="63" t="s">
        <v>165</v>
      </c>
      <c r="C78" s="32">
        <f t="shared" si="4"/>
        <v>1228300806</v>
      </c>
      <c r="D78" s="32"/>
      <c r="E78" s="32">
        <f t="shared" si="5"/>
        <v>-1136828577</v>
      </c>
      <c r="F78" s="32"/>
      <c r="G78" s="32">
        <v>-11059140</v>
      </c>
      <c r="H78" s="32"/>
      <c r="I78" s="31">
        <f t="shared" si="6"/>
        <v>80413089</v>
      </c>
      <c r="J78" s="54"/>
      <c r="K78" s="55">
        <f>I78/درآمدها!$J$4</f>
        <v>-2.3110936353683232E-3</v>
      </c>
      <c r="L78" s="54"/>
      <c r="M78" s="32">
        <f>'درآمد سود سهام'!S30</f>
        <v>1228300806</v>
      </c>
      <c r="N78" s="31"/>
      <c r="O78" s="31">
        <f>'درآمد ناشی از تغییر قیمت اوراق '!Q74</f>
        <v>-1136828577</v>
      </c>
      <c r="P78" s="31"/>
      <c r="Q78" s="31">
        <f>'درآمد ناشی ازفروش'!Q75</f>
        <v>-11059140</v>
      </c>
      <c r="R78" s="31"/>
      <c r="S78" s="31">
        <f t="shared" si="7"/>
        <v>80413089</v>
      </c>
      <c r="T78" s="1"/>
      <c r="U78" s="55">
        <f>S78/درآمدها!$J$4</f>
        <v>-2.3110936353683232E-3</v>
      </c>
    </row>
    <row r="79" spans="1:21" s="29" customFormat="1" ht="30.75">
      <c r="A79" s="63" t="s">
        <v>166</v>
      </c>
      <c r="C79" s="32">
        <f t="shared" si="4"/>
        <v>0</v>
      </c>
      <c r="D79" s="32"/>
      <c r="E79" s="32">
        <f t="shared" si="5"/>
        <v>-1832302465</v>
      </c>
      <c r="F79" s="32"/>
      <c r="G79" s="32">
        <v>-4104770</v>
      </c>
      <c r="H79" s="32"/>
      <c r="I79" s="31">
        <f t="shared" si="6"/>
        <v>-1836407235</v>
      </c>
      <c r="J79" s="54"/>
      <c r="K79" s="55">
        <f>I79/درآمدها!$J$4</f>
        <v>5.2778833962625664E-2</v>
      </c>
      <c r="L79" s="54"/>
      <c r="M79" s="32">
        <v>0</v>
      </c>
      <c r="N79" s="31"/>
      <c r="O79" s="31">
        <f>'درآمد ناشی از تغییر قیمت اوراق '!Q75</f>
        <v>-1832302465</v>
      </c>
      <c r="P79" s="31"/>
      <c r="Q79" s="31">
        <f>'درآمد ناشی ازفروش'!Q76</f>
        <v>-4104770</v>
      </c>
      <c r="R79" s="31"/>
      <c r="S79" s="31">
        <f t="shared" si="7"/>
        <v>-1836407235</v>
      </c>
      <c r="T79" s="1"/>
      <c r="U79" s="55">
        <f>S79/درآمدها!$J$4</f>
        <v>5.2778833962625664E-2</v>
      </c>
    </row>
    <row r="80" spans="1:21" s="29" customFormat="1" ht="30.75">
      <c r="A80" s="63" t="s">
        <v>167</v>
      </c>
      <c r="C80" s="32">
        <f t="shared" si="4"/>
        <v>0</v>
      </c>
      <c r="D80" s="32"/>
      <c r="E80" s="32">
        <f t="shared" si="5"/>
        <v>-213972660</v>
      </c>
      <c r="F80" s="32"/>
      <c r="G80" s="32">
        <v>-27158360</v>
      </c>
      <c r="H80" s="32"/>
      <c r="I80" s="31">
        <f t="shared" si="6"/>
        <v>-241131020</v>
      </c>
      <c r="J80" s="54"/>
      <c r="K80" s="55">
        <f>I80/درآمدها!$J$4</f>
        <v>6.930169858440232E-3</v>
      </c>
      <c r="L80" s="54"/>
      <c r="M80" s="32">
        <v>0</v>
      </c>
      <c r="N80" s="31"/>
      <c r="O80" s="31">
        <f>'درآمد ناشی از تغییر قیمت اوراق '!Q76</f>
        <v>-213972660</v>
      </c>
      <c r="P80" s="31"/>
      <c r="Q80" s="31">
        <f>'درآمد ناشی ازفروش'!Q77</f>
        <v>-27158360</v>
      </c>
      <c r="R80" s="31"/>
      <c r="S80" s="31">
        <f t="shared" si="7"/>
        <v>-241131020</v>
      </c>
      <c r="T80" s="1"/>
      <c r="U80" s="55">
        <f>S80/درآمدها!$J$4</f>
        <v>6.930169858440232E-3</v>
      </c>
    </row>
    <row r="81" spans="1:21" s="29" customFormat="1" ht="30.75">
      <c r="A81" s="63" t="s">
        <v>168</v>
      </c>
      <c r="C81" s="32">
        <f t="shared" si="4"/>
        <v>0</v>
      </c>
      <c r="D81" s="32"/>
      <c r="E81" s="32">
        <f t="shared" si="5"/>
        <v>1085780324</v>
      </c>
      <c r="F81" s="32"/>
      <c r="G81" s="32">
        <v>-20543444</v>
      </c>
      <c r="H81" s="32"/>
      <c r="I81" s="31">
        <f t="shared" si="6"/>
        <v>1065236880</v>
      </c>
      <c r="J81" s="54"/>
      <c r="K81" s="55">
        <f>I81/درآمدها!$J$4</f>
        <v>-3.0615192180064244E-2</v>
      </c>
      <c r="L81" s="54"/>
      <c r="M81" s="32">
        <v>0</v>
      </c>
      <c r="N81" s="31"/>
      <c r="O81" s="31">
        <f>'درآمد ناشی از تغییر قیمت اوراق '!Q77</f>
        <v>1085780324</v>
      </c>
      <c r="P81" s="31"/>
      <c r="Q81" s="31">
        <f>'درآمد ناشی ازفروش'!Q78</f>
        <v>-20543444</v>
      </c>
      <c r="R81" s="31"/>
      <c r="S81" s="31">
        <f t="shared" si="7"/>
        <v>1065236880</v>
      </c>
      <c r="T81" s="1"/>
      <c r="U81" s="55">
        <f>S81/درآمدها!$J$4</f>
        <v>-3.0615192180064244E-2</v>
      </c>
    </row>
    <row r="82" spans="1:21" s="29" customFormat="1" ht="30.75">
      <c r="A82" s="63" t="s">
        <v>169</v>
      </c>
      <c r="C82" s="32">
        <f t="shared" si="4"/>
        <v>0</v>
      </c>
      <c r="D82" s="32"/>
      <c r="E82" s="32">
        <f t="shared" si="5"/>
        <v>-90813488</v>
      </c>
      <c r="F82" s="32"/>
      <c r="G82" s="32">
        <v>-26987499</v>
      </c>
      <c r="H82" s="32"/>
      <c r="I82" s="31">
        <f t="shared" si="6"/>
        <v>-117800987</v>
      </c>
      <c r="J82" s="54"/>
      <c r="K82" s="55">
        <f>I82/درآمدها!$J$4</f>
        <v>3.3856318005120603E-3</v>
      </c>
      <c r="L82" s="54"/>
      <c r="M82" s="32"/>
      <c r="N82" s="31"/>
      <c r="O82" s="31">
        <f>'درآمد ناشی از تغییر قیمت اوراق '!Q78</f>
        <v>-90813488</v>
      </c>
      <c r="P82" s="31"/>
      <c r="Q82" s="31">
        <f>'درآمد ناشی ازفروش'!Q79</f>
        <v>-26987499</v>
      </c>
      <c r="R82" s="31"/>
      <c r="S82" s="31">
        <f t="shared" si="7"/>
        <v>-117800987</v>
      </c>
      <c r="T82" s="1"/>
      <c r="U82" s="55">
        <f>S82/درآمدها!$J$4</f>
        <v>3.3856318005120603E-3</v>
      </c>
    </row>
    <row r="83" spans="1:21" s="29" customFormat="1" ht="30.75">
      <c r="A83" s="63" t="s">
        <v>170</v>
      </c>
      <c r="C83" s="32">
        <f t="shared" si="4"/>
        <v>615735839</v>
      </c>
      <c r="D83" s="32"/>
      <c r="E83" s="32">
        <f t="shared" si="5"/>
        <v>2200940287</v>
      </c>
      <c r="F83" s="32"/>
      <c r="G83" s="32">
        <v>-2017920</v>
      </c>
      <c r="H83" s="32"/>
      <c r="I83" s="31">
        <f t="shared" si="6"/>
        <v>2814658206</v>
      </c>
      <c r="J83" s="54"/>
      <c r="K83" s="55">
        <f>I83/درآمدها!$J$4</f>
        <v>-8.0894027906623783E-2</v>
      </c>
      <c r="L83" s="54"/>
      <c r="M83" s="32">
        <f>'درآمد سود سهام'!S29</f>
        <v>615735839</v>
      </c>
      <c r="N83" s="31"/>
      <c r="O83" s="31">
        <f>'درآمد ناشی از تغییر قیمت اوراق '!Q79</f>
        <v>2200940287</v>
      </c>
      <c r="P83" s="31"/>
      <c r="Q83" s="31">
        <f>'درآمد ناشی ازفروش'!Q80</f>
        <v>-2017920</v>
      </c>
      <c r="R83" s="31"/>
      <c r="S83" s="31">
        <f t="shared" si="7"/>
        <v>2814658206</v>
      </c>
      <c r="T83" s="1"/>
      <c r="U83" s="55">
        <f>S83/درآمدها!$J$4</f>
        <v>-8.0894027906623783E-2</v>
      </c>
    </row>
    <row r="84" spans="1:21" s="29" customFormat="1" ht="30.75">
      <c r="A84" s="63" t="s">
        <v>171</v>
      </c>
      <c r="C84" s="32">
        <f t="shared" si="4"/>
        <v>0</v>
      </c>
      <c r="D84" s="32"/>
      <c r="E84" s="32">
        <f t="shared" si="5"/>
        <v>596548123</v>
      </c>
      <c r="F84" s="32"/>
      <c r="G84" s="32">
        <v>-57327759</v>
      </c>
      <c r="H84" s="32"/>
      <c r="I84" s="31">
        <f t="shared" si="6"/>
        <v>539220364</v>
      </c>
      <c r="J84" s="54"/>
      <c r="K84" s="55">
        <f>I84/درآمدها!$J$4</f>
        <v>-1.5497337147456061E-2</v>
      </c>
      <c r="L84" s="54"/>
      <c r="M84" s="32">
        <v>0</v>
      </c>
      <c r="N84" s="31"/>
      <c r="O84" s="31">
        <f>'درآمد ناشی از تغییر قیمت اوراق '!Q80</f>
        <v>596548123</v>
      </c>
      <c r="P84" s="31"/>
      <c r="Q84" s="31">
        <f>'درآمد ناشی ازفروش'!Q81</f>
        <v>-57327759</v>
      </c>
      <c r="R84" s="31"/>
      <c r="S84" s="31">
        <f t="shared" si="7"/>
        <v>539220364</v>
      </c>
      <c r="T84" s="1"/>
      <c r="U84" s="55">
        <f>S84/درآمدها!$J$4</f>
        <v>-1.5497337147456061E-2</v>
      </c>
    </row>
    <row r="85" spans="1:21" s="29" customFormat="1" ht="30.75">
      <c r="A85" s="63" t="s">
        <v>172</v>
      </c>
      <c r="C85" s="32">
        <f t="shared" si="4"/>
        <v>720665575</v>
      </c>
      <c r="D85" s="32"/>
      <c r="E85" s="32">
        <f t="shared" si="5"/>
        <v>-275094452</v>
      </c>
      <c r="F85" s="32"/>
      <c r="G85" s="32">
        <v>-13661788</v>
      </c>
      <c r="H85" s="32"/>
      <c r="I85" s="31">
        <f t="shared" si="6"/>
        <v>431909335</v>
      </c>
      <c r="J85" s="54"/>
      <c r="K85" s="55">
        <f>I85/درآمدها!$J$4</f>
        <v>-1.2413189539014786E-2</v>
      </c>
      <c r="L85" s="54"/>
      <c r="M85" s="32">
        <f>'درآمد سود سهام'!S11</f>
        <v>720665575</v>
      </c>
      <c r="N85" s="31"/>
      <c r="O85" s="31">
        <f>'درآمد ناشی از تغییر قیمت اوراق '!Q81</f>
        <v>-275094452</v>
      </c>
      <c r="P85" s="31"/>
      <c r="Q85" s="31">
        <f>'درآمد ناشی ازفروش'!Q82</f>
        <v>-13661788</v>
      </c>
      <c r="R85" s="31"/>
      <c r="S85" s="31">
        <f t="shared" si="7"/>
        <v>431909335</v>
      </c>
      <c r="T85" s="1"/>
      <c r="U85" s="55">
        <f>S85/درآمدها!$J$4</f>
        <v>-1.2413189539014786E-2</v>
      </c>
    </row>
    <row r="86" spans="1:21" s="29" customFormat="1" ht="30.75">
      <c r="A86" s="63" t="s">
        <v>173</v>
      </c>
      <c r="C86" s="32">
        <f t="shared" si="4"/>
        <v>41045577</v>
      </c>
      <c r="D86" s="32"/>
      <c r="E86" s="32">
        <f t="shared" si="5"/>
        <v>771407548</v>
      </c>
      <c r="F86" s="32"/>
      <c r="G86" s="32">
        <v>-18797731</v>
      </c>
      <c r="H86" s="32"/>
      <c r="I86" s="31">
        <f t="shared" si="6"/>
        <v>793655394</v>
      </c>
      <c r="J86" s="54"/>
      <c r="K86" s="55">
        <f>I86/درآمدها!$J$4</f>
        <v>-2.2809867803351501E-2</v>
      </c>
      <c r="L86" s="54"/>
      <c r="M86" s="32">
        <f>'درآمد سود سهام'!S23</f>
        <v>41045577</v>
      </c>
      <c r="N86" s="31"/>
      <c r="O86" s="31">
        <f>'درآمد ناشی از تغییر قیمت اوراق '!Q82</f>
        <v>771407548</v>
      </c>
      <c r="P86" s="31"/>
      <c r="Q86" s="31">
        <f>'درآمد ناشی ازفروش'!Q83</f>
        <v>-18797731</v>
      </c>
      <c r="R86" s="31"/>
      <c r="S86" s="31">
        <f t="shared" si="7"/>
        <v>793655394</v>
      </c>
      <c r="T86" s="1"/>
      <c r="U86" s="55">
        <f>S86/درآمدها!$J$4</f>
        <v>-2.2809867803351501E-2</v>
      </c>
    </row>
    <row r="87" spans="1:21" s="29" customFormat="1" ht="30.75">
      <c r="A87" s="63" t="s">
        <v>174</v>
      </c>
      <c r="C87" s="32">
        <f t="shared" si="4"/>
        <v>783226291</v>
      </c>
      <c r="D87" s="32"/>
      <c r="E87" s="32">
        <f t="shared" si="5"/>
        <v>-1143099441</v>
      </c>
      <c r="F87" s="32"/>
      <c r="G87" s="32">
        <v>-111465</v>
      </c>
      <c r="H87" s="32"/>
      <c r="I87" s="31">
        <f t="shared" si="6"/>
        <v>-359984615</v>
      </c>
      <c r="J87" s="54"/>
      <c r="K87" s="55">
        <f>I87/درآمدها!$J$4</f>
        <v>1.0346053893751254E-2</v>
      </c>
      <c r="L87" s="54"/>
      <c r="M87" s="32">
        <f>'درآمد سود سهام'!S17</f>
        <v>783226291</v>
      </c>
      <c r="N87" s="31"/>
      <c r="O87" s="31">
        <f>'درآمد ناشی از تغییر قیمت اوراق '!Q83</f>
        <v>-1143099441</v>
      </c>
      <c r="P87" s="31"/>
      <c r="Q87" s="31">
        <f>'درآمد ناشی ازفروش'!Q84</f>
        <v>-111465</v>
      </c>
      <c r="R87" s="31"/>
      <c r="S87" s="31">
        <f t="shared" si="7"/>
        <v>-359984615</v>
      </c>
      <c r="T87" s="1"/>
      <c r="U87" s="55">
        <f>S87/درآمدها!$J$4</f>
        <v>1.0346053893751254E-2</v>
      </c>
    </row>
    <row r="88" spans="1:21" s="29" customFormat="1" ht="30.75">
      <c r="A88" s="63" t="s">
        <v>175</v>
      </c>
      <c r="C88" s="32">
        <f t="shared" si="4"/>
        <v>235815453</v>
      </c>
      <c r="D88" s="32"/>
      <c r="E88" s="32">
        <f t="shared" si="5"/>
        <v>-433115902</v>
      </c>
      <c r="F88" s="32"/>
      <c r="G88" s="32">
        <v>-27448904</v>
      </c>
      <c r="H88" s="32"/>
      <c r="I88" s="31">
        <f t="shared" si="6"/>
        <v>-224749353</v>
      </c>
      <c r="J88" s="54"/>
      <c r="K88" s="55">
        <f>I88/درآمدها!$J$4</f>
        <v>6.4593563775599827E-3</v>
      </c>
      <c r="L88" s="54"/>
      <c r="M88" s="32">
        <f>'درآمد سود سهام'!S22</f>
        <v>235815453</v>
      </c>
      <c r="N88" s="31"/>
      <c r="O88" s="31">
        <f>'درآمد ناشی از تغییر قیمت اوراق '!Q84</f>
        <v>-433115902</v>
      </c>
      <c r="P88" s="31"/>
      <c r="Q88" s="31">
        <f>'درآمد ناشی ازفروش'!Q85</f>
        <v>-27448904</v>
      </c>
      <c r="R88" s="31"/>
      <c r="S88" s="31">
        <f t="shared" si="7"/>
        <v>-224749353</v>
      </c>
      <c r="T88" s="1"/>
      <c r="U88" s="55">
        <f>S88/درآمدها!$J$4</f>
        <v>6.4593563775599827E-3</v>
      </c>
    </row>
    <row r="89" spans="1:21" s="29" customFormat="1" ht="30.75">
      <c r="A89" s="63" t="s">
        <v>176</v>
      </c>
      <c r="C89" s="32">
        <f t="shared" si="4"/>
        <v>941604339</v>
      </c>
      <c r="D89" s="32"/>
      <c r="E89" s="32">
        <f t="shared" si="5"/>
        <v>-731404691</v>
      </c>
      <c r="F89" s="32"/>
      <c r="G89" s="32">
        <v>13303236</v>
      </c>
      <c r="H89" s="32"/>
      <c r="I89" s="31">
        <f t="shared" si="6"/>
        <v>223502884</v>
      </c>
      <c r="J89" s="54"/>
      <c r="K89" s="55">
        <f>I89/درآمدها!$J$4</f>
        <v>-6.4235325258909601E-3</v>
      </c>
      <c r="L89" s="54"/>
      <c r="M89" s="32">
        <f>'درآمد سود سهام'!S38</f>
        <v>941604339</v>
      </c>
      <c r="N89" s="31"/>
      <c r="O89" s="31">
        <f>'درآمد ناشی از تغییر قیمت اوراق '!Q85</f>
        <v>-731404691</v>
      </c>
      <c r="P89" s="31"/>
      <c r="Q89" s="31">
        <f>'درآمد ناشی ازفروش'!Q86</f>
        <v>13303236</v>
      </c>
      <c r="R89" s="31"/>
      <c r="S89" s="31">
        <f t="shared" si="7"/>
        <v>223502884</v>
      </c>
      <c r="T89" s="1"/>
      <c r="U89" s="55">
        <f>S89/درآمدها!$J$4</f>
        <v>-6.4235325258909601E-3</v>
      </c>
    </row>
    <row r="90" spans="1:21" s="29" customFormat="1" ht="30.75">
      <c r="A90" s="63" t="s">
        <v>177</v>
      </c>
      <c r="C90" s="32">
        <f t="shared" si="4"/>
        <v>0</v>
      </c>
      <c r="D90" s="32"/>
      <c r="E90" s="32">
        <f t="shared" si="5"/>
        <v>-410572058</v>
      </c>
      <c r="F90" s="32"/>
      <c r="G90" s="32">
        <v>-18859373</v>
      </c>
      <c r="H90" s="32"/>
      <c r="I90" s="31">
        <f t="shared" si="6"/>
        <v>-429431431</v>
      </c>
      <c r="J90" s="54"/>
      <c r="K90" s="55">
        <f>I90/درآمدها!$J$4</f>
        <v>1.2341973916848428E-2</v>
      </c>
      <c r="L90" s="54"/>
      <c r="M90" s="32">
        <v>0</v>
      </c>
      <c r="N90" s="31"/>
      <c r="O90" s="31">
        <f>'درآمد ناشی از تغییر قیمت اوراق '!Q86</f>
        <v>-410572058</v>
      </c>
      <c r="P90" s="31"/>
      <c r="Q90" s="31">
        <f>'درآمد ناشی ازفروش'!Q87</f>
        <v>-18859373</v>
      </c>
      <c r="R90" s="31"/>
      <c r="S90" s="31">
        <f t="shared" si="7"/>
        <v>-429431431</v>
      </c>
      <c r="T90" s="1"/>
      <c r="U90" s="55">
        <f>S90/درآمدها!$J$4</f>
        <v>1.2341973916848428E-2</v>
      </c>
    </row>
    <row r="91" spans="1:21" s="29" customFormat="1" ht="30.75">
      <c r="A91" s="63" t="s">
        <v>178</v>
      </c>
      <c r="C91" s="32">
        <f t="shared" si="4"/>
        <v>0</v>
      </c>
      <c r="D91" s="32"/>
      <c r="E91" s="32">
        <f t="shared" si="5"/>
        <v>321532298</v>
      </c>
      <c r="F91" s="32"/>
      <c r="G91" s="32">
        <v>58908310</v>
      </c>
      <c r="H91" s="32"/>
      <c r="I91" s="31">
        <f t="shared" si="6"/>
        <v>380440608</v>
      </c>
      <c r="J91" s="54"/>
      <c r="K91" s="55">
        <f>I91/درآمدها!$J$4</f>
        <v>-1.093396459106869E-2</v>
      </c>
      <c r="L91" s="54"/>
      <c r="M91" s="32">
        <v>0</v>
      </c>
      <c r="N91" s="31"/>
      <c r="O91" s="31">
        <f>'درآمد ناشی از تغییر قیمت اوراق '!Q87</f>
        <v>321532298</v>
      </c>
      <c r="P91" s="31"/>
      <c r="Q91" s="31">
        <f>'درآمد ناشی ازفروش'!Q88</f>
        <v>58908310</v>
      </c>
      <c r="R91" s="31"/>
      <c r="S91" s="31">
        <f t="shared" si="7"/>
        <v>380440608</v>
      </c>
      <c r="T91" s="1"/>
      <c r="U91" s="55">
        <f>S91/درآمدها!$J$4</f>
        <v>-1.093396459106869E-2</v>
      </c>
    </row>
    <row r="92" spans="1:21" s="29" customFormat="1" ht="30.75">
      <c r="A92" s="63" t="s">
        <v>179</v>
      </c>
      <c r="C92" s="32">
        <f t="shared" si="4"/>
        <v>125204112</v>
      </c>
      <c r="D92" s="32"/>
      <c r="E92" s="32">
        <f t="shared" si="5"/>
        <v>2784989893</v>
      </c>
      <c r="F92" s="32"/>
      <c r="G92" s="32">
        <v>-4689969</v>
      </c>
      <c r="H92" s="32"/>
      <c r="I92" s="31">
        <f t="shared" si="6"/>
        <v>2905504036</v>
      </c>
      <c r="J92" s="54"/>
      <c r="K92" s="55">
        <f>I92/درآمدها!$J$4</f>
        <v>-8.3504961302215047E-2</v>
      </c>
      <c r="L92" s="54"/>
      <c r="M92" s="32">
        <f>'درآمد سود سهام'!S9</f>
        <v>125204112</v>
      </c>
      <c r="N92" s="31"/>
      <c r="O92" s="31">
        <f>'درآمد ناشی از تغییر قیمت اوراق '!Q88</f>
        <v>2784989893</v>
      </c>
      <c r="P92" s="31"/>
      <c r="Q92" s="31">
        <f>'درآمد ناشی ازفروش'!Q89</f>
        <v>-4689969</v>
      </c>
      <c r="R92" s="31"/>
      <c r="S92" s="31">
        <f t="shared" si="7"/>
        <v>2905504036</v>
      </c>
      <c r="T92" s="1"/>
      <c r="U92" s="55">
        <f>S92/درآمدها!$J$4</f>
        <v>-8.3504961302215047E-2</v>
      </c>
    </row>
    <row r="93" spans="1:21" s="29" customFormat="1" ht="30.75">
      <c r="A93" s="63" t="s">
        <v>180</v>
      </c>
      <c r="C93" s="32">
        <f t="shared" si="4"/>
        <v>422321809</v>
      </c>
      <c r="D93" s="32"/>
      <c r="E93" s="32">
        <f t="shared" si="5"/>
        <v>-334202031</v>
      </c>
      <c r="F93" s="32"/>
      <c r="G93" s="32">
        <v>3249726</v>
      </c>
      <c r="H93" s="32"/>
      <c r="I93" s="31">
        <f t="shared" si="6"/>
        <v>91369504</v>
      </c>
      <c r="J93" s="54"/>
      <c r="K93" s="55">
        <f>I93/درآمدها!$J$4</f>
        <v>-2.6259839260889548E-3</v>
      </c>
      <c r="L93" s="54"/>
      <c r="M93" s="32">
        <f>'درآمد سود سهام'!S25</f>
        <v>422321809</v>
      </c>
      <c r="N93" s="31"/>
      <c r="O93" s="31">
        <f>'درآمد ناشی از تغییر قیمت اوراق '!Q89</f>
        <v>-334202031</v>
      </c>
      <c r="P93" s="31"/>
      <c r="Q93" s="31">
        <f>'درآمد ناشی ازفروش'!Q90</f>
        <v>3249726</v>
      </c>
      <c r="R93" s="31"/>
      <c r="S93" s="31">
        <f t="shared" si="7"/>
        <v>91369504</v>
      </c>
      <c r="T93" s="1"/>
      <c r="U93" s="55">
        <f>S93/درآمدها!$J$4</f>
        <v>-2.6259839260889548E-3</v>
      </c>
    </row>
    <row r="94" spans="1:21" s="29" customFormat="1" ht="30.75">
      <c r="A94" s="63" t="s">
        <v>181</v>
      </c>
      <c r="C94" s="32">
        <f t="shared" si="4"/>
        <v>0</v>
      </c>
      <c r="D94" s="32"/>
      <c r="E94" s="32">
        <f t="shared" si="5"/>
        <v>50866698</v>
      </c>
      <c r="F94" s="32"/>
      <c r="G94" s="32">
        <v>-1619227</v>
      </c>
      <c r="H94" s="32"/>
      <c r="I94" s="31">
        <f t="shared" si="6"/>
        <v>49247471</v>
      </c>
      <c r="J94" s="54"/>
      <c r="K94" s="55">
        <f>I94/درآمدها!$J$4</f>
        <v>-1.4153854577839443E-3</v>
      </c>
      <c r="L94" s="54"/>
      <c r="M94" s="32"/>
      <c r="N94" s="31"/>
      <c r="O94" s="31">
        <f>'درآمد ناشی از تغییر قیمت اوراق '!Q90</f>
        <v>50866698</v>
      </c>
      <c r="P94" s="31"/>
      <c r="Q94" s="31">
        <f>'درآمد ناشی ازفروش'!Q91</f>
        <v>-1619227</v>
      </c>
      <c r="R94" s="31"/>
      <c r="S94" s="31">
        <f t="shared" si="7"/>
        <v>49247471</v>
      </c>
      <c r="T94" s="1"/>
      <c r="U94" s="55">
        <f>S94/درآمدها!$J$4</f>
        <v>-1.4153854577839443E-3</v>
      </c>
    </row>
    <row r="95" spans="1:21" s="29" customFormat="1" ht="30.75">
      <c r="A95" s="63" t="s">
        <v>182</v>
      </c>
      <c r="C95" s="32">
        <f t="shared" si="4"/>
        <v>0</v>
      </c>
      <c r="D95" s="32"/>
      <c r="E95" s="32">
        <f t="shared" si="5"/>
        <v>-1549687168</v>
      </c>
      <c r="F95" s="32"/>
      <c r="G95" s="32">
        <v>10285998</v>
      </c>
      <c r="H95" s="32"/>
      <c r="I95" s="31">
        <f t="shared" si="6"/>
        <v>-1539401170</v>
      </c>
      <c r="J95" s="54"/>
      <c r="K95" s="55">
        <f>I95/درآمدها!$J$4</f>
        <v>4.4242800401133077E-2</v>
      </c>
      <c r="L95" s="54"/>
      <c r="M95" s="32">
        <v>0</v>
      </c>
      <c r="N95" s="31"/>
      <c r="O95" s="31">
        <f>'درآمد ناشی از تغییر قیمت اوراق '!Q91</f>
        <v>-1549687168</v>
      </c>
      <c r="P95" s="31"/>
      <c r="Q95" s="31">
        <f>'درآمد ناشی ازفروش'!Q92</f>
        <v>10285998</v>
      </c>
      <c r="R95" s="31"/>
      <c r="S95" s="31">
        <f t="shared" si="7"/>
        <v>-1539401170</v>
      </c>
      <c r="T95" s="1"/>
      <c r="U95" s="55">
        <f>S95/درآمدها!$J$4</f>
        <v>4.4242800401133077E-2</v>
      </c>
    </row>
    <row r="96" spans="1:21" s="29" customFormat="1" ht="30.75">
      <c r="A96" s="63" t="s">
        <v>183</v>
      </c>
      <c r="C96" s="32">
        <f t="shared" si="4"/>
        <v>172396142</v>
      </c>
      <c r="D96" s="32"/>
      <c r="E96" s="32">
        <f t="shared" si="5"/>
        <v>-1499384718</v>
      </c>
      <c r="F96" s="32"/>
      <c r="G96" s="32">
        <v>930662</v>
      </c>
      <c r="H96" s="32"/>
      <c r="I96" s="31">
        <f t="shared" si="6"/>
        <v>-1326057914</v>
      </c>
      <c r="J96" s="54"/>
      <c r="K96" s="55">
        <f>I96/درآمدها!$J$4</f>
        <v>3.8111258294967316E-2</v>
      </c>
      <c r="L96" s="54"/>
      <c r="M96" s="32">
        <f>'درآمد سود سهام'!S33</f>
        <v>172396142</v>
      </c>
      <c r="N96" s="31"/>
      <c r="O96" s="31">
        <f>'درآمد ناشی از تغییر قیمت اوراق '!Q92</f>
        <v>-1499384718</v>
      </c>
      <c r="P96" s="31"/>
      <c r="Q96" s="31">
        <f>'درآمد ناشی ازفروش'!Q93</f>
        <v>930662</v>
      </c>
      <c r="R96" s="31"/>
      <c r="S96" s="31">
        <f t="shared" si="7"/>
        <v>-1326057914</v>
      </c>
      <c r="T96" s="1"/>
      <c r="U96" s="55">
        <f>S96/درآمدها!$J$4</f>
        <v>3.8111258294967316E-2</v>
      </c>
    </row>
    <row r="97" spans="1:21" s="29" customFormat="1" ht="30.75">
      <c r="A97" s="63" t="s">
        <v>184</v>
      </c>
      <c r="C97" s="32">
        <f t="shared" si="4"/>
        <v>466688783</v>
      </c>
      <c r="D97" s="32"/>
      <c r="E97" s="32">
        <f t="shared" si="5"/>
        <v>-1125050007</v>
      </c>
      <c r="F97" s="32"/>
      <c r="G97" s="32">
        <v>9384672</v>
      </c>
      <c r="H97" s="32"/>
      <c r="I97" s="31">
        <f t="shared" si="6"/>
        <v>-648976552</v>
      </c>
      <c r="J97" s="54"/>
      <c r="K97" s="55">
        <f>I97/درآمدها!$J$4</f>
        <v>1.8651759278025988E-2</v>
      </c>
      <c r="L97" s="54"/>
      <c r="M97" s="32">
        <f>'درآمد سود سهام'!S18</f>
        <v>466688783</v>
      </c>
      <c r="N97" s="31"/>
      <c r="O97" s="31">
        <f>'درآمد ناشی از تغییر قیمت اوراق '!Q93</f>
        <v>-1125050007</v>
      </c>
      <c r="P97" s="31"/>
      <c r="Q97" s="31">
        <f>'درآمد ناشی ازفروش'!Q94</f>
        <v>9384672</v>
      </c>
      <c r="R97" s="31"/>
      <c r="S97" s="31">
        <f t="shared" si="7"/>
        <v>-648976552</v>
      </c>
      <c r="T97" s="1"/>
      <c r="U97" s="55">
        <f>S97/درآمدها!$J$4</f>
        <v>1.8651759278025988E-2</v>
      </c>
    </row>
    <row r="98" spans="1:21" s="29" customFormat="1" ht="30.75">
      <c r="A98" s="63" t="s">
        <v>185</v>
      </c>
      <c r="C98" s="32">
        <f t="shared" si="4"/>
        <v>0</v>
      </c>
      <c r="D98" s="32"/>
      <c r="E98" s="32">
        <f t="shared" si="5"/>
        <v>1109123991</v>
      </c>
      <c r="F98" s="32"/>
      <c r="G98" s="32">
        <v>-11582730</v>
      </c>
      <c r="H98" s="32"/>
      <c r="I98" s="31">
        <f t="shared" si="6"/>
        <v>1097541261</v>
      </c>
      <c r="J98" s="54"/>
      <c r="K98" s="55">
        <f>I98/درآمدها!$J$4</f>
        <v>-3.1543628710137273E-2</v>
      </c>
      <c r="L98" s="54"/>
      <c r="M98" s="32">
        <v>0</v>
      </c>
      <c r="N98" s="31"/>
      <c r="O98" s="31">
        <f>'درآمد ناشی از تغییر قیمت اوراق '!Q94</f>
        <v>1109123991</v>
      </c>
      <c r="P98" s="31"/>
      <c r="Q98" s="31">
        <f>'درآمد ناشی ازفروش'!Q95</f>
        <v>-11582730</v>
      </c>
      <c r="R98" s="31"/>
      <c r="S98" s="31">
        <f t="shared" si="7"/>
        <v>1097541261</v>
      </c>
      <c r="T98" s="1"/>
      <c r="U98" s="55">
        <f>S98/درآمدها!$J$4</f>
        <v>-3.1543628710137273E-2</v>
      </c>
    </row>
    <row r="99" spans="1:21" s="29" customFormat="1" ht="30.75">
      <c r="A99" s="63" t="s">
        <v>186</v>
      </c>
      <c r="C99" s="32">
        <f t="shared" si="4"/>
        <v>0</v>
      </c>
      <c r="D99" s="32"/>
      <c r="E99" s="32">
        <f t="shared" si="5"/>
        <v>750787002</v>
      </c>
      <c r="F99" s="32"/>
      <c r="G99" s="32">
        <v>-11153437</v>
      </c>
      <c r="H99" s="32"/>
      <c r="I99" s="31">
        <f t="shared" si="6"/>
        <v>739633565</v>
      </c>
      <c r="J99" s="54"/>
      <c r="K99" s="55">
        <f>I99/درآمدها!$J$4</f>
        <v>-2.125726602265314E-2</v>
      </c>
      <c r="L99" s="54"/>
      <c r="M99" s="32">
        <v>0</v>
      </c>
      <c r="N99" s="31"/>
      <c r="O99" s="31">
        <f>'درآمد ناشی از تغییر قیمت اوراق '!Q95</f>
        <v>750787002</v>
      </c>
      <c r="P99" s="31"/>
      <c r="Q99" s="31">
        <f>'درآمد ناشی ازفروش'!Q96</f>
        <v>-11153437</v>
      </c>
      <c r="R99" s="31"/>
      <c r="S99" s="31">
        <f t="shared" si="7"/>
        <v>739633565</v>
      </c>
      <c r="T99" s="1"/>
      <c r="U99" s="55">
        <f>S99/درآمدها!$J$4</f>
        <v>-2.125726602265314E-2</v>
      </c>
    </row>
    <row r="100" spans="1:21" s="29" customFormat="1" ht="30.75">
      <c r="A100" s="63" t="s">
        <v>187</v>
      </c>
      <c r="C100" s="32">
        <f t="shared" si="4"/>
        <v>94943460</v>
      </c>
      <c r="D100" s="32"/>
      <c r="E100" s="32">
        <f t="shared" si="5"/>
        <v>162565</v>
      </c>
      <c r="F100" s="32"/>
      <c r="G100" s="32">
        <v>-4319382</v>
      </c>
      <c r="H100" s="32"/>
      <c r="I100" s="31">
        <f t="shared" si="6"/>
        <v>90786643</v>
      </c>
      <c r="J100" s="54"/>
      <c r="K100" s="55">
        <f>I100/درآمدها!$J$4</f>
        <v>-2.6092323454177482E-3</v>
      </c>
      <c r="L100" s="54"/>
      <c r="M100" s="32">
        <f>'درآمد سود سهام'!S50</f>
        <v>94943460</v>
      </c>
      <c r="N100" s="31"/>
      <c r="O100" s="31">
        <f>'درآمد ناشی از تغییر قیمت اوراق '!Q96</f>
        <v>162565</v>
      </c>
      <c r="P100" s="31"/>
      <c r="Q100" s="31">
        <f>'درآمد ناشی ازفروش'!Q97</f>
        <v>-4319382</v>
      </c>
      <c r="R100" s="31"/>
      <c r="S100" s="31">
        <f t="shared" si="7"/>
        <v>90786643</v>
      </c>
      <c r="T100" s="1"/>
      <c r="U100" s="55">
        <f>S100/درآمدها!$J$4</f>
        <v>-2.6092323454177482E-3</v>
      </c>
    </row>
    <row r="101" spans="1:21" s="29" customFormat="1" ht="30.75">
      <c r="A101" s="63" t="s">
        <v>188</v>
      </c>
      <c r="C101" s="32">
        <f t="shared" si="4"/>
        <v>0</v>
      </c>
      <c r="D101" s="32"/>
      <c r="E101" s="32">
        <f t="shared" si="5"/>
        <v>-109440302</v>
      </c>
      <c r="F101" s="32"/>
      <c r="G101" s="32">
        <v>-22874935</v>
      </c>
      <c r="H101" s="32"/>
      <c r="I101" s="31">
        <f t="shared" si="6"/>
        <v>-132315237</v>
      </c>
      <c r="J101" s="54"/>
      <c r="K101" s="55">
        <f>I101/درآمدها!$J$4</f>
        <v>3.8027752185089076E-3</v>
      </c>
      <c r="L101" s="54"/>
      <c r="M101" s="32">
        <v>0</v>
      </c>
      <c r="N101" s="31"/>
      <c r="O101" s="31">
        <f>'درآمد ناشی از تغییر قیمت اوراق '!Q97</f>
        <v>-109440302</v>
      </c>
      <c r="P101" s="31"/>
      <c r="Q101" s="31">
        <f>'درآمد ناشی ازفروش'!Q98</f>
        <v>-22874935</v>
      </c>
      <c r="R101" s="31"/>
      <c r="S101" s="31">
        <f t="shared" si="7"/>
        <v>-132315237</v>
      </c>
      <c r="T101" s="1"/>
      <c r="U101" s="55">
        <f>S101/درآمدها!$J$4</f>
        <v>3.8027752185089076E-3</v>
      </c>
    </row>
    <row r="102" spans="1:21" s="29" customFormat="1" ht="30.75">
      <c r="A102" s="63" t="s">
        <v>189</v>
      </c>
      <c r="C102" s="32">
        <f t="shared" si="4"/>
        <v>0</v>
      </c>
      <c r="D102" s="32"/>
      <c r="E102" s="32">
        <f t="shared" si="5"/>
        <v>546135850</v>
      </c>
      <c r="F102" s="32"/>
      <c r="G102" s="32">
        <v>16063230</v>
      </c>
      <c r="H102" s="32"/>
      <c r="I102" s="31">
        <f t="shared" si="6"/>
        <v>562199080</v>
      </c>
      <c r="J102" s="54"/>
      <c r="K102" s="55">
        <f>I102/درآمدها!$J$4</f>
        <v>-1.6157751576959402E-2</v>
      </c>
      <c r="L102" s="54"/>
      <c r="M102" s="32">
        <v>0</v>
      </c>
      <c r="N102" s="31"/>
      <c r="O102" s="31">
        <f>'درآمد ناشی از تغییر قیمت اوراق '!Q98</f>
        <v>546135850</v>
      </c>
      <c r="P102" s="31"/>
      <c r="Q102" s="31">
        <f>'درآمد ناشی ازفروش'!Q99</f>
        <v>16063230</v>
      </c>
      <c r="R102" s="31"/>
      <c r="S102" s="31">
        <f t="shared" si="7"/>
        <v>562199080</v>
      </c>
      <c r="T102" s="1"/>
      <c r="U102" s="55">
        <f>S102/درآمدها!$J$4</f>
        <v>-1.6157751576959402E-2</v>
      </c>
    </row>
    <row r="103" spans="1:21" s="29" customFormat="1" ht="30.75">
      <c r="A103" s="63" t="s">
        <v>190</v>
      </c>
      <c r="C103" s="32">
        <f t="shared" si="4"/>
        <v>54177450</v>
      </c>
      <c r="D103" s="32"/>
      <c r="E103" s="32">
        <f t="shared" si="5"/>
        <v>-396950717</v>
      </c>
      <c r="F103" s="32"/>
      <c r="G103" s="32">
        <v>-43250322</v>
      </c>
      <c r="H103" s="32"/>
      <c r="I103" s="31">
        <f t="shared" si="6"/>
        <v>-386023589</v>
      </c>
      <c r="J103" s="54"/>
      <c r="K103" s="55">
        <f>I103/درآمدها!$J$4</f>
        <v>1.1094420954776869E-2</v>
      </c>
      <c r="L103" s="54"/>
      <c r="M103" s="32">
        <f>'درآمد سود سهام'!S39</f>
        <v>54177450</v>
      </c>
      <c r="N103" s="31"/>
      <c r="O103" s="31">
        <f>'درآمد ناشی از تغییر قیمت اوراق '!Q99</f>
        <v>-396950717</v>
      </c>
      <c r="P103" s="31"/>
      <c r="Q103" s="31">
        <f>'درآمد ناشی ازفروش'!Q100</f>
        <v>-43250322</v>
      </c>
      <c r="R103" s="31"/>
      <c r="S103" s="31">
        <f t="shared" si="7"/>
        <v>-386023589</v>
      </c>
      <c r="T103" s="1"/>
      <c r="U103" s="55">
        <f>S103/درآمدها!$J$4</f>
        <v>1.1094420954776869E-2</v>
      </c>
    </row>
    <row r="104" spans="1:21" s="29" customFormat="1" ht="30.75">
      <c r="A104" s="63" t="s">
        <v>191</v>
      </c>
      <c r="C104" s="32">
        <f t="shared" si="4"/>
        <v>0</v>
      </c>
      <c r="D104" s="32"/>
      <c r="E104" s="32">
        <f t="shared" si="5"/>
        <v>-77740554</v>
      </c>
      <c r="F104" s="32"/>
      <c r="G104" s="32">
        <v>-13964732</v>
      </c>
      <c r="H104" s="32"/>
      <c r="I104" s="31">
        <f t="shared" si="6"/>
        <v>-91705286</v>
      </c>
      <c r="J104" s="54"/>
      <c r="K104" s="55">
        <f>I104/درآمدها!$J$4</f>
        <v>2.6356343903693562E-3</v>
      </c>
      <c r="L104" s="54"/>
      <c r="M104" s="32">
        <v>0</v>
      </c>
      <c r="N104" s="31"/>
      <c r="O104" s="31">
        <f>'درآمد ناشی از تغییر قیمت اوراق '!Q100</f>
        <v>-77740554</v>
      </c>
      <c r="P104" s="31"/>
      <c r="Q104" s="31">
        <f>'درآمد ناشی ازفروش'!Q101</f>
        <v>-13964732</v>
      </c>
      <c r="R104" s="31"/>
      <c r="S104" s="31">
        <f t="shared" si="7"/>
        <v>-91705286</v>
      </c>
      <c r="T104" s="1"/>
      <c r="U104" s="55">
        <f>S104/درآمدها!$J$4</f>
        <v>2.6356343903693562E-3</v>
      </c>
    </row>
    <row r="105" spans="1:21" s="29" customFormat="1" ht="30.75">
      <c r="A105" s="63" t="s">
        <v>192</v>
      </c>
      <c r="C105" s="32">
        <f t="shared" si="4"/>
        <v>1547495347</v>
      </c>
      <c r="D105" s="32"/>
      <c r="E105" s="32">
        <f t="shared" si="5"/>
        <v>-4769492441</v>
      </c>
      <c r="F105" s="32"/>
      <c r="G105" s="32">
        <v>-1745428</v>
      </c>
      <c r="H105" s="32"/>
      <c r="I105" s="31">
        <f t="shared" si="6"/>
        <v>-3223742522</v>
      </c>
      <c r="J105" s="54"/>
      <c r="K105" s="55">
        <f>I105/درآمدها!$J$4</f>
        <v>9.265122030892789E-2</v>
      </c>
      <c r="L105" s="54"/>
      <c r="M105" s="32">
        <f>'درآمد سود سهام'!S55</f>
        <v>1547495347</v>
      </c>
      <c r="N105" s="31"/>
      <c r="O105" s="31">
        <f>'درآمد ناشی از تغییر قیمت اوراق '!Q101</f>
        <v>-4769492441</v>
      </c>
      <c r="P105" s="31"/>
      <c r="Q105" s="31">
        <f>'درآمد ناشی ازفروش'!Q102</f>
        <v>-1745428</v>
      </c>
      <c r="R105" s="31"/>
      <c r="S105" s="31">
        <f t="shared" si="7"/>
        <v>-3223742522</v>
      </c>
      <c r="T105" s="1"/>
      <c r="U105" s="55">
        <f>S105/درآمدها!$J$4</f>
        <v>9.265122030892789E-2</v>
      </c>
    </row>
    <row r="106" spans="1:21" s="29" customFormat="1" ht="30.75">
      <c r="A106" s="63" t="s">
        <v>193</v>
      </c>
      <c r="C106" s="32">
        <f t="shared" si="4"/>
        <v>0</v>
      </c>
      <c r="D106" s="32"/>
      <c r="E106" s="32">
        <f t="shared" si="5"/>
        <v>-17075024</v>
      </c>
      <c r="F106" s="32"/>
      <c r="G106" s="32">
        <v>-2220654</v>
      </c>
      <c r="H106" s="32"/>
      <c r="I106" s="31">
        <f t="shared" si="6"/>
        <v>-19295678</v>
      </c>
      <c r="J106" s="54"/>
      <c r="K106" s="55">
        <f>I106/درآمدها!$J$4</f>
        <v>5.5456293459783107E-4</v>
      </c>
      <c r="L106" s="54"/>
      <c r="M106" s="32">
        <v>0</v>
      </c>
      <c r="N106" s="31"/>
      <c r="O106" s="31">
        <f>'درآمد ناشی از تغییر قیمت اوراق '!Q102</f>
        <v>-17075024</v>
      </c>
      <c r="P106" s="31"/>
      <c r="Q106" s="31">
        <f>'درآمد ناشی ازفروش'!Q103</f>
        <v>-2220654</v>
      </c>
      <c r="R106" s="31"/>
      <c r="S106" s="31">
        <f t="shared" si="7"/>
        <v>-19295678</v>
      </c>
      <c r="T106" s="1"/>
      <c r="U106" s="55">
        <f>S106/درآمدها!$J$4</f>
        <v>5.5456293459783107E-4</v>
      </c>
    </row>
    <row r="107" spans="1:21" s="29" customFormat="1" ht="30.75">
      <c r="A107" s="63" t="s">
        <v>194</v>
      </c>
      <c r="C107" s="32">
        <f t="shared" si="4"/>
        <v>0</v>
      </c>
      <c r="D107" s="32"/>
      <c r="E107" s="32">
        <f t="shared" si="5"/>
        <v>-520615747</v>
      </c>
      <c r="F107" s="32"/>
      <c r="G107" s="32">
        <v>-24386872</v>
      </c>
      <c r="H107" s="32"/>
      <c r="I107" s="31">
        <f t="shared" si="6"/>
        <v>-545002619</v>
      </c>
      <c r="J107" s="54"/>
      <c r="K107" s="55">
        <f>I107/درآمدها!$J$4</f>
        <v>1.5663520699098713E-2</v>
      </c>
      <c r="L107" s="54"/>
      <c r="M107" s="32">
        <v>0</v>
      </c>
      <c r="N107" s="31"/>
      <c r="O107" s="31">
        <f>'درآمد ناشی از تغییر قیمت اوراق '!Q103</f>
        <v>-520615747</v>
      </c>
      <c r="P107" s="31"/>
      <c r="Q107" s="31">
        <f>'درآمد ناشی ازفروش'!Q104</f>
        <v>-24386872</v>
      </c>
      <c r="R107" s="31"/>
      <c r="S107" s="31">
        <f t="shared" si="7"/>
        <v>-545002619</v>
      </c>
      <c r="T107" s="1"/>
      <c r="U107" s="55">
        <f>S107/درآمدها!$J$4</f>
        <v>1.5663520699098713E-2</v>
      </c>
    </row>
    <row r="108" spans="1:21" s="29" customFormat="1" ht="30.75">
      <c r="A108" s="63" t="s">
        <v>195</v>
      </c>
      <c r="C108" s="32">
        <f t="shared" si="4"/>
        <v>0</v>
      </c>
      <c r="D108" s="32"/>
      <c r="E108" s="32">
        <f t="shared" si="5"/>
        <v>368032197</v>
      </c>
      <c r="F108" s="32"/>
      <c r="G108" s="32">
        <v>-3500909</v>
      </c>
      <c r="H108" s="32"/>
      <c r="I108" s="31">
        <f t="shared" si="6"/>
        <v>364531288</v>
      </c>
      <c r="J108" s="54"/>
      <c r="K108" s="55">
        <f>I108/درآمدها!$J$4</f>
        <v>-1.0476726489009981E-2</v>
      </c>
      <c r="L108" s="54"/>
      <c r="M108" s="32">
        <v>0</v>
      </c>
      <c r="N108" s="31"/>
      <c r="O108" s="31">
        <f>'درآمد ناشی از تغییر قیمت اوراق '!Q104</f>
        <v>368032197</v>
      </c>
      <c r="P108" s="31"/>
      <c r="Q108" s="31">
        <f>'درآمد ناشی ازفروش'!Q105</f>
        <v>-3500909</v>
      </c>
      <c r="R108" s="31"/>
      <c r="S108" s="31">
        <f t="shared" si="7"/>
        <v>364531288</v>
      </c>
      <c r="T108" s="1"/>
      <c r="U108" s="55">
        <f>S108/درآمدها!$J$4</f>
        <v>-1.0476726489009981E-2</v>
      </c>
    </row>
    <row r="109" spans="1:21" s="29" customFormat="1" ht="30.75">
      <c r="A109" s="63" t="s">
        <v>196</v>
      </c>
      <c r="C109" s="32">
        <f t="shared" si="4"/>
        <v>961118601</v>
      </c>
      <c r="D109" s="32"/>
      <c r="E109" s="32">
        <f t="shared" si="5"/>
        <v>-1657862239</v>
      </c>
      <c r="F109" s="32"/>
      <c r="G109" s="32">
        <v>8676537</v>
      </c>
      <c r="H109" s="32"/>
      <c r="I109" s="31">
        <f t="shared" si="6"/>
        <v>-688067101</v>
      </c>
      <c r="J109" s="54"/>
      <c r="K109" s="55">
        <f>I109/درآمدها!$J$4</f>
        <v>1.9775232087246804E-2</v>
      </c>
      <c r="L109" s="54"/>
      <c r="M109" s="32">
        <f>'درآمد سود سهام'!S46</f>
        <v>961118601</v>
      </c>
      <c r="N109" s="31"/>
      <c r="O109" s="31">
        <f>'درآمد ناشی از تغییر قیمت اوراق '!Q105</f>
        <v>-1657862239</v>
      </c>
      <c r="P109" s="31"/>
      <c r="Q109" s="31">
        <f>'درآمد ناشی ازفروش'!Q106</f>
        <v>8676537</v>
      </c>
      <c r="R109" s="31"/>
      <c r="S109" s="31">
        <f t="shared" si="7"/>
        <v>-688067101</v>
      </c>
      <c r="T109" s="1"/>
      <c r="U109" s="55">
        <f>S109/درآمدها!$J$4</f>
        <v>1.9775232087246804E-2</v>
      </c>
    </row>
    <row r="110" spans="1:21" s="29" customFormat="1" ht="30.75">
      <c r="A110" s="63" t="s">
        <v>197</v>
      </c>
      <c r="C110" s="32">
        <f t="shared" si="4"/>
        <v>0</v>
      </c>
      <c r="D110" s="32"/>
      <c r="E110" s="32">
        <f t="shared" si="5"/>
        <v>-374096656</v>
      </c>
      <c r="F110" s="32"/>
      <c r="G110" s="32">
        <v>-17912895</v>
      </c>
      <c r="H110" s="32"/>
      <c r="I110" s="31">
        <f t="shared" si="6"/>
        <v>-392009551</v>
      </c>
      <c r="J110" s="54"/>
      <c r="K110" s="55">
        <f>I110/درآمدها!$J$4</f>
        <v>1.12664590999569E-2</v>
      </c>
      <c r="L110" s="54"/>
      <c r="M110" s="32">
        <v>0</v>
      </c>
      <c r="N110" s="31"/>
      <c r="O110" s="31">
        <f>'درآمد ناشی از تغییر قیمت اوراق '!Q106</f>
        <v>-374096656</v>
      </c>
      <c r="P110" s="31"/>
      <c r="Q110" s="31">
        <f>'درآمد ناشی ازفروش'!Q107</f>
        <v>-17912895</v>
      </c>
      <c r="R110" s="31"/>
      <c r="S110" s="31">
        <f t="shared" si="7"/>
        <v>-392009551</v>
      </c>
      <c r="T110" s="1"/>
      <c r="U110" s="55">
        <f>S110/درآمدها!$J$4</f>
        <v>1.12664590999569E-2</v>
      </c>
    </row>
    <row r="111" spans="1:21" s="29" customFormat="1" ht="30.75">
      <c r="A111" s="63" t="s">
        <v>198</v>
      </c>
      <c r="C111" s="32">
        <f t="shared" si="4"/>
        <v>0</v>
      </c>
      <c r="D111" s="32"/>
      <c r="E111" s="32">
        <f t="shared" si="5"/>
        <v>-2038323801</v>
      </c>
      <c r="F111" s="32"/>
      <c r="G111" s="32">
        <v>-28410555</v>
      </c>
      <c r="H111" s="32"/>
      <c r="I111" s="31">
        <f t="shared" si="6"/>
        <v>-2066734356</v>
      </c>
      <c r="J111" s="54"/>
      <c r="K111" s="55">
        <f>I111/درآمدها!$J$4</f>
        <v>5.9398496880882785E-2</v>
      </c>
      <c r="L111" s="54"/>
      <c r="M111" s="32">
        <v>0</v>
      </c>
      <c r="N111" s="31"/>
      <c r="O111" s="31">
        <f>'درآمد ناشی از تغییر قیمت اوراق '!Q107</f>
        <v>-2038323801</v>
      </c>
      <c r="P111" s="31"/>
      <c r="Q111" s="31">
        <f>'درآمد ناشی ازفروش'!Q108</f>
        <v>-28410555</v>
      </c>
      <c r="R111" s="31"/>
      <c r="S111" s="31">
        <f t="shared" si="7"/>
        <v>-2066734356</v>
      </c>
      <c r="T111" s="1"/>
      <c r="U111" s="55">
        <f>S111/درآمدها!$J$4</f>
        <v>5.9398496880882785E-2</v>
      </c>
    </row>
    <row r="112" spans="1:21" s="29" customFormat="1" ht="30.75">
      <c r="A112" s="63" t="s">
        <v>199</v>
      </c>
      <c r="C112" s="32">
        <f t="shared" si="4"/>
        <v>0</v>
      </c>
      <c r="D112" s="32"/>
      <c r="E112" s="32">
        <f t="shared" si="5"/>
        <v>-496556381</v>
      </c>
      <c r="F112" s="32"/>
      <c r="G112" s="32">
        <v>-19668317</v>
      </c>
      <c r="H112" s="32"/>
      <c r="I112" s="31">
        <f t="shared" si="6"/>
        <v>-516224698</v>
      </c>
      <c r="J112" s="54"/>
      <c r="K112" s="55">
        <f>I112/درآمدها!$J$4</f>
        <v>1.4836435570429768E-2</v>
      </c>
      <c r="L112" s="54"/>
      <c r="M112" s="32">
        <v>0</v>
      </c>
      <c r="N112" s="31"/>
      <c r="O112" s="31">
        <f>'درآمد ناشی از تغییر قیمت اوراق '!Q108</f>
        <v>-496556381</v>
      </c>
      <c r="P112" s="31"/>
      <c r="Q112" s="31">
        <f>'درآمد ناشی ازفروش'!Q109</f>
        <v>-19668317</v>
      </c>
      <c r="R112" s="31"/>
      <c r="S112" s="31">
        <f t="shared" si="7"/>
        <v>-516224698</v>
      </c>
      <c r="T112" s="1"/>
      <c r="U112" s="55">
        <f>S112/درآمدها!$J$4</f>
        <v>1.4836435570429768E-2</v>
      </c>
    </row>
    <row r="113" spans="1:22" s="29" customFormat="1" ht="30.75">
      <c r="A113" s="63" t="s">
        <v>200</v>
      </c>
      <c r="C113" s="32">
        <f t="shared" si="4"/>
        <v>8613760965</v>
      </c>
      <c r="D113" s="32"/>
      <c r="E113" s="32">
        <f t="shared" si="5"/>
        <v>-5096142652</v>
      </c>
      <c r="F113" s="32"/>
      <c r="G113" s="32">
        <v>-10613051</v>
      </c>
      <c r="H113" s="32"/>
      <c r="I113" s="31">
        <f t="shared" si="6"/>
        <v>3507005262</v>
      </c>
      <c r="J113" s="54"/>
      <c r="K113" s="55">
        <f>I113/درآمدها!$J$4</f>
        <v>-0.10079226704263802</v>
      </c>
      <c r="L113" s="54"/>
      <c r="M113" s="32">
        <f>'درآمد سود سهام'!S41</f>
        <v>8613760965</v>
      </c>
      <c r="N113" s="31"/>
      <c r="O113" s="31">
        <f>'درآمد ناشی از تغییر قیمت اوراق '!Q109</f>
        <v>-5096142652</v>
      </c>
      <c r="P113" s="31"/>
      <c r="Q113" s="31">
        <f>'درآمد ناشی ازفروش'!Q110</f>
        <v>-10613051</v>
      </c>
      <c r="R113" s="31"/>
      <c r="S113" s="31">
        <f t="shared" si="7"/>
        <v>3507005262</v>
      </c>
      <c r="T113" s="1"/>
      <c r="U113" s="55">
        <f>S113/درآمدها!$J$4</f>
        <v>-0.10079226704263802</v>
      </c>
    </row>
    <row r="114" spans="1:22" s="29" customFormat="1" ht="30.75">
      <c r="A114" s="63" t="s">
        <v>201</v>
      </c>
      <c r="C114" s="32">
        <f t="shared" si="4"/>
        <v>407834074</v>
      </c>
      <c r="D114" s="32"/>
      <c r="E114" s="32">
        <f t="shared" si="5"/>
        <v>-607956503</v>
      </c>
      <c r="F114" s="32"/>
      <c r="G114" s="32">
        <v>-13292159</v>
      </c>
      <c r="H114" s="32"/>
      <c r="I114" s="31">
        <f t="shared" si="6"/>
        <v>-213414588</v>
      </c>
      <c r="J114" s="54"/>
      <c r="K114" s="55">
        <f>I114/درآمدها!$J$4</f>
        <v>6.1335922068800628E-3</v>
      </c>
      <c r="L114" s="54"/>
      <c r="M114" s="32">
        <f>'درآمد سود سهام'!S10</f>
        <v>407834074</v>
      </c>
      <c r="N114" s="31"/>
      <c r="O114" s="31">
        <f>'درآمد ناشی از تغییر قیمت اوراق '!Q110</f>
        <v>-607956503</v>
      </c>
      <c r="P114" s="31"/>
      <c r="Q114" s="31">
        <f>'درآمد ناشی ازفروش'!Q111</f>
        <v>-13292159</v>
      </c>
      <c r="R114" s="31"/>
      <c r="S114" s="31">
        <f t="shared" si="7"/>
        <v>-213414588</v>
      </c>
      <c r="T114" s="1"/>
      <c r="U114" s="55">
        <f>S114/درآمدها!$J$4</f>
        <v>6.1335922068800628E-3</v>
      </c>
    </row>
    <row r="115" spans="1:22" s="29" customFormat="1" ht="30.75">
      <c r="A115" s="63" t="s">
        <v>202</v>
      </c>
      <c r="C115" s="32">
        <f t="shared" si="4"/>
        <v>0</v>
      </c>
      <c r="D115" s="32"/>
      <c r="E115" s="32">
        <f t="shared" si="5"/>
        <v>-818543460</v>
      </c>
      <c r="F115" s="32"/>
      <c r="G115" s="32">
        <v>-10105166</v>
      </c>
      <c r="H115" s="32"/>
      <c r="I115" s="31">
        <f t="shared" si="6"/>
        <v>-828648626</v>
      </c>
      <c r="J115" s="54"/>
      <c r="K115" s="55">
        <f>I115/درآمدها!$J$4</f>
        <v>2.3815582628660192E-2</v>
      </c>
      <c r="L115" s="54"/>
      <c r="M115" s="32">
        <v>0</v>
      </c>
      <c r="N115" s="31"/>
      <c r="O115" s="31">
        <f>'درآمد ناشی از تغییر قیمت اوراق '!Q111</f>
        <v>-818543460</v>
      </c>
      <c r="P115" s="31"/>
      <c r="Q115" s="31">
        <f>'درآمد ناشی ازفروش'!Q112</f>
        <v>-10105166</v>
      </c>
      <c r="R115" s="31"/>
      <c r="S115" s="31">
        <f t="shared" si="7"/>
        <v>-828648626</v>
      </c>
      <c r="T115" s="1"/>
      <c r="U115" s="55">
        <f>S115/درآمدها!$J$4</f>
        <v>2.3815582628660192E-2</v>
      </c>
    </row>
    <row r="116" spans="1:22" s="29" customFormat="1" ht="30.75">
      <c r="A116" s="63" t="s">
        <v>203</v>
      </c>
      <c r="C116" s="32">
        <f t="shared" si="4"/>
        <v>0</v>
      </c>
      <c r="D116" s="32"/>
      <c r="E116" s="32">
        <f t="shared" si="5"/>
        <v>1007863814</v>
      </c>
      <c r="F116" s="32"/>
      <c r="G116" s="32">
        <v>-6881579</v>
      </c>
      <c r="H116" s="32"/>
      <c r="I116" s="31">
        <f t="shared" si="6"/>
        <v>1000982235</v>
      </c>
      <c r="J116" s="54"/>
      <c r="K116" s="55">
        <f>I116/درآمدها!$J$4</f>
        <v>-2.8768496536991123E-2</v>
      </c>
      <c r="L116" s="54"/>
      <c r="M116" s="32">
        <v>0</v>
      </c>
      <c r="N116" s="31"/>
      <c r="O116" s="31">
        <f>'درآمد ناشی از تغییر قیمت اوراق '!Q112</f>
        <v>1007863814</v>
      </c>
      <c r="P116" s="31"/>
      <c r="Q116" s="31">
        <f>'درآمد ناشی ازفروش'!Q113</f>
        <v>-6881579</v>
      </c>
      <c r="R116" s="31"/>
      <c r="S116" s="31">
        <f t="shared" si="7"/>
        <v>1000982235</v>
      </c>
      <c r="T116" s="1"/>
      <c r="U116" s="55">
        <f>S116/درآمدها!$J$4</f>
        <v>-2.8768496536991123E-2</v>
      </c>
    </row>
    <row r="117" spans="1:22" s="29" customFormat="1" ht="30.75">
      <c r="A117" s="63" t="s">
        <v>204</v>
      </c>
      <c r="C117" s="32">
        <f t="shared" si="4"/>
        <v>0</v>
      </c>
      <c r="D117" s="32"/>
      <c r="E117" s="32">
        <f t="shared" si="5"/>
        <v>-833050548</v>
      </c>
      <c r="F117" s="32"/>
      <c r="G117" s="32">
        <v>-732542</v>
      </c>
      <c r="H117" s="32"/>
      <c r="I117" s="31">
        <f t="shared" si="6"/>
        <v>-833783090</v>
      </c>
      <c r="J117" s="54"/>
      <c r="K117" s="55">
        <f>I117/درآمدها!$J$4</f>
        <v>2.3963148494105652E-2</v>
      </c>
      <c r="L117" s="54"/>
      <c r="M117" s="32">
        <v>0</v>
      </c>
      <c r="N117" s="31"/>
      <c r="O117" s="31">
        <f>'درآمد ناشی از تغییر قیمت اوراق '!Q113</f>
        <v>-833050548</v>
      </c>
      <c r="P117" s="31"/>
      <c r="Q117" s="31">
        <f>'درآمد ناشی ازفروش'!Q114</f>
        <v>-732542</v>
      </c>
      <c r="R117" s="31"/>
      <c r="S117" s="31">
        <f t="shared" si="7"/>
        <v>-833783090</v>
      </c>
      <c r="T117" s="1"/>
      <c r="U117" s="55">
        <f>S117/درآمدها!$J$4</f>
        <v>2.3963148494105652E-2</v>
      </c>
    </row>
    <row r="118" spans="1:22" s="29" customFormat="1" ht="30.75">
      <c r="A118" s="63" t="s">
        <v>205</v>
      </c>
      <c r="C118" s="32">
        <f t="shared" si="4"/>
        <v>0</v>
      </c>
      <c r="D118" s="32"/>
      <c r="E118" s="32">
        <f t="shared" si="5"/>
        <v>-438220243</v>
      </c>
      <c r="F118" s="32"/>
      <c r="G118" s="32">
        <v>11093336</v>
      </c>
      <c r="H118" s="32"/>
      <c r="I118" s="31">
        <f t="shared" si="6"/>
        <v>-427126907</v>
      </c>
      <c r="J118" s="54"/>
      <c r="K118" s="55">
        <f>I118/درآمدها!$J$4</f>
        <v>1.227574128214696E-2</v>
      </c>
      <c r="L118" s="54"/>
      <c r="M118" s="32">
        <v>0</v>
      </c>
      <c r="N118" s="31"/>
      <c r="O118" s="31">
        <f>'درآمد ناشی از تغییر قیمت اوراق '!Q114</f>
        <v>-438220243</v>
      </c>
      <c r="P118" s="31"/>
      <c r="Q118" s="31">
        <f>'درآمد ناشی ازفروش'!Q115</f>
        <v>11093336</v>
      </c>
      <c r="R118" s="31"/>
      <c r="S118" s="31">
        <f t="shared" si="7"/>
        <v>-427126907</v>
      </c>
      <c r="T118" s="1"/>
      <c r="U118" s="55">
        <f>S118/درآمدها!$J$4</f>
        <v>1.227574128214696E-2</v>
      </c>
    </row>
    <row r="119" spans="1:22" s="29" customFormat="1" ht="30.75">
      <c r="A119" s="63" t="s">
        <v>206</v>
      </c>
      <c r="C119" s="32">
        <f t="shared" si="4"/>
        <v>0</v>
      </c>
      <c r="D119" s="32"/>
      <c r="E119" s="32">
        <f t="shared" si="5"/>
        <v>-505807166</v>
      </c>
      <c r="F119" s="32"/>
      <c r="G119" s="32">
        <v>-12389319</v>
      </c>
      <c r="H119" s="32"/>
      <c r="I119" s="31">
        <f t="shared" si="6"/>
        <v>-518196485</v>
      </c>
      <c r="J119" s="54"/>
      <c r="K119" s="55">
        <f>I119/درآمدها!$J$4</f>
        <v>1.4893105254963363E-2</v>
      </c>
      <c r="L119" s="54"/>
      <c r="M119" s="32">
        <v>0</v>
      </c>
      <c r="N119" s="31"/>
      <c r="O119" s="31">
        <f>'درآمد ناشی از تغییر قیمت اوراق '!Q115</f>
        <v>-505807166</v>
      </c>
      <c r="P119" s="31"/>
      <c r="Q119" s="31">
        <f>'درآمد ناشی ازفروش'!Q116</f>
        <v>-12389319</v>
      </c>
      <c r="R119" s="31"/>
      <c r="S119" s="31">
        <f t="shared" si="7"/>
        <v>-518196485</v>
      </c>
      <c r="T119" s="1"/>
      <c r="U119" s="55">
        <f>S119/درآمدها!$J$4</f>
        <v>1.4893105254963363E-2</v>
      </c>
    </row>
    <row r="120" spans="1:22" s="29" customFormat="1" ht="30.75">
      <c r="A120" s="63" t="s">
        <v>207</v>
      </c>
      <c r="C120" s="32">
        <f t="shared" si="4"/>
        <v>0</v>
      </c>
      <c r="D120" s="32"/>
      <c r="E120" s="32">
        <f t="shared" si="5"/>
        <v>568581401</v>
      </c>
      <c r="F120" s="32"/>
      <c r="G120" s="32">
        <v>-19536253</v>
      </c>
      <c r="H120" s="32"/>
      <c r="I120" s="31">
        <f t="shared" si="6"/>
        <v>549045148</v>
      </c>
      <c r="J120" s="54"/>
      <c r="K120" s="55">
        <f>I120/درآمدها!$J$4</f>
        <v>-1.5779704061271157E-2</v>
      </c>
      <c r="L120" s="54"/>
      <c r="M120" s="32"/>
      <c r="N120" s="31"/>
      <c r="O120" s="31">
        <f>'درآمد ناشی از تغییر قیمت اوراق '!Q116</f>
        <v>568581401</v>
      </c>
      <c r="P120" s="31"/>
      <c r="Q120" s="31">
        <f>'درآمد ناشی ازفروش'!Q117</f>
        <v>-19536253</v>
      </c>
      <c r="R120" s="31"/>
      <c r="S120" s="31">
        <f t="shared" si="7"/>
        <v>549045148</v>
      </c>
      <c r="T120" s="1"/>
      <c r="U120" s="55">
        <f>S120/درآمدها!$J$4</f>
        <v>-1.5779704061271157E-2</v>
      </c>
    </row>
    <row r="121" spans="1:22" s="29" customFormat="1" ht="30.75">
      <c r="A121" s="63" t="s">
        <v>208</v>
      </c>
      <c r="C121" s="32">
        <f t="shared" si="4"/>
        <v>0</v>
      </c>
      <c r="D121" s="32"/>
      <c r="E121" s="32">
        <f t="shared" si="5"/>
        <v>747654359</v>
      </c>
      <c r="F121" s="32"/>
      <c r="G121" s="32">
        <v>-72671549</v>
      </c>
      <c r="H121" s="32"/>
      <c r="I121" s="31">
        <f t="shared" si="6"/>
        <v>674982810</v>
      </c>
      <c r="J121" s="54"/>
      <c r="K121" s="55">
        <f>I121/درآمدها!$J$4</f>
        <v>-1.9399186072481634E-2</v>
      </c>
      <c r="L121" s="54"/>
      <c r="M121" s="32"/>
      <c r="N121" s="31"/>
      <c r="O121" s="31">
        <f>'درآمد ناشی از تغییر قیمت اوراق '!Q117</f>
        <v>747654359</v>
      </c>
      <c r="P121" s="31"/>
      <c r="Q121" s="31">
        <f>'درآمد ناشی ازفروش'!Q118</f>
        <v>-72671549</v>
      </c>
      <c r="R121" s="31"/>
      <c r="S121" s="31">
        <f t="shared" si="7"/>
        <v>674982810</v>
      </c>
      <c r="T121" s="1"/>
      <c r="U121" s="55">
        <f>S121/درآمدها!$J$4</f>
        <v>-1.9399186072481634E-2</v>
      </c>
    </row>
    <row r="122" spans="1:22" s="29" customFormat="1" ht="30.75">
      <c r="A122" s="63" t="s">
        <v>209</v>
      </c>
      <c r="C122" s="32">
        <f t="shared" si="4"/>
        <v>0</v>
      </c>
      <c r="D122" s="32"/>
      <c r="E122" s="32">
        <f t="shared" si="5"/>
        <v>-784887719</v>
      </c>
      <c r="F122" s="32"/>
      <c r="G122" s="32">
        <v>-1527631</v>
      </c>
      <c r="H122" s="32"/>
      <c r="I122" s="31">
        <f t="shared" si="6"/>
        <v>-786415350</v>
      </c>
      <c r="J122" s="54"/>
      <c r="K122" s="55">
        <f>I122/درآمدها!$J$4</f>
        <v>2.2601787006850987E-2</v>
      </c>
      <c r="L122" s="54"/>
      <c r="M122" s="32">
        <v>0</v>
      </c>
      <c r="N122" s="31"/>
      <c r="O122" s="31">
        <f>'درآمد ناشی از تغییر قیمت اوراق '!Q118</f>
        <v>-784887719</v>
      </c>
      <c r="P122" s="31"/>
      <c r="Q122" s="31">
        <f>'درآمد ناشی ازفروش'!Q119</f>
        <v>-1527631</v>
      </c>
      <c r="R122" s="31"/>
      <c r="S122" s="31">
        <f t="shared" si="7"/>
        <v>-786415350</v>
      </c>
      <c r="T122" s="1"/>
      <c r="U122" s="55">
        <f>S122/درآمدها!$J$4</f>
        <v>2.2601787006850987E-2</v>
      </c>
    </row>
    <row r="123" spans="1:22" s="29" customFormat="1" ht="30.75">
      <c r="A123" s="63" t="s">
        <v>210</v>
      </c>
      <c r="C123" s="32">
        <f t="shared" si="4"/>
        <v>0</v>
      </c>
      <c r="D123" s="32"/>
      <c r="E123" s="32">
        <f t="shared" si="5"/>
        <v>548552648</v>
      </c>
      <c r="F123" s="32"/>
      <c r="G123" s="32">
        <v>-20267863</v>
      </c>
      <c r="H123" s="32"/>
      <c r="I123" s="31">
        <f t="shared" si="6"/>
        <v>528284785</v>
      </c>
      <c r="J123" s="54"/>
      <c r="K123" s="55">
        <f>I123/درآمدها!$J$4</f>
        <v>-1.518304568893533E-2</v>
      </c>
      <c r="L123" s="54"/>
      <c r="M123" s="32">
        <v>0</v>
      </c>
      <c r="N123" s="31"/>
      <c r="O123" s="31">
        <f>'درآمد ناشی از تغییر قیمت اوراق '!Q119</f>
        <v>548552648</v>
      </c>
      <c r="P123" s="31"/>
      <c r="Q123" s="31">
        <f>'درآمد ناشی ازفروش'!Q120</f>
        <v>-20267863</v>
      </c>
      <c r="R123" s="31"/>
      <c r="S123" s="31">
        <f t="shared" si="7"/>
        <v>528284785</v>
      </c>
      <c r="T123" s="1"/>
      <c r="U123" s="55">
        <f>S123/درآمدها!$J$4</f>
        <v>-1.518304568893533E-2</v>
      </c>
    </row>
    <row r="124" spans="1:22" s="29" customFormat="1" ht="30.75">
      <c r="A124" s="63" t="s">
        <v>211</v>
      </c>
      <c r="C124" s="32">
        <f t="shared" si="4"/>
        <v>0</v>
      </c>
      <c r="D124" s="32"/>
      <c r="E124" s="32">
        <f t="shared" si="5"/>
        <v>-2038128456</v>
      </c>
      <c r="F124" s="32"/>
      <c r="G124" s="32">
        <v>11105622</v>
      </c>
      <c r="H124" s="32"/>
      <c r="I124" s="31">
        <f t="shared" si="6"/>
        <v>-2027022834</v>
      </c>
      <c r="J124" s="54"/>
      <c r="K124" s="55">
        <f>I124/درآمدها!$J$4</f>
        <v>5.8257177141940918E-2</v>
      </c>
      <c r="L124" s="54"/>
      <c r="M124" s="32"/>
      <c r="N124" s="31"/>
      <c r="O124" s="31">
        <f>'درآمد ناشی از تغییر قیمت اوراق '!Q120</f>
        <v>-2038128456</v>
      </c>
      <c r="P124" s="31"/>
      <c r="Q124" s="31">
        <f>'درآمد ناشی ازفروش'!Q121</f>
        <v>11105622</v>
      </c>
      <c r="R124" s="31"/>
      <c r="S124" s="31">
        <f t="shared" si="7"/>
        <v>-2027022834</v>
      </c>
      <c r="T124" s="1"/>
      <c r="U124" s="55">
        <f>S124/درآمدها!$J$4</f>
        <v>5.8257177141940918E-2</v>
      </c>
    </row>
    <row r="125" spans="1:22" s="29" customFormat="1" ht="30.75">
      <c r="A125" s="63" t="s">
        <v>212</v>
      </c>
      <c r="C125" s="32">
        <f t="shared" si="4"/>
        <v>0</v>
      </c>
      <c r="D125" s="32"/>
      <c r="E125" s="32">
        <f t="shared" si="5"/>
        <v>-245627385</v>
      </c>
      <c r="F125" s="32"/>
      <c r="G125" s="32">
        <v>-23629121</v>
      </c>
      <c r="H125" s="32"/>
      <c r="I125" s="31">
        <f t="shared" si="6"/>
        <v>-269256506</v>
      </c>
      <c r="J125" s="54"/>
      <c r="K125" s="55">
        <f>I125/درآمدها!$J$4</f>
        <v>7.7385038311127766E-3</v>
      </c>
      <c r="L125" s="54"/>
      <c r="M125" s="32">
        <v>0</v>
      </c>
      <c r="N125" s="31"/>
      <c r="O125" s="31">
        <f>'درآمد ناشی از تغییر قیمت اوراق '!Q121</f>
        <v>-245627385</v>
      </c>
      <c r="P125" s="31"/>
      <c r="Q125" s="31">
        <f>'درآمد ناشی ازفروش'!Q122</f>
        <v>-23629121</v>
      </c>
      <c r="R125" s="31"/>
      <c r="S125" s="31">
        <f t="shared" si="7"/>
        <v>-269256506</v>
      </c>
      <c r="T125" s="1"/>
      <c r="U125" s="55">
        <f>S125/درآمدها!$J$4</f>
        <v>7.7385038311127766E-3</v>
      </c>
      <c r="V125" s="239"/>
    </row>
    <row r="126" spans="1:22" s="29" customFormat="1" ht="30.75">
      <c r="A126" s="63" t="s">
        <v>213</v>
      </c>
      <c r="C126" s="32">
        <f t="shared" si="4"/>
        <v>0</v>
      </c>
      <c r="D126" s="32"/>
      <c r="E126" s="32">
        <f t="shared" si="5"/>
        <v>-10764259</v>
      </c>
      <c r="F126" s="32"/>
      <c r="G126" s="32">
        <v>-39142260</v>
      </c>
      <c r="H126" s="32"/>
      <c r="I126" s="31">
        <f t="shared" si="6"/>
        <v>-49906519</v>
      </c>
      <c r="J126" s="54"/>
      <c r="K126" s="55">
        <f>I126/درآمدها!$J$4</f>
        <v>1.4343266731649655E-3</v>
      </c>
      <c r="L126" s="54"/>
      <c r="M126" s="32">
        <v>0</v>
      </c>
      <c r="N126" s="31"/>
      <c r="O126" s="31">
        <f>'درآمد ناشی از تغییر قیمت اوراق '!Q122</f>
        <v>-10764259</v>
      </c>
      <c r="P126" s="31"/>
      <c r="Q126" s="31">
        <f>'درآمد ناشی ازفروش'!Q123</f>
        <v>-39142260</v>
      </c>
      <c r="R126" s="31"/>
      <c r="S126" s="31">
        <f t="shared" si="7"/>
        <v>-49906519</v>
      </c>
      <c r="T126" s="1"/>
      <c r="U126" s="55">
        <f>S126/درآمدها!$J$4</f>
        <v>1.4343266731649655E-3</v>
      </c>
      <c r="V126" s="239"/>
    </row>
    <row r="127" spans="1:22" s="29" customFormat="1" ht="30.75">
      <c r="A127" s="63" t="s">
        <v>214</v>
      </c>
      <c r="C127" s="32">
        <f t="shared" si="4"/>
        <v>0</v>
      </c>
      <c r="D127" s="32"/>
      <c r="E127" s="32">
        <f t="shared" si="5"/>
        <v>-682409954</v>
      </c>
      <c r="F127" s="32"/>
      <c r="G127" s="32">
        <v>-26074273</v>
      </c>
      <c r="H127" s="32"/>
      <c r="I127" s="31">
        <f t="shared" si="6"/>
        <v>-708484227</v>
      </c>
      <c r="J127" s="54"/>
      <c r="K127" s="55">
        <f>I127/درآمدها!$J$4</f>
        <v>2.0362025736612933E-2</v>
      </c>
      <c r="L127" s="54"/>
      <c r="M127" s="32">
        <v>0</v>
      </c>
      <c r="N127" s="31"/>
      <c r="O127" s="31">
        <f>'درآمد ناشی از تغییر قیمت اوراق '!Q123</f>
        <v>-682409954</v>
      </c>
      <c r="P127" s="31"/>
      <c r="Q127" s="31">
        <f>'درآمد ناشی ازفروش'!Q124</f>
        <v>-26074273</v>
      </c>
      <c r="R127" s="31"/>
      <c r="S127" s="31">
        <f t="shared" si="7"/>
        <v>-708484227</v>
      </c>
      <c r="T127" s="1"/>
      <c r="U127" s="55">
        <f>S127/درآمدها!$J$4</f>
        <v>2.0362025736612933E-2</v>
      </c>
    </row>
    <row r="128" spans="1:22" s="29" customFormat="1" ht="30.75">
      <c r="A128" s="63" t="s">
        <v>215</v>
      </c>
      <c r="C128" s="32">
        <f t="shared" si="4"/>
        <v>0</v>
      </c>
      <c r="D128" s="32"/>
      <c r="E128" s="32">
        <f t="shared" si="5"/>
        <v>-434108375</v>
      </c>
      <c r="F128" s="32"/>
      <c r="G128" s="32">
        <v>-618232</v>
      </c>
      <c r="H128" s="32"/>
      <c r="I128" s="31">
        <f t="shared" si="6"/>
        <v>-434726607</v>
      </c>
      <c r="J128" s="54"/>
      <c r="K128" s="55">
        <f>I128/درآمدها!$J$4</f>
        <v>1.2494158688058437E-2</v>
      </c>
      <c r="L128" s="54"/>
      <c r="M128" s="32">
        <v>0</v>
      </c>
      <c r="N128" s="31"/>
      <c r="O128" s="31">
        <f>'درآمد ناشی از تغییر قیمت اوراق '!Q124</f>
        <v>-434108375</v>
      </c>
      <c r="P128" s="31"/>
      <c r="Q128" s="31">
        <f>'درآمد ناشی ازفروش'!Q125</f>
        <v>-618232</v>
      </c>
      <c r="R128" s="31"/>
      <c r="S128" s="31">
        <f t="shared" si="7"/>
        <v>-434726607</v>
      </c>
      <c r="T128" s="1"/>
      <c r="U128" s="55">
        <f>S128/درآمدها!$J$4</f>
        <v>1.2494158688058437E-2</v>
      </c>
      <c r="V128" s="239"/>
    </row>
    <row r="129" spans="1:21" s="29" customFormat="1" ht="30.75">
      <c r="A129" s="63" t="s">
        <v>216</v>
      </c>
      <c r="C129" s="32">
        <f t="shared" si="4"/>
        <v>754829012</v>
      </c>
      <c r="D129" s="32"/>
      <c r="E129" s="32">
        <f t="shared" si="5"/>
        <v>-2347763006</v>
      </c>
      <c r="F129" s="32"/>
      <c r="G129" s="32">
        <v>-24862490</v>
      </c>
      <c r="H129" s="32"/>
      <c r="I129" s="31">
        <f t="shared" si="6"/>
        <v>-1617796484</v>
      </c>
      <c r="J129" s="54"/>
      <c r="K129" s="55">
        <f>I129/درآمدها!$J$4</f>
        <v>4.6495902644576322E-2</v>
      </c>
      <c r="L129" s="54"/>
      <c r="M129" s="32">
        <f>'درآمد سود سهام'!S53</f>
        <v>754829012</v>
      </c>
      <c r="N129" s="31"/>
      <c r="O129" s="31">
        <f>'درآمد ناشی از تغییر قیمت اوراق '!Q125</f>
        <v>-2347763006</v>
      </c>
      <c r="P129" s="31"/>
      <c r="Q129" s="31">
        <f>'درآمد ناشی ازفروش'!Q126</f>
        <v>-24862490</v>
      </c>
      <c r="R129" s="31"/>
      <c r="S129" s="31">
        <f t="shared" si="7"/>
        <v>-1617796484</v>
      </c>
      <c r="T129" s="1"/>
      <c r="U129" s="55">
        <f>S129/درآمدها!$J$4</f>
        <v>4.6495902644576322E-2</v>
      </c>
    </row>
    <row r="130" spans="1:21" s="29" customFormat="1" ht="30.75">
      <c r="A130" s="63" t="s">
        <v>217</v>
      </c>
      <c r="C130" s="32">
        <f t="shared" si="4"/>
        <v>285640336</v>
      </c>
      <c r="D130" s="32"/>
      <c r="E130" s="32">
        <f t="shared" si="5"/>
        <v>-2724816083</v>
      </c>
      <c r="F130" s="32"/>
      <c r="G130" s="32">
        <v>-24998884</v>
      </c>
      <c r="H130" s="32"/>
      <c r="I130" s="31">
        <f t="shared" si="6"/>
        <v>-2464174631</v>
      </c>
      <c r="J130" s="54"/>
      <c r="K130" s="55">
        <f>I130/درآمدها!$J$4</f>
        <v>7.082103643773946E-2</v>
      </c>
      <c r="L130" s="54"/>
      <c r="M130" s="32">
        <f>'درآمد سود سهام'!S58</f>
        <v>285640336</v>
      </c>
      <c r="N130" s="31"/>
      <c r="O130" s="31">
        <f>'درآمد ناشی از تغییر قیمت اوراق '!Q126</f>
        <v>-2724816083</v>
      </c>
      <c r="P130" s="31"/>
      <c r="Q130" s="31">
        <f>'درآمد ناشی ازفروش'!Q127</f>
        <v>-24998884</v>
      </c>
      <c r="R130" s="31"/>
      <c r="S130" s="31">
        <f t="shared" si="7"/>
        <v>-2464174631</v>
      </c>
      <c r="T130" s="1"/>
      <c r="U130" s="55">
        <f>S130/درآمدها!$J$4</f>
        <v>7.082103643773946E-2</v>
      </c>
    </row>
    <row r="131" spans="1:21" s="29" customFormat="1" ht="30.75">
      <c r="A131" s="63" t="s">
        <v>218</v>
      </c>
      <c r="C131" s="32">
        <f t="shared" si="4"/>
        <v>0</v>
      </c>
      <c r="D131" s="32"/>
      <c r="E131" s="32">
        <f t="shared" si="5"/>
        <v>-605330188</v>
      </c>
      <c r="F131" s="32"/>
      <c r="G131" s="32">
        <v>-4150975</v>
      </c>
      <c r="H131" s="32"/>
      <c r="I131" s="31">
        <f t="shared" si="6"/>
        <v>-609481163</v>
      </c>
      <c r="J131" s="54"/>
      <c r="K131" s="55">
        <f>I131/درآمدها!$J$4</f>
        <v>1.7516651259177264E-2</v>
      </c>
      <c r="L131" s="54"/>
      <c r="M131" s="32">
        <v>0</v>
      </c>
      <c r="N131" s="31"/>
      <c r="O131" s="31">
        <f>'درآمد ناشی از تغییر قیمت اوراق '!Q127</f>
        <v>-605330188</v>
      </c>
      <c r="P131" s="31"/>
      <c r="Q131" s="31">
        <f>'درآمد ناشی ازفروش'!Q128</f>
        <v>-4150975</v>
      </c>
      <c r="R131" s="31"/>
      <c r="S131" s="31">
        <f t="shared" si="7"/>
        <v>-609481163</v>
      </c>
      <c r="T131" s="1"/>
      <c r="U131" s="55">
        <f>S131/درآمدها!$J$4</f>
        <v>1.7516651259177264E-2</v>
      </c>
    </row>
    <row r="132" spans="1:21" s="29" customFormat="1" ht="30.75">
      <c r="A132" s="63" t="s">
        <v>219</v>
      </c>
      <c r="C132" s="32">
        <f t="shared" si="4"/>
        <v>243053668</v>
      </c>
      <c r="D132" s="32"/>
      <c r="E132" s="32">
        <f t="shared" si="5"/>
        <v>-923357621</v>
      </c>
      <c r="F132" s="32"/>
      <c r="G132" s="32">
        <v>-10249245</v>
      </c>
      <c r="H132" s="32"/>
      <c r="I132" s="31">
        <f t="shared" si="6"/>
        <v>-690553198</v>
      </c>
      <c r="J132" s="54"/>
      <c r="K132" s="55">
        <f>I132/درآمدها!$J$4</f>
        <v>1.9846683178419391E-2</v>
      </c>
      <c r="L132" s="54"/>
      <c r="M132" s="32">
        <f>'درآمد سود سهام'!S42</f>
        <v>243053668</v>
      </c>
      <c r="N132" s="31"/>
      <c r="O132" s="31">
        <f>'درآمد ناشی از تغییر قیمت اوراق '!Q128</f>
        <v>-923357621</v>
      </c>
      <c r="P132" s="31"/>
      <c r="Q132" s="31">
        <f>'درآمد ناشی ازفروش'!Q129</f>
        <v>-10249245</v>
      </c>
      <c r="R132" s="31"/>
      <c r="S132" s="31">
        <f t="shared" si="7"/>
        <v>-690553198</v>
      </c>
      <c r="T132" s="1"/>
      <c r="U132" s="55">
        <f>S132/درآمدها!$J$4</f>
        <v>1.9846683178419391E-2</v>
      </c>
    </row>
    <row r="133" spans="1:21" s="29" customFormat="1" ht="30.75">
      <c r="A133" s="63" t="s">
        <v>220</v>
      </c>
      <c r="C133" s="32">
        <f t="shared" si="4"/>
        <v>0</v>
      </c>
      <c r="D133" s="32"/>
      <c r="E133" s="32">
        <f t="shared" si="5"/>
        <v>-547105546</v>
      </c>
      <c r="F133" s="32"/>
      <c r="G133" s="32">
        <v>-19214139</v>
      </c>
      <c r="H133" s="32"/>
      <c r="I133" s="31">
        <f t="shared" si="6"/>
        <v>-566319685</v>
      </c>
      <c r="J133" s="54"/>
      <c r="K133" s="55">
        <f>I133/درآمدها!$J$4</f>
        <v>1.627617886420572E-2</v>
      </c>
      <c r="L133" s="54"/>
      <c r="M133" s="32">
        <v>0</v>
      </c>
      <c r="N133" s="31"/>
      <c r="O133" s="31">
        <f>'درآمد ناشی از تغییر قیمت اوراق '!Q129</f>
        <v>-547105546</v>
      </c>
      <c r="P133" s="31"/>
      <c r="Q133" s="31">
        <f>'درآمد ناشی ازفروش'!Q130</f>
        <v>-19214139</v>
      </c>
      <c r="R133" s="31"/>
      <c r="S133" s="31">
        <f t="shared" si="7"/>
        <v>-566319685</v>
      </c>
      <c r="T133" s="1"/>
      <c r="U133" s="55">
        <f>S133/درآمدها!$J$4</f>
        <v>1.627617886420572E-2</v>
      </c>
    </row>
    <row r="134" spans="1:21" s="29" customFormat="1" ht="30.75">
      <c r="A134" s="63" t="s">
        <v>221</v>
      </c>
      <c r="C134" s="32">
        <f t="shared" si="4"/>
        <v>27171927</v>
      </c>
      <c r="D134" s="32"/>
      <c r="E134" s="32">
        <f t="shared" si="5"/>
        <v>132717041</v>
      </c>
      <c r="F134" s="32"/>
      <c r="G134" s="32">
        <v>-4492268</v>
      </c>
      <c r="H134" s="32"/>
      <c r="I134" s="31">
        <f t="shared" si="6"/>
        <v>155396700</v>
      </c>
      <c r="J134" s="54"/>
      <c r="K134" s="55">
        <f>I134/درآمدها!$J$4</f>
        <v>-4.466142624209358E-3</v>
      </c>
      <c r="L134" s="54"/>
      <c r="M134" s="32">
        <f>'درآمد سود سهام'!S24</f>
        <v>27171927</v>
      </c>
      <c r="N134" s="31"/>
      <c r="O134" s="31">
        <f>'درآمد ناشی از تغییر قیمت اوراق '!Q130</f>
        <v>132717041</v>
      </c>
      <c r="P134" s="31"/>
      <c r="Q134" s="31">
        <f>'درآمد ناشی ازفروش'!Q131</f>
        <v>-4492268</v>
      </c>
      <c r="R134" s="31"/>
      <c r="S134" s="31">
        <f t="shared" si="7"/>
        <v>155396700</v>
      </c>
      <c r="T134" s="1"/>
      <c r="U134" s="55">
        <f>S134/درآمدها!$J$4</f>
        <v>-4.466142624209358E-3</v>
      </c>
    </row>
    <row r="135" spans="1:21" s="29" customFormat="1" ht="30.75">
      <c r="A135" s="63" t="s">
        <v>222</v>
      </c>
      <c r="C135" s="32">
        <f t="shared" si="4"/>
        <v>13354579</v>
      </c>
      <c r="D135" s="32"/>
      <c r="E135" s="32">
        <f t="shared" si="5"/>
        <v>-256537299</v>
      </c>
      <c r="F135" s="32"/>
      <c r="G135" s="32">
        <v>140270</v>
      </c>
      <c r="H135" s="32"/>
      <c r="I135" s="31">
        <f t="shared" si="6"/>
        <v>-243042450</v>
      </c>
      <c r="J135" s="54"/>
      <c r="K135" s="55">
        <f>I135/درآمدها!$J$4</f>
        <v>6.9851048666881074E-3</v>
      </c>
      <c r="L135" s="54"/>
      <c r="M135" s="32">
        <f>'درآمد سود سهام'!S57</f>
        <v>13354579</v>
      </c>
      <c r="N135" s="31"/>
      <c r="O135" s="31">
        <f>'درآمد ناشی از تغییر قیمت اوراق '!Q131</f>
        <v>-256537299</v>
      </c>
      <c r="P135" s="31"/>
      <c r="Q135" s="31">
        <f>'درآمد ناشی ازفروش'!Q132</f>
        <v>140270</v>
      </c>
      <c r="R135" s="31"/>
      <c r="S135" s="31">
        <f t="shared" si="7"/>
        <v>-243042450</v>
      </c>
      <c r="T135" s="1"/>
      <c r="U135" s="55">
        <f>S135/درآمدها!$J$4</f>
        <v>6.9851048666881074E-3</v>
      </c>
    </row>
    <row r="136" spans="1:21" s="29" customFormat="1" ht="30.75">
      <c r="A136" s="63" t="s">
        <v>223</v>
      </c>
      <c r="C136" s="32">
        <f t="shared" si="4"/>
        <v>1305936888</v>
      </c>
      <c r="D136" s="32"/>
      <c r="E136" s="32">
        <f t="shared" si="5"/>
        <v>1119151339</v>
      </c>
      <c r="F136" s="32"/>
      <c r="G136" s="32">
        <v>3533508</v>
      </c>
      <c r="H136" s="32"/>
      <c r="I136" s="31">
        <f t="shared" si="6"/>
        <v>2428621735</v>
      </c>
      <c r="J136" s="54"/>
      <c r="K136" s="55">
        <f>I136/درآمدها!$J$4</f>
        <v>-6.9799236719729471E-2</v>
      </c>
      <c r="L136" s="54"/>
      <c r="M136" s="32">
        <f>'درآمد سود سهام'!S56</f>
        <v>1305936888</v>
      </c>
      <c r="N136" s="31"/>
      <c r="O136" s="31">
        <f>'درآمد ناشی از تغییر قیمت اوراق '!Q132</f>
        <v>1119151339</v>
      </c>
      <c r="P136" s="31"/>
      <c r="Q136" s="31">
        <f>'درآمد ناشی ازفروش'!Q133</f>
        <v>3533508</v>
      </c>
      <c r="R136" s="31"/>
      <c r="S136" s="31">
        <f t="shared" si="7"/>
        <v>2428621735</v>
      </c>
      <c r="T136" s="1"/>
      <c r="U136" s="55">
        <f>S136/درآمدها!$J$4</f>
        <v>-6.9799236719729471E-2</v>
      </c>
    </row>
    <row r="137" spans="1:21" s="29" customFormat="1" ht="30.75">
      <c r="A137" s="63" t="s">
        <v>224</v>
      </c>
      <c r="C137" s="32">
        <f t="shared" si="4"/>
        <v>0</v>
      </c>
      <c r="D137" s="32"/>
      <c r="E137" s="32">
        <f t="shared" si="5"/>
        <v>-1144057926</v>
      </c>
      <c r="F137" s="32"/>
      <c r="G137" s="32">
        <v>-10472831</v>
      </c>
      <c r="H137" s="32"/>
      <c r="I137" s="31">
        <f t="shared" si="6"/>
        <v>-1154530757</v>
      </c>
      <c r="J137" s="54"/>
      <c r="K137" s="55">
        <f>I137/درآمدها!$J$4</f>
        <v>3.3181522032310833E-2</v>
      </c>
      <c r="L137" s="54"/>
      <c r="M137" s="32">
        <v>0</v>
      </c>
      <c r="N137" s="31"/>
      <c r="O137" s="31">
        <f>'درآمد ناشی از تغییر قیمت اوراق '!Q133</f>
        <v>-1144057926</v>
      </c>
      <c r="P137" s="31"/>
      <c r="Q137" s="31">
        <f>'درآمد ناشی ازفروش'!Q134</f>
        <v>-10472831</v>
      </c>
      <c r="R137" s="31"/>
      <c r="S137" s="31">
        <f t="shared" si="7"/>
        <v>-1154530757</v>
      </c>
      <c r="T137" s="1"/>
      <c r="U137" s="55">
        <f>S137/درآمدها!$J$4</f>
        <v>3.3181522032310833E-2</v>
      </c>
    </row>
    <row r="138" spans="1:21" s="29" customFormat="1" ht="30.75">
      <c r="A138" s="63" t="s">
        <v>225</v>
      </c>
      <c r="C138" s="32">
        <f t="shared" si="4"/>
        <v>0</v>
      </c>
      <c r="D138" s="32"/>
      <c r="E138" s="32">
        <f t="shared" si="5"/>
        <v>-1104875346</v>
      </c>
      <c r="F138" s="32"/>
      <c r="G138" s="32">
        <v>-8177340</v>
      </c>
      <c r="H138" s="32"/>
      <c r="I138" s="31">
        <f t="shared" si="6"/>
        <v>-1113052686</v>
      </c>
      <c r="J138" s="54"/>
      <c r="K138" s="55">
        <f>I138/درآمدها!$J$4</f>
        <v>3.1989431203721282E-2</v>
      </c>
      <c r="L138" s="54"/>
      <c r="M138" s="32">
        <v>0</v>
      </c>
      <c r="N138" s="31"/>
      <c r="O138" s="31">
        <f>'درآمد ناشی از تغییر قیمت اوراق '!Q134</f>
        <v>-1104875346</v>
      </c>
      <c r="P138" s="31"/>
      <c r="Q138" s="31">
        <f>'درآمد ناشی ازفروش'!Q135</f>
        <v>-8177340</v>
      </c>
      <c r="R138" s="31"/>
      <c r="S138" s="31">
        <f t="shared" si="7"/>
        <v>-1113052686</v>
      </c>
      <c r="T138" s="1"/>
      <c r="U138" s="55">
        <f>S138/درآمدها!$J$4</f>
        <v>3.1989431203721282E-2</v>
      </c>
    </row>
    <row r="139" spans="1:21" s="29" customFormat="1" ht="30.75">
      <c r="A139" s="63" t="s">
        <v>226</v>
      </c>
      <c r="C139" s="32">
        <f t="shared" si="4"/>
        <v>0</v>
      </c>
      <c r="D139" s="32"/>
      <c r="E139" s="32">
        <f t="shared" si="5"/>
        <v>1786413104</v>
      </c>
      <c r="F139" s="32"/>
      <c r="G139" s="32">
        <v>-16713617</v>
      </c>
      <c r="H139" s="32"/>
      <c r="I139" s="31">
        <f t="shared" si="6"/>
        <v>1769699487</v>
      </c>
      <c r="J139" s="54"/>
      <c r="K139" s="55">
        <f>I139/درآمدها!$J$4</f>
        <v>-5.0861635484744108E-2</v>
      </c>
      <c r="L139" s="54"/>
      <c r="M139" s="32"/>
      <c r="N139" s="31"/>
      <c r="O139" s="31">
        <f>'درآمد ناشی از تغییر قیمت اوراق '!Q135</f>
        <v>1786413104</v>
      </c>
      <c r="P139" s="31"/>
      <c r="Q139" s="31">
        <f>'درآمد ناشی ازفروش'!Q136</f>
        <v>-16713617</v>
      </c>
      <c r="R139" s="31"/>
      <c r="S139" s="31">
        <f t="shared" si="7"/>
        <v>1769699487</v>
      </c>
      <c r="T139" s="1"/>
      <c r="U139" s="55">
        <f>S139/درآمدها!$J$4</f>
        <v>-5.0861635484744108E-2</v>
      </c>
    </row>
    <row r="140" spans="1:21" s="29" customFormat="1" ht="30.75">
      <c r="A140" s="63" t="s">
        <v>227</v>
      </c>
      <c r="C140" s="32">
        <f t="shared" ref="C140:C152" si="8">M140</f>
        <v>50081943</v>
      </c>
      <c r="D140" s="32"/>
      <c r="E140" s="32">
        <f t="shared" ref="E140:E152" si="9">O140</f>
        <v>-1284207464</v>
      </c>
      <c r="F140" s="32"/>
      <c r="G140" s="32">
        <v>-31071677</v>
      </c>
      <c r="H140" s="32"/>
      <c r="I140" s="31">
        <f t="shared" ref="I140:I152" si="10">C140+E140+G140</f>
        <v>-1265197198</v>
      </c>
      <c r="J140" s="54"/>
      <c r="K140" s="55">
        <f>I140/درآمدها!$J$4</f>
        <v>3.636210507699357E-2</v>
      </c>
      <c r="L140" s="54"/>
      <c r="M140" s="32">
        <f>'درآمد سود سهام'!S45</f>
        <v>50081943</v>
      </c>
      <c r="N140" s="31"/>
      <c r="O140" s="31">
        <f>'درآمد ناشی از تغییر قیمت اوراق '!Q136</f>
        <v>-1284207464</v>
      </c>
      <c r="P140" s="31"/>
      <c r="Q140" s="31">
        <f>'درآمد ناشی ازفروش'!Q137</f>
        <v>-31071677</v>
      </c>
      <c r="R140" s="31"/>
      <c r="S140" s="31">
        <f t="shared" ref="S140:S152" si="11">Q140+O140+M140</f>
        <v>-1265197198</v>
      </c>
      <c r="T140" s="1"/>
      <c r="U140" s="55">
        <f>S140/درآمدها!$J$4</f>
        <v>3.636210507699357E-2</v>
      </c>
    </row>
    <row r="141" spans="1:21" s="29" customFormat="1" ht="30.75">
      <c r="A141" s="63" t="s">
        <v>228</v>
      </c>
      <c r="C141" s="32">
        <f t="shared" si="8"/>
        <v>229479058</v>
      </c>
      <c r="D141" s="32"/>
      <c r="E141" s="32">
        <f t="shared" si="9"/>
        <v>-506367968</v>
      </c>
      <c r="F141" s="32"/>
      <c r="G141" s="32">
        <v>-34078769</v>
      </c>
      <c r="H141" s="32"/>
      <c r="I141" s="31">
        <f t="shared" si="10"/>
        <v>-310967679</v>
      </c>
      <c r="J141" s="54"/>
      <c r="K141" s="55">
        <f>I141/درآمدها!$J$4</f>
        <v>8.9372940733834973E-3</v>
      </c>
      <c r="L141" s="54"/>
      <c r="M141" s="32">
        <f>'درآمد سود سهام'!S27</f>
        <v>229479058</v>
      </c>
      <c r="N141" s="31"/>
      <c r="O141" s="31">
        <f>'درآمد ناشی از تغییر قیمت اوراق '!Q137</f>
        <v>-506367968</v>
      </c>
      <c r="P141" s="31"/>
      <c r="Q141" s="31">
        <f>'درآمد ناشی ازفروش'!Q138</f>
        <v>-34078769</v>
      </c>
      <c r="R141" s="31"/>
      <c r="S141" s="31">
        <f t="shared" si="11"/>
        <v>-310967679</v>
      </c>
      <c r="T141" s="1"/>
      <c r="U141" s="55">
        <f>S141/درآمدها!$J$4</f>
        <v>8.9372940733834973E-3</v>
      </c>
    </row>
    <row r="142" spans="1:21" s="29" customFormat="1" ht="30.75">
      <c r="A142" s="63" t="s">
        <v>229</v>
      </c>
      <c r="C142" s="32">
        <f t="shared" si="8"/>
        <v>0</v>
      </c>
      <c r="D142" s="32"/>
      <c r="E142" s="32">
        <f t="shared" si="9"/>
        <v>-1278176907</v>
      </c>
      <c r="F142" s="32"/>
      <c r="G142" s="32">
        <v>-38126751</v>
      </c>
      <c r="H142" s="32"/>
      <c r="I142" s="31">
        <f t="shared" si="10"/>
        <v>-1316303658</v>
      </c>
      <c r="J142" s="54"/>
      <c r="K142" s="55">
        <f>I142/درآمدها!$J$4</f>
        <v>3.7830918374691984E-2</v>
      </c>
      <c r="L142" s="54"/>
      <c r="M142" s="32">
        <v>0</v>
      </c>
      <c r="N142" s="31"/>
      <c r="O142" s="31">
        <f>'درآمد ناشی از تغییر قیمت اوراق '!Q138</f>
        <v>-1278176907</v>
      </c>
      <c r="P142" s="31"/>
      <c r="Q142" s="31">
        <f>'درآمد ناشی ازفروش'!Q139</f>
        <v>-38126751</v>
      </c>
      <c r="R142" s="31"/>
      <c r="S142" s="31">
        <f t="shared" si="11"/>
        <v>-1316303658</v>
      </c>
      <c r="T142" s="1"/>
      <c r="U142" s="55">
        <f>S142/درآمدها!$J$4</f>
        <v>3.7830918374691984E-2</v>
      </c>
    </row>
    <row r="143" spans="1:21" s="29" customFormat="1" ht="30.75">
      <c r="A143" s="63" t="s">
        <v>230</v>
      </c>
      <c r="C143" s="32">
        <f t="shared" si="8"/>
        <v>0</v>
      </c>
      <c r="D143" s="32"/>
      <c r="E143" s="32">
        <f t="shared" si="9"/>
        <v>-903012313</v>
      </c>
      <c r="F143" s="32"/>
      <c r="G143" s="32">
        <v>30670654</v>
      </c>
      <c r="H143" s="32"/>
      <c r="I143" s="31">
        <f t="shared" si="10"/>
        <v>-872341659</v>
      </c>
      <c r="J143" s="54"/>
      <c r="K143" s="55">
        <f>I143/درآمدها!$J$4</f>
        <v>2.5071332056172398E-2</v>
      </c>
      <c r="L143" s="54"/>
      <c r="M143" s="32">
        <v>0</v>
      </c>
      <c r="N143" s="31"/>
      <c r="O143" s="31">
        <f>'درآمد ناشی از تغییر قیمت اوراق '!Q139</f>
        <v>-903012313</v>
      </c>
      <c r="P143" s="31"/>
      <c r="Q143" s="31">
        <f>'درآمد ناشی ازفروش'!Q140</f>
        <v>30670654</v>
      </c>
      <c r="R143" s="31"/>
      <c r="S143" s="31">
        <f t="shared" si="11"/>
        <v>-872341659</v>
      </c>
      <c r="T143" s="1"/>
      <c r="U143" s="55">
        <f>S143/درآمدها!$J$4</f>
        <v>2.5071332056172398E-2</v>
      </c>
    </row>
    <row r="144" spans="1:21" s="29" customFormat="1" ht="30.75">
      <c r="A144" s="63" t="s">
        <v>231</v>
      </c>
      <c r="C144" s="32">
        <f t="shared" si="8"/>
        <v>1337857817</v>
      </c>
      <c r="D144" s="32"/>
      <c r="E144" s="32">
        <f t="shared" si="9"/>
        <v>-1459675224</v>
      </c>
      <c r="F144" s="32"/>
      <c r="G144" s="32">
        <v>5880336</v>
      </c>
      <c r="H144" s="32"/>
      <c r="I144" s="31">
        <f t="shared" si="10"/>
        <v>-115937071</v>
      </c>
      <c r="J144" s="54"/>
      <c r="K144" s="55">
        <f>I144/درآمدها!$J$4</f>
        <v>3.3320623573028685E-3</v>
      </c>
      <c r="L144" s="54"/>
      <c r="M144" s="32">
        <f>'درآمد سود سهام'!S40</f>
        <v>1337857817</v>
      </c>
      <c r="N144" s="31"/>
      <c r="O144" s="31">
        <f>'درآمد ناشی از تغییر قیمت اوراق '!Q140</f>
        <v>-1459675224</v>
      </c>
      <c r="P144" s="31"/>
      <c r="Q144" s="31">
        <f>'درآمد ناشی ازفروش'!Q141</f>
        <v>5880336</v>
      </c>
      <c r="R144" s="31"/>
      <c r="S144" s="31">
        <f t="shared" si="11"/>
        <v>-115937071</v>
      </c>
      <c r="T144" s="1"/>
      <c r="U144" s="55">
        <f>S144/درآمدها!$J$4</f>
        <v>3.3320623573028685E-3</v>
      </c>
    </row>
    <row r="145" spans="1:21" s="29" customFormat="1" ht="30.75">
      <c r="A145" s="63" t="s">
        <v>232</v>
      </c>
      <c r="C145" s="32">
        <f t="shared" si="8"/>
        <v>0</v>
      </c>
      <c r="D145" s="32"/>
      <c r="E145" s="32">
        <f t="shared" si="9"/>
        <v>-266524683</v>
      </c>
      <c r="F145" s="32"/>
      <c r="G145" s="32">
        <v>-15887975</v>
      </c>
      <c r="H145" s="32"/>
      <c r="I145" s="31">
        <f t="shared" si="10"/>
        <v>-282412658</v>
      </c>
      <c r="J145" s="54"/>
      <c r="K145" s="55">
        <f>I145/درآمدها!$J$4</f>
        <v>8.1166151501934087E-3</v>
      </c>
      <c r="L145" s="54"/>
      <c r="M145" s="32">
        <v>0</v>
      </c>
      <c r="N145" s="31"/>
      <c r="O145" s="31">
        <f>'درآمد ناشی از تغییر قیمت اوراق '!Q141</f>
        <v>-266524683</v>
      </c>
      <c r="P145" s="31"/>
      <c r="Q145" s="31">
        <f>'درآمد ناشی ازفروش'!Q142</f>
        <v>-15887975</v>
      </c>
      <c r="R145" s="31"/>
      <c r="S145" s="31">
        <f t="shared" si="11"/>
        <v>-282412658</v>
      </c>
      <c r="T145" s="1"/>
      <c r="U145" s="55">
        <f>S145/درآمدها!$J$4</f>
        <v>8.1166151501934087E-3</v>
      </c>
    </row>
    <row r="146" spans="1:21" s="29" customFormat="1" ht="30.75">
      <c r="A146" s="63" t="s">
        <v>233</v>
      </c>
      <c r="C146" s="32">
        <f t="shared" si="8"/>
        <v>677677926</v>
      </c>
      <c r="D146" s="32"/>
      <c r="E146" s="32">
        <f t="shared" si="9"/>
        <v>-2013317255</v>
      </c>
      <c r="F146" s="32"/>
      <c r="G146" s="32">
        <v>19213208</v>
      </c>
      <c r="H146" s="32"/>
      <c r="I146" s="31">
        <f t="shared" si="10"/>
        <v>-1316426121</v>
      </c>
      <c r="J146" s="54"/>
      <c r="K146" s="55">
        <f>I146/درآمدها!$J$4</f>
        <v>3.7834437993990132E-2</v>
      </c>
      <c r="L146" s="54"/>
      <c r="M146" s="32">
        <f>'درآمد سود سهام'!S48</f>
        <v>677677926</v>
      </c>
      <c r="N146" s="31"/>
      <c r="O146" s="31">
        <f>'درآمد ناشی از تغییر قیمت اوراق '!Q142</f>
        <v>-2013317255</v>
      </c>
      <c r="P146" s="31"/>
      <c r="Q146" s="31">
        <f>'درآمد ناشی ازفروش'!Q143</f>
        <v>19213208</v>
      </c>
      <c r="R146" s="31"/>
      <c r="S146" s="31">
        <f t="shared" si="11"/>
        <v>-1316426121</v>
      </c>
      <c r="T146" s="1"/>
      <c r="U146" s="55">
        <f>S146/درآمدها!$J$4</f>
        <v>3.7834437993990132E-2</v>
      </c>
    </row>
    <row r="147" spans="1:21" s="29" customFormat="1" ht="30.75">
      <c r="A147" s="63" t="s">
        <v>234</v>
      </c>
      <c r="C147" s="32">
        <f t="shared" si="8"/>
        <v>0</v>
      </c>
      <c r="D147" s="32"/>
      <c r="E147" s="32">
        <f t="shared" si="9"/>
        <v>472544511</v>
      </c>
      <c r="F147" s="32"/>
      <c r="G147" s="32">
        <v>-23259898</v>
      </c>
      <c r="H147" s="32"/>
      <c r="I147" s="31">
        <f t="shared" si="10"/>
        <v>449284613</v>
      </c>
      <c r="J147" s="54"/>
      <c r="K147" s="55">
        <f>I147/درآمدها!$J$4</f>
        <v>-1.2912559665171177E-2</v>
      </c>
      <c r="L147" s="54"/>
      <c r="M147" s="32">
        <v>0</v>
      </c>
      <c r="N147" s="31"/>
      <c r="O147" s="31">
        <f>'درآمد ناشی از تغییر قیمت اوراق '!Q143</f>
        <v>472544511</v>
      </c>
      <c r="P147" s="31"/>
      <c r="Q147" s="31">
        <f>'درآمد ناشی ازفروش'!Q144</f>
        <v>-23259898</v>
      </c>
      <c r="R147" s="31"/>
      <c r="S147" s="31">
        <f t="shared" si="11"/>
        <v>449284613</v>
      </c>
      <c r="T147" s="1"/>
      <c r="U147" s="55">
        <f>S147/درآمدها!$J$4</f>
        <v>-1.2912559665171177E-2</v>
      </c>
    </row>
    <row r="148" spans="1:21" s="29" customFormat="1" ht="30.75">
      <c r="A148" s="63" t="s">
        <v>235</v>
      </c>
      <c r="C148" s="32">
        <f t="shared" si="8"/>
        <v>0</v>
      </c>
      <c r="D148" s="32"/>
      <c r="E148" s="32">
        <f t="shared" si="9"/>
        <v>-391441453</v>
      </c>
      <c r="F148" s="32"/>
      <c r="G148" s="32">
        <v>3612767</v>
      </c>
      <c r="H148" s="32"/>
      <c r="I148" s="31">
        <f t="shared" si="10"/>
        <v>-387828686</v>
      </c>
      <c r="J148" s="54"/>
      <c r="K148" s="55">
        <f>I148/درآمدها!$J$4</f>
        <v>1.1146299924230741E-2</v>
      </c>
      <c r="L148" s="54"/>
      <c r="M148" s="32">
        <v>0</v>
      </c>
      <c r="N148" s="31"/>
      <c r="O148" s="31">
        <f>'درآمد ناشی از تغییر قیمت اوراق '!Q144</f>
        <v>-391441453</v>
      </c>
      <c r="P148" s="31"/>
      <c r="Q148" s="31">
        <f>'درآمد ناشی ازفروش'!Q145</f>
        <v>3612767</v>
      </c>
      <c r="R148" s="31"/>
      <c r="S148" s="31">
        <f t="shared" si="11"/>
        <v>-387828686</v>
      </c>
      <c r="T148" s="1"/>
      <c r="U148" s="55">
        <f>S148/درآمدها!$J$4</f>
        <v>1.1146299924230741E-2</v>
      </c>
    </row>
    <row r="149" spans="1:21" s="29" customFormat="1" ht="30.75">
      <c r="A149" s="63" t="s">
        <v>236</v>
      </c>
      <c r="C149" s="32">
        <f t="shared" si="8"/>
        <v>0</v>
      </c>
      <c r="D149" s="32"/>
      <c r="E149" s="32">
        <f t="shared" si="9"/>
        <v>39505387</v>
      </c>
      <c r="F149" s="32"/>
      <c r="G149" s="32">
        <v>-763568</v>
      </c>
      <c r="H149" s="32"/>
      <c r="I149" s="31">
        <f t="shared" si="10"/>
        <v>38741819</v>
      </c>
      <c r="J149" s="54"/>
      <c r="K149" s="55">
        <f>I149/درآمدها!$J$4</f>
        <v>-1.1134502159653582E-3</v>
      </c>
      <c r="L149" s="54"/>
      <c r="M149" s="32">
        <v>0</v>
      </c>
      <c r="N149" s="31"/>
      <c r="O149" s="31">
        <f>'درآمد ناشی از تغییر قیمت اوراق '!Q145</f>
        <v>39505387</v>
      </c>
      <c r="P149" s="31"/>
      <c r="Q149" s="31">
        <f>'درآمد ناشی ازفروش'!Q146</f>
        <v>-763568</v>
      </c>
      <c r="R149" s="31"/>
      <c r="S149" s="31">
        <f t="shared" si="11"/>
        <v>38741819</v>
      </c>
      <c r="T149" s="1"/>
      <c r="U149" s="55">
        <f>S149/درآمدها!$J$4</f>
        <v>-1.1134502159653582E-3</v>
      </c>
    </row>
    <row r="150" spans="1:21" s="29" customFormat="1" ht="30.75">
      <c r="A150" s="63" t="s">
        <v>237</v>
      </c>
      <c r="C150" s="32">
        <f t="shared" si="8"/>
        <v>0</v>
      </c>
      <c r="D150" s="32"/>
      <c r="E150" s="32">
        <f t="shared" si="9"/>
        <v>-279301704</v>
      </c>
      <c r="F150" s="32"/>
      <c r="G150" s="32">
        <v>-4917381</v>
      </c>
      <c r="H150" s="32"/>
      <c r="I150" s="31">
        <f t="shared" si="10"/>
        <v>-284219085</v>
      </c>
      <c r="J150" s="54"/>
      <c r="K150" s="55">
        <f>I150/درآمدها!$J$4</f>
        <v>8.1685323442021781E-3</v>
      </c>
      <c r="L150" s="54"/>
      <c r="M150" s="32">
        <v>0</v>
      </c>
      <c r="N150" s="31"/>
      <c r="O150" s="31">
        <f>'درآمد ناشی از تغییر قیمت اوراق '!Q146</f>
        <v>-279301704</v>
      </c>
      <c r="P150" s="31"/>
      <c r="Q150" s="31">
        <f>'درآمد ناشی ازفروش'!Q147</f>
        <v>-4917381</v>
      </c>
      <c r="R150" s="31"/>
      <c r="S150" s="31">
        <f t="shared" si="11"/>
        <v>-284219085</v>
      </c>
      <c r="T150" s="1"/>
      <c r="U150" s="55">
        <f>S150/درآمدها!$J$4</f>
        <v>8.1685323442021781E-3</v>
      </c>
    </row>
    <row r="151" spans="1:21" s="29" customFormat="1" ht="30.75">
      <c r="A151" s="63" t="s">
        <v>238</v>
      </c>
      <c r="C151" s="32">
        <f t="shared" si="8"/>
        <v>0</v>
      </c>
      <c r="D151" s="32"/>
      <c r="E151" s="32">
        <f t="shared" si="9"/>
        <v>-1051205726</v>
      </c>
      <c r="F151" s="32"/>
      <c r="G151" s="32">
        <v>3129069</v>
      </c>
      <c r="H151" s="32"/>
      <c r="I151" s="31">
        <f t="shared" si="10"/>
        <v>-1048076657</v>
      </c>
      <c r="J151" s="54"/>
      <c r="K151" s="55">
        <f>I151/درآمدها!$J$4</f>
        <v>3.0122002791993341E-2</v>
      </c>
      <c r="L151" s="54"/>
      <c r="M151" s="32">
        <v>0</v>
      </c>
      <c r="N151" s="31"/>
      <c r="O151" s="31">
        <f>'درآمد ناشی از تغییر قیمت اوراق '!Q147</f>
        <v>-1051205726</v>
      </c>
      <c r="P151" s="31"/>
      <c r="Q151" s="31">
        <f>'درآمد ناشی ازفروش'!Q148</f>
        <v>3129069</v>
      </c>
      <c r="R151" s="31"/>
      <c r="S151" s="31">
        <f t="shared" si="11"/>
        <v>-1048076657</v>
      </c>
      <c r="T151" s="1"/>
      <c r="U151" s="55">
        <f>S151/درآمدها!$J$4</f>
        <v>3.0122002791993341E-2</v>
      </c>
    </row>
    <row r="152" spans="1:21" s="29" customFormat="1" ht="30.75">
      <c r="A152" s="63" t="s">
        <v>239</v>
      </c>
      <c r="C152" s="32">
        <f t="shared" si="8"/>
        <v>0</v>
      </c>
      <c r="D152" s="32"/>
      <c r="E152" s="32">
        <f t="shared" si="9"/>
        <v>-409288857</v>
      </c>
      <c r="F152" s="32"/>
      <c r="G152" s="32">
        <v>2821523</v>
      </c>
      <c r="H152" s="32"/>
      <c r="I152" s="31">
        <f t="shared" si="10"/>
        <v>-406467334</v>
      </c>
      <c r="J152" s="54"/>
      <c r="K152" s="55">
        <f>I152/درآمدها!$J$4</f>
        <v>1.1681979641306036E-2</v>
      </c>
      <c r="L152" s="54"/>
      <c r="M152" s="32">
        <v>0</v>
      </c>
      <c r="N152" s="31"/>
      <c r="O152" s="31">
        <f>'درآمد ناشی از تغییر قیمت اوراق '!Q148</f>
        <v>-409288857</v>
      </c>
      <c r="P152" s="31"/>
      <c r="Q152" s="31">
        <f>'درآمد ناشی ازفروش'!Q149</f>
        <v>2821523</v>
      </c>
      <c r="R152" s="31"/>
      <c r="S152" s="31">
        <f t="shared" si="11"/>
        <v>-406467334</v>
      </c>
      <c r="T152" s="1"/>
      <c r="U152" s="55">
        <f>S152/درآمدها!$J$4</f>
        <v>1.1681979641306036E-2</v>
      </c>
    </row>
    <row r="153" spans="1:21" s="43" customFormat="1" ht="25.5" customHeight="1" thickBot="1">
      <c r="C153" s="240">
        <f>SUM(C11:C152)</f>
        <v>38723814756</v>
      </c>
      <c r="D153" s="56">
        <v>0</v>
      </c>
      <c r="E153" s="34">
        <f>SUM(E11:E152)</f>
        <v>-76198655566</v>
      </c>
      <c r="F153" s="56">
        <v>0</v>
      </c>
      <c r="G153" s="34">
        <f>SUM(G11:G152)</f>
        <v>-1264085081</v>
      </c>
      <c r="H153" s="56">
        <v>0</v>
      </c>
      <c r="I153" s="34">
        <f>SUM(I11:I152)</f>
        <v>-38738925891</v>
      </c>
      <c r="J153" s="57">
        <v>0</v>
      </c>
      <c r="K153" s="53">
        <f>SUM(K11:K152)</f>
        <v>1.1133670672406983</v>
      </c>
      <c r="L153" s="58"/>
      <c r="M153" s="34">
        <f>SUM(M11:M152)</f>
        <v>38723814756</v>
      </c>
      <c r="N153" s="56">
        <v>0</v>
      </c>
      <c r="O153" s="34">
        <f>SUM(O11:O152)</f>
        <v>-76198655566</v>
      </c>
      <c r="P153" s="56"/>
      <c r="Q153" s="34">
        <f>SUM(Q11:Q152)</f>
        <v>-1264085081</v>
      </c>
      <c r="R153" s="31"/>
      <c r="S153" s="34">
        <f>SUM(S11:S152)</f>
        <v>-38738925891</v>
      </c>
      <c r="T153" s="35"/>
      <c r="U153" s="53">
        <f>SUM(U11:U152)</f>
        <v>1.1133670672406983</v>
      </c>
    </row>
    <row r="154" spans="1:21" ht="25.5" customHeight="1" thickTop="1">
      <c r="D154" s="31">
        <v>0</v>
      </c>
      <c r="F154" s="31">
        <v>0</v>
      </c>
      <c r="H154" s="31">
        <v>0</v>
      </c>
      <c r="J154" s="1">
        <v>0</v>
      </c>
      <c r="L154" s="29"/>
      <c r="N154" s="31"/>
      <c r="O154" s="46"/>
      <c r="P154" s="31"/>
      <c r="Q154" s="46"/>
      <c r="R154" s="31"/>
      <c r="S154" s="46"/>
      <c r="T154" s="46"/>
    </row>
    <row r="155" spans="1:21" s="52" customFormat="1" ht="33">
      <c r="M155" s="52">
        <f>M153-'درآمد سود سهام'!S60</f>
        <v>0</v>
      </c>
      <c r="O155" s="52">
        <f>O153-'درآمد ناشی از تغییر قیمت اوراق '!Q149</f>
        <v>0</v>
      </c>
      <c r="Q155" s="52">
        <f>Q153-'درآمد ناشی ازفروش'!Q150</f>
        <v>0</v>
      </c>
    </row>
    <row r="156" spans="1:21" s="52" customFormat="1" ht="33"/>
    <row r="157" spans="1:21" s="52" customFormat="1" ht="33"/>
    <row r="158" spans="1:21" s="52" customFormat="1" ht="33"/>
    <row r="159" spans="1:21" s="52" customFormat="1" ht="33"/>
    <row r="160" spans="1:21" s="52" customFormat="1" ht="33"/>
    <row r="161" spans="15:17" s="52" customFormat="1" ht="33"/>
    <row r="162" spans="15:17" ht="33">
      <c r="O162" s="52"/>
      <c r="P162" s="52"/>
      <c r="Q162" s="52"/>
    </row>
    <row r="163" spans="15:17" ht="33">
      <c r="O163" s="52"/>
      <c r="P163" s="52"/>
      <c r="Q163" s="52"/>
    </row>
    <row r="164" spans="15:17" ht="33">
      <c r="O164" s="52"/>
      <c r="P164" s="52"/>
      <c r="Q164" s="52"/>
    </row>
  </sheetData>
  <autoFilter ref="A10:U10" xr:uid="{00000000-0009-0000-0000-000009000000}">
    <sortState xmlns:xlrd2="http://schemas.microsoft.com/office/spreadsheetml/2017/richdata2" ref="A13:U153">
      <sortCondition ref="A10"/>
    </sortState>
  </autoFilter>
  <mergeCells count="23">
    <mergeCell ref="A1:U1"/>
    <mergeCell ref="A2:U2"/>
    <mergeCell ref="A3:U3"/>
    <mergeCell ref="C8:C9"/>
    <mergeCell ref="E8:E9"/>
    <mergeCell ref="G8:G9"/>
    <mergeCell ref="M8:M9"/>
    <mergeCell ref="O8:O9"/>
    <mergeCell ref="Q8:Q9"/>
    <mergeCell ref="I8:K9"/>
    <mergeCell ref="S8:U9"/>
    <mergeCell ref="A5:U5"/>
    <mergeCell ref="N8:N10"/>
    <mergeCell ref="P8:P10"/>
    <mergeCell ref="R8:R10"/>
    <mergeCell ref="H8:H10"/>
    <mergeCell ref="M7:U7"/>
    <mergeCell ref="C7:K7"/>
    <mergeCell ref="L8:L10"/>
    <mergeCell ref="A8:A10"/>
    <mergeCell ref="B8:B10"/>
    <mergeCell ref="D8:D10"/>
    <mergeCell ref="F8:F10"/>
  </mergeCells>
  <printOptions horizontalCentered="1"/>
  <pageMargins left="0.25" right="0.25" top="0.75" bottom="0.75" header="0.3" footer="0.3"/>
  <pageSetup paperSize="9" scale="4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18"/>
  <sheetViews>
    <sheetView rightToLeft="1" view="pageBreakPreview" topLeftCell="C1" zoomScale="90" zoomScaleNormal="100" zoomScaleSheetLayoutView="90" workbookViewId="0">
      <selection activeCell="Q25" sqref="Q25"/>
    </sheetView>
  </sheetViews>
  <sheetFormatPr defaultColWidth="9.140625" defaultRowHeight="21.75"/>
  <cols>
    <col min="1" max="1" width="34.42578125" style="23" bestFit="1" customWidth="1"/>
    <col min="2" max="2" width="0.42578125" style="23" customWidth="1"/>
    <col min="3" max="3" width="18.140625" style="23" bestFit="1" customWidth="1"/>
    <col min="4" max="4" width="0.7109375" style="23" customWidth="1"/>
    <col min="5" max="5" width="20" style="23" bestFit="1" customWidth="1"/>
    <col min="6" max="6" width="0.5703125" style="23" customWidth="1"/>
    <col min="7" max="7" width="17" style="23" bestFit="1" customWidth="1"/>
    <col min="8" max="8" width="0.5703125" style="23" customWidth="1"/>
    <col min="9" max="9" width="20.42578125" style="23" bestFit="1" customWidth="1"/>
    <col min="10" max="10" width="0.42578125" style="23" customWidth="1"/>
    <col min="11" max="11" width="18.140625" style="23" bestFit="1" customWidth="1"/>
    <col min="12" max="12" width="0.5703125" style="23" customWidth="1"/>
    <col min="13" max="13" width="17.7109375" style="23" bestFit="1" customWidth="1"/>
    <col min="14" max="14" width="0.85546875" style="23" customWidth="1"/>
    <col min="15" max="15" width="19.28515625" style="23" bestFit="1" customWidth="1"/>
    <col min="16" max="16" width="0.5703125" style="23" customWidth="1"/>
    <col min="17" max="17" width="19.28515625" style="23" bestFit="1" customWidth="1"/>
    <col min="18" max="18" width="9.140625" style="23"/>
    <col min="19" max="19" width="12.7109375" style="23" bestFit="1" customWidth="1"/>
    <col min="20" max="16384" width="9.140625" style="23"/>
  </cols>
  <sheetData>
    <row r="1" spans="1:17" ht="21" customHeight="1">
      <c r="A1" s="298" t="s">
        <v>97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ht="18" customHeight="1">
      <c r="A2" s="298" t="s">
        <v>57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17" ht="19.5" customHeight="1">
      <c r="A3" s="298" t="str">
        <f>' سهام'!A3:W3</f>
        <v>برای ماه منتهی به 1401/04/31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</row>
    <row r="4" spans="1:17">
      <c r="A4" s="284" t="s">
        <v>29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</row>
    <row r="5" spans="1:17" ht="4.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22.5" customHeight="1" thickBot="1">
      <c r="A6" s="155"/>
      <c r="B6" s="156"/>
      <c r="C6" s="335" t="str">
        <f>'درآمد سرمایه گذاری در سهام '!C7:K7</f>
        <v>طی تیر ماه</v>
      </c>
      <c r="D6" s="335"/>
      <c r="E6" s="335"/>
      <c r="F6" s="335"/>
      <c r="G6" s="335"/>
      <c r="H6" s="335"/>
      <c r="I6" s="335"/>
      <c r="J6" s="181"/>
      <c r="K6" s="336" t="s">
        <v>247</v>
      </c>
      <c r="L6" s="335"/>
      <c r="M6" s="335"/>
      <c r="N6" s="335"/>
      <c r="O6" s="335"/>
      <c r="P6" s="335"/>
      <c r="Q6" s="335"/>
    </row>
    <row r="7" spans="1:17" ht="15.75" customHeight="1">
      <c r="A7" s="329"/>
      <c r="B7" s="330"/>
      <c r="C7" s="332" t="s">
        <v>15</v>
      </c>
      <c r="D7" s="332"/>
      <c r="E7" s="332" t="s">
        <v>13</v>
      </c>
      <c r="F7" s="329"/>
      <c r="G7" s="332" t="s">
        <v>14</v>
      </c>
      <c r="H7" s="329"/>
      <c r="I7" s="332" t="s">
        <v>2</v>
      </c>
      <c r="J7" s="182"/>
      <c r="K7" s="332" t="s">
        <v>15</v>
      </c>
      <c r="L7" s="332"/>
      <c r="M7" s="332" t="s">
        <v>13</v>
      </c>
      <c r="N7" s="329"/>
      <c r="O7" s="332" t="s">
        <v>14</v>
      </c>
      <c r="P7" s="329"/>
      <c r="Q7" s="332" t="s">
        <v>2</v>
      </c>
    </row>
    <row r="8" spans="1:17" ht="12" customHeight="1">
      <c r="A8" s="330"/>
      <c r="B8" s="330"/>
      <c r="C8" s="333"/>
      <c r="D8" s="333"/>
      <c r="E8" s="333"/>
      <c r="F8" s="330"/>
      <c r="G8" s="333"/>
      <c r="H8" s="330"/>
      <c r="I8" s="333"/>
      <c r="J8" s="182"/>
      <c r="K8" s="333"/>
      <c r="L8" s="333"/>
      <c r="M8" s="333"/>
      <c r="N8" s="330"/>
      <c r="O8" s="333"/>
      <c r="P8" s="330"/>
      <c r="Q8" s="333"/>
    </row>
    <row r="9" spans="1:17" ht="14.25" customHeight="1" thickBot="1">
      <c r="A9" s="331"/>
      <c r="B9" s="331"/>
      <c r="C9" s="157" t="s">
        <v>65</v>
      </c>
      <c r="D9" s="334"/>
      <c r="E9" s="157" t="s">
        <v>62</v>
      </c>
      <c r="F9" s="331"/>
      <c r="G9" s="157" t="s">
        <v>63</v>
      </c>
      <c r="H9" s="331"/>
      <c r="I9" s="335"/>
      <c r="J9" s="158"/>
      <c r="K9" s="157" t="s">
        <v>65</v>
      </c>
      <c r="L9" s="334"/>
      <c r="M9" s="157" t="s">
        <v>62</v>
      </c>
      <c r="N9" s="331"/>
      <c r="O9" s="157" t="s">
        <v>63</v>
      </c>
      <c r="P9" s="331"/>
      <c r="Q9" s="335"/>
    </row>
    <row r="10" spans="1:17" ht="21" customHeight="1">
      <c r="A10" s="99"/>
      <c r="B10" s="132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</row>
    <row r="11" spans="1:17" ht="21" customHeight="1" thickBot="1">
      <c r="A11" s="159" t="s">
        <v>2</v>
      </c>
      <c r="B11" s="160"/>
      <c r="C11" s="161">
        <f>SUM(C10:C10)</f>
        <v>0</v>
      </c>
      <c r="D11" s="162" t="e">
        <f>SUM(#REF!)</f>
        <v>#REF!</v>
      </c>
      <c r="E11" s="161">
        <f>SUM(E10:E10)</f>
        <v>0</v>
      </c>
      <c r="F11" s="162" t="e">
        <f>SUM(#REF!)</f>
        <v>#REF!</v>
      </c>
      <c r="G11" s="161">
        <f>SUM(G10:G10)</f>
        <v>0</v>
      </c>
      <c r="H11" s="162" t="e">
        <f>SUM(#REF!)</f>
        <v>#REF!</v>
      </c>
      <c r="I11" s="161">
        <f>SUM(I10:I10)</f>
        <v>0</v>
      </c>
      <c r="J11" s="162" t="e">
        <f>SUM(#REF!)</f>
        <v>#REF!</v>
      </c>
      <c r="K11" s="161">
        <f>SUM(K10:K10)</f>
        <v>0</v>
      </c>
      <c r="L11" s="162" t="e">
        <f>SUM(#REF!)</f>
        <v>#REF!</v>
      </c>
      <c r="M11" s="161">
        <f>SUM(M10:M10)</f>
        <v>0</v>
      </c>
      <c r="N11" s="162" t="e">
        <f>SUM(#REF!)</f>
        <v>#REF!</v>
      </c>
      <c r="O11" s="161">
        <f>SUM(O10:O10)</f>
        <v>0</v>
      </c>
      <c r="P11" s="162" t="e">
        <f>SUM(#REF!)</f>
        <v>#REF!</v>
      </c>
      <c r="Q11" s="161">
        <f>SUM(Q10:Q10)</f>
        <v>0</v>
      </c>
    </row>
    <row r="12" spans="1:17" ht="22.5" thickTop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s="111" customFormat="1"/>
    <row r="14" spans="1:17" s="111" customFormat="1"/>
    <row r="15" spans="1:17" s="111" customFormat="1"/>
    <row r="17" spans="15:17">
      <c r="O17" s="163"/>
      <c r="Q17" s="163"/>
    </row>
    <row r="18" spans="15:17">
      <c r="O18" s="125"/>
      <c r="Q18" s="125"/>
    </row>
  </sheetData>
  <autoFilter ref="A9:Q9" xr:uid="{00000000-0009-0000-0000-00000A000000}">
    <sortState xmlns:xlrd2="http://schemas.microsoft.com/office/spreadsheetml/2017/richdata2" ref="A12:Q12">
      <sortCondition descending="1" ref="O9"/>
    </sortState>
  </autoFilter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25" right="0.25" top="0.75" bottom="0.75" header="0.3" footer="0.3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N12"/>
  <sheetViews>
    <sheetView rightToLeft="1" view="pageBreakPreview" zoomScale="90" zoomScaleNormal="100" zoomScaleSheetLayoutView="90" workbookViewId="0">
      <selection activeCell="K8" sqref="K8"/>
    </sheetView>
  </sheetViews>
  <sheetFormatPr defaultColWidth="9.140625" defaultRowHeight="21.75"/>
  <cols>
    <col min="1" max="1" width="32.140625" style="23" customWidth="1"/>
    <col min="2" max="2" width="0.7109375" style="23" customWidth="1"/>
    <col min="3" max="3" width="22.85546875" style="23" customWidth="1"/>
    <col min="4" max="4" width="0.7109375" style="23" customWidth="1"/>
    <col min="5" max="5" width="18.42578125" style="113" customWidth="1"/>
    <col min="6" max="6" width="1.42578125" style="113" customWidth="1"/>
    <col min="7" max="7" width="21.7109375" style="113" customWidth="1"/>
    <col min="8" max="8" width="1.42578125" style="113" customWidth="1"/>
    <col min="9" max="9" width="26.140625" style="113" customWidth="1"/>
    <col min="10" max="10" width="1.28515625" style="23" customWidth="1"/>
    <col min="11" max="11" width="22" style="23" customWidth="1"/>
    <col min="12" max="12" width="0.7109375" style="23" customWidth="1"/>
    <col min="13" max="13" width="13.42578125" style="23" bestFit="1" customWidth="1"/>
    <col min="14" max="14" width="11.28515625" style="23" bestFit="1" customWidth="1"/>
    <col min="15" max="16384" width="9.140625" style="23"/>
  </cols>
  <sheetData>
    <row r="1" spans="1:14" ht="22.5">
      <c r="A1" s="298" t="s">
        <v>94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</row>
    <row r="2" spans="1:14" ht="22.5">
      <c r="A2" s="298" t="s">
        <v>57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14" ht="22.5">
      <c r="A3" s="298" t="str">
        <f>' سهام'!A3:W3</f>
        <v>برای ماه منتهی به 1401/04/31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4">
      <c r="A4" s="284" t="s">
        <v>30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</row>
    <row r="5" spans="1:14" ht="22.5" thickBot="1">
      <c r="A5" s="89"/>
      <c r="B5" s="89"/>
      <c r="C5" s="89"/>
      <c r="D5" s="30"/>
      <c r="E5" s="90"/>
      <c r="F5" s="90"/>
      <c r="G5" s="90"/>
      <c r="H5" s="90"/>
      <c r="I5" s="90"/>
      <c r="J5" s="89"/>
      <c r="K5" s="89"/>
      <c r="L5" s="89"/>
    </row>
    <row r="6" spans="1:14" ht="37.5" customHeight="1" thickBot="1">
      <c r="A6" s="337" t="s">
        <v>20</v>
      </c>
      <c r="B6" s="337"/>
      <c r="C6" s="337"/>
      <c r="D6" s="189"/>
      <c r="E6" s="338" t="s">
        <v>246</v>
      </c>
      <c r="F6" s="338"/>
      <c r="G6" s="338"/>
      <c r="H6" s="338"/>
      <c r="I6" s="337" t="s">
        <v>247</v>
      </c>
      <c r="J6" s="337"/>
      <c r="K6" s="337"/>
      <c r="L6" s="337"/>
      <c r="M6" s="164"/>
    </row>
    <row r="7" spans="1:14" ht="37.5">
      <c r="A7" s="165" t="s">
        <v>16</v>
      </c>
      <c r="B7" s="189"/>
      <c r="C7" s="165" t="s">
        <v>9</v>
      </c>
      <c r="D7" s="188"/>
      <c r="E7" s="166" t="s">
        <v>17</v>
      </c>
      <c r="F7" s="167"/>
      <c r="G7" s="166" t="s">
        <v>18</v>
      </c>
      <c r="H7" s="168"/>
      <c r="I7" s="166" t="s">
        <v>17</v>
      </c>
      <c r="J7" s="190"/>
      <c r="K7" s="165" t="s">
        <v>18</v>
      </c>
      <c r="L7" s="190"/>
      <c r="M7" s="160"/>
    </row>
    <row r="8" spans="1:14" ht="27" customHeight="1" thickBot="1">
      <c r="A8" s="169" t="s">
        <v>240</v>
      </c>
      <c r="B8" s="132"/>
      <c r="C8" s="100" t="s">
        <v>90</v>
      </c>
      <c r="D8" s="132"/>
      <c r="E8" s="103">
        <v>27111</v>
      </c>
      <c r="F8" s="132"/>
      <c r="G8" s="170">
        <f>E8/E9</f>
        <v>1</v>
      </c>
      <c r="H8" s="132"/>
      <c r="I8" s="103">
        <v>27111</v>
      </c>
      <c r="J8" s="132"/>
      <c r="K8" s="170">
        <f>I8/I9</f>
        <v>1</v>
      </c>
      <c r="L8" s="190"/>
      <c r="M8" s="105"/>
      <c r="N8" s="125"/>
    </row>
    <row r="9" spans="1:14" ht="22.5" thickBot="1">
      <c r="A9" s="159" t="s">
        <v>2</v>
      </c>
      <c r="B9" s="160"/>
      <c r="D9" s="171"/>
      <c r="E9" s="172">
        <f>SUM(E8:E8)</f>
        <v>27111</v>
      </c>
      <c r="F9" s="132"/>
      <c r="G9" s="173">
        <f>SUM(G8:G8)</f>
        <v>1</v>
      </c>
      <c r="H9" s="132"/>
      <c r="I9" s="172">
        <f>SUM(I8:I8)</f>
        <v>27111</v>
      </c>
      <c r="J9" s="132"/>
      <c r="K9" s="173">
        <f>SUM(K8:K8)</f>
        <v>1</v>
      </c>
      <c r="L9" s="190"/>
      <c r="M9" s="160"/>
    </row>
    <row r="10" spans="1:14" ht="22.5" thickTop="1">
      <c r="F10" s="132"/>
      <c r="H10" s="132"/>
      <c r="J10" s="132"/>
    </row>
    <row r="12" spans="1:14">
      <c r="E12" s="111"/>
      <c r="I12" s="111"/>
    </row>
  </sheetData>
  <autoFilter ref="A7:M7" xr:uid="{00000000-0009-0000-0000-00000B000000}">
    <sortState xmlns:xlrd2="http://schemas.microsoft.com/office/spreadsheetml/2017/richdata2" ref="A8:M15">
      <sortCondition descending="1" ref="I7"/>
    </sortState>
  </autoFilter>
  <mergeCells count="7">
    <mergeCell ref="A6:C6"/>
    <mergeCell ref="E6:H6"/>
    <mergeCell ref="A4:L4"/>
    <mergeCell ref="I6:L6"/>
    <mergeCell ref="A1:L1"/>
    <mergeCell ref="A2:L2"/>
    <mergeCell ref="A3:L3"/>
  </mergeCells>
  <pageMargins left="0.7" right="0.7" top="0.75" bottom="0.75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5"/>
  <sheetViews>
    <sheetView rightToLeft="1" view="pageBreakPreview" zoomScaleNormal="100" zoomScaleSheetLayoutView="100" workbookViewId="0">
      <selection activeCell="C10" sqref="C10"/>
    </sheetView>
  </sheetViews>
  <sheetFormatPr defaultColWidth="9.140625" defaultRowHeight="18"/>
  <cols>
    <col min="1" max="1" width="32.42578125" style="30" customWidth="1"/>
    <col min="2" max="2" width="1.42578125" style="30" customWidth="1"/>
    <col min="3" max="3" width="17.7109375" style="30" bestFit="1" customWidth="1"/>
    <col min="4" max="4" width="0.85546875" style="30" customWidth="1"/>
    <col min="5" max="5" width="18.140625" style="30" customWidth="1"/>
    <col min="6" max="16384" width="9.140625" style="30"/>
  </cols>
  <sheetData>
    <row r="1" spans="1:5" s="22" customFormat="1" ht="18.75">
      <c r="A1" s="282" t="s">
        <v>94</v>
      </c>
      <c r="B1" s="282"/>
      <c r="C1" s="282"/>
      <c r="D1" s="282"/>
      <c r="E1" s="282"/>
    </row>
    <row r="2" spans="1:5" s="22" customFormat="1" ht="18.75">
      <c r="A2" s="282" t="s">
        <v>57</v>
      </c>
      <c r="B2" s="282"/>
      <c r="C2" s="282"/>
      <c r="D2" s="282"/>
      <c r="E2" s="282"/>
    </row>
    <row r="3" spans="1:5" s="22" customFormat="1" ht="18.75">
      <c r="A3" s="282" t="str">
        <f>' سهام'!A3:W3</f>
        <v>برای ماه منتهی به 1401/04/31</v>
      </c>
      <c r="B3" s="282"/>
      <c r="C3" s="282"/>
      <c r="D3" s="282"/>
      <c r="E3" s="282"/>
    </row>
    <row r="4" spans="1:5" ht="18.75">
      <c r="A4" s="284" t="s">
        <v>31</v>
      </c>
      <c r="B4" s="284"/>
      <c r="C4" s="284"/>
      <c r="D4" s="284"/>
      <c r="E4" s="284"/>
    </row>
    <row r="5" spans="1:5" ht="49.5" customHeight="1" thickBot="1">
      <c r="A5" s="155"/>
      <c r="B5" s="156"/>
      <c r="C5" s="187" t="s">
        <v>246</v>
      </c>
      <c r="D5" s="190"/>
      <c r="E5" s="193" t="s">
        <v>247</v>
      </c>
    </row>
    <row r="6" spans="1:5" ht="16.5" customHeight="1">
      <c r="A6" s="329"/>
      <c r="B6" s="330"/>
      <c r="C6" s="332" t="s">
        <v>6</v>
      </c>
      <c r="D6" s="188"/>
      <c r="E6" s="332" t="s">
        <v>6</v>
      </c>
    </row>
    <row r="7" spans="1:5" ht="18.75" thickBot="1">
      <c r="A7" s="331"/>
      <c r="B7" s="331"/>
      <c r="C7" s="335"/>
      <c r="D7" s="158"/>
      <c r="E7" s="335"/>
    </row>
    <row r="8" spans="1:5">
      <c r="A8" s="174" t="s">
        <v>264</v>
      </c>
      <c r="B8" s="132"/>
      <c r="C8" s="103">
        <v>200848599</v>
      </c>
      <c r="D8" s="103"/>
      <c r="E8" s="103">
        <v>200848599</v>
      </c>
    </row>
    <row r="9" spans="1:5" ht="25.9" customHeight="1">
      <c r="A9" s="174" t="s">
        <v>91</v>
      </c>
      <c r="B9" s="132"/>
      <c r="C9" s="103">
        <v>1581099</v>
      </c>
      <c r="D9" s="103">
        <v>349716871</v>
      </c>
      <c r="E9" s="103">
        <v>1581099</v>
      </c>
    </row>
    <row r="10" spans="1:5" ht="18.75" thickBot="1">
      <c r="A10" s="175" t="s">
        <v>2</v>
      </c>
      <c r="B10" s="190"/>
      <c r="C10" s="172">
        <f>SUM(C8:C9)</f>
        <v>202429698</v>
      </c>
      <c r="D10" s="103"/>
      <c r="E10" s="172">
        <f>SUM(E8:E9)</f>
        <v>202429698</v>
      </c>
    </row>
    <row r="11" spans="1:5" ht="18.75" thickTop="1">
      <c r="D11" s="103"/>
    </row>
    <row r="12" spans="1:5">
      <c r="D12" s="103"/>
    </row>
    <row r="13" spans="1:5">
      <c r="E13" s="107"/>
    </row>
    <row r="15" spans="1:5">
      <c r="C15" s="107"/>
      <c r="E15" s="106"/>
    </row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61"/>
  <sheetViews>
    <sheetView rightToLeft="1" view="pageBreakPreview" zoomScale="50" zoomScaleNormal="100" zoomScaleSheetLayoutView="50" workbookViewId="0">
      <selection activeCell="A3" sqref="A3:W3"/>
    </sheetView>
  </sheetViews>
  <sheetFormatPr defaultColWidth="9.140625" defaultRowHeight="30.75"/>
  <cols>
    <col min="1" max="1" width="52.5703125" style="54" bestFit="1" customWidth="1"/>
    <col min="2" max="2" width="1.85546875" style="54" customWidth="1"/>
    <col min="3" max="3" width="22.5703125" style="32" bestFit="1" customWidth="1"/>
    <col min="4" max="4" width="1.140625" style="32" customWidth="1"/>
    <col min="5" max="5" width="32" style="32" bestFit="1" customWidth="1"/>
    <col min="6" max="6" width="1.42578125" style="32" customWidth="1"/>
    <col min="7" max="7" width="32.140625" style="32" customWidth="1"/>
    <col min="8" max="8" width="1.5703125" style="32" customWidth="1"/>
    <col min="9" max="9" width="20.5703125" style="32" bestFit="1" customWidth="1"/>
    <col min="10" max="10" width="29.140625" style="32" bestFit="1" customWidth="1"/>
    <col min="11" max="11" width="1.42578125" style="32" customWidth="1"/>
    <col min="12" max="12" width="20.7109375" style="32" customWidth="1"/>
    <col min="13" max="13" width="29.140625" style="32" customWidth="1"/>
    <col min="14" max="14" width="1.140625" style="32" customWidth="1"/>
    <col min="15" max="15" width="22.5703125" style="32" bestFit="1" customWidth="1"/>
    <col min="16" max="16" width="1.42578125" style="32" customWidth="1"/>
    <col min="17" max="17" width="18.7109375" style="32" customWidth="1"/>
    <col min="18" max="18" width="1.5703125" style="32" customWidth="1"/>
    <col min="19" max="19" width="32" style="32" bestFit="1" customWidth="1"/>
    <col min="20" max="20" width="1.85546875" style="32" customWidth="1"/>
    <col min="21" max="21" width="37.42578125" style="198" bestFit="1" customWidth="1"/>
    <col min="22" max="22" width="1.5703125" style="54" customWidth="1"/>
    <col min="23" max="23" width="21.85546875" style="205" customWidth="1"/>
    <col min="24" max="24" width="10.140625" style="54" bestFit="1" customWidth="1"/>
    <col min="25" max="26" width="15.5703125" style="54" bestFit="1" customWidth="1"/>
    <col min="27" max="16384" width="9.140625" style="54"/>
  </cols>
  <sheetData>
    <row r="1" spans="1:26" ht="31.5">
      <c r="A1" s="255" t="s">
        <v>93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</row>
    <row r="2" spans="1:26" ht="31.5">
      <c r="A2" s="255" t="s">
        <v>51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</row>
    <row r="3" spans="1:26" ht="31.5">
      <c r="A3" s="255" t="s">
        <v>243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</row>
    <row r="4" spans="1:26" ht="31.5">
      <c r="A4" s="262" t="s">
        <v>25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</row>
    <row r="5" spans="1:26" ht="31.5">
      <c r="A5" s="262" t="s">
        <v>26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</row>
    <row r="7" spans="1:26" ht="36.75" customHeight="1" thickBot="1">
      <c r="A7" s="81"/>
      <c r="B7" s="194"/>
      <c r="C7" s="247" t="s">
        <v>92</v>
      </c>
      <c r="D7" s="247"/>
      <c r="E7" s="247"/>
      <c r="F7" s="247"/>
      <c r="G7" s="247"/>
      <c r="H7" s="195"/>
      <c r="I7" s="263" t="s">
        <v>7</v>
      </c>
      <c r="J7" s="263"/>
      <c r="K7" s="263"/>
      <c r="L7" s="263"/>
      <c r="M7" s="263"/>
      <c r="O7" s="248" t="s">
        <v>244</v>
      </c>
      <c r="P7" s="248"/>
      <c r="Q7" s="248"/>
      <c r="R7" s="248"/>
      <c r="S7" s="248"/>
      <c r="T7" s="248"/>
      <c r="U7" s="248"/>
      <c r="V7" s="248"/>
      <c r="W7" s="248"/>
    </row>
    <row r="8" spans="1:26" ht="29.25" customHeight="1">
      <c r="A8" s="256" t="s">
        <v>1</v>
      </c>
      <c r="B8" s="196"/>
      <c r="C8" s="261" t="s">
        <v>3</v>
      </c>
      <c r="D8" s="249"/>
      <c r="E8" s="261" t="s">
        <v>0</v>
      </c>
      <c r="F8" s="249"/>
      <c r="G8" s="251" t="s">
        <v>21</v>
      </c>
      <c r="H8" s="197"/>
      <c r="I8" s="258" t="s">
        <v>4</v>
      </c>
      <c r="J8" s="258"/>
      <c r="K8" s="199"/>
      <c r="L8" s="258" t="s">
        <v>5</v>
      </c>
      <c r="M8" s="258"/>
      <c r="O8" s="259" t="s">
        <v>3</v>
      </c>
      <c r="P8" s="249"/>
      <c r="Q8" s="251" t="s">
        <v>33</v>
      </c>
      <c r="R8" s="200"/>
      <c r="S8" s="259" t="s">
        <v>0</v>
      </c>
      <c r="T8" s="249"/>
      <c r="U8" s="251" t="s">
        <v>21</v>
      </c>
      <c r="V8" s="201"/>
      <c r="W8" s="253" t="s">
        <v>22</v>
      </c>
    </row>
    <row r="9" spans="1:26" ht="49.5" customHeight="1" thickBot="1">
      <c r="A9" s="257"/>
      <c r="B9" s="196"/>
      <c r="C9" s="260"/>
      <c r="D9" s="250"/>
      <c r="E9" s="260"/>
      <c r="F9" s="250"/>
      <c r="G9" s="252"/>
      <c r="H9" s="197"/>
      <c r="I9" s="202" t="s">
        <v>3</v>
      </c>
      <c r="J9" s="202" t="s">
        <v>0</v>
      </c>
      <c r="K9" s="199"/>
      <c r="L9" s="202" t="s">
        <v>3</v>
      </c>
      <c r="M9" s="202" t="s">
        <v>50</v>
      </c>
      <c r="O9" s="260"/>
      <c r="P9" s="249"/>
      <c r="Q9" s="252"/>
      <c r="R9" s="200"/>
      <c r="S9" s="260"/>
      <c r="T9" s="249"/>
      <c r="U9" s="252"/>
      <c r="V9" s="201"/>
      <c r="W9" s="254"/>
    </row>
    <row r="10" spans="1:26" ht="28.5" customHeight="1">
      <c r="A10" s="203" t="s">
        <v>98</v>
      </c>
      <c r="C10" s="198">
        <v>6326214</v>
      </c>
      <c r="D10" s="198"/>
      <c r="E10" s="198">
        <v>45024211993</v>
      </c>
      <c r="F10" s="198"/>
      <c r="G10" s="198">
        <v>43083249267</v>
      </c>
      <c r="H10" s="198"/>
      <c r="I10" s="198">
        <v>0</v>
      </c>
      <c r="J10" s="198"/>
      <c r="K10" s="79"/>
      <c r="L10" s="198">
        <v>179881</v>
      </c>
      <c r="M10" s="198">
        <v>1224896221</v>
      </c>
      <c r="N10" s="198"/>
      <c r="O10" s="198">
        <v>6146333</v>
      </c>
      <c r="P10" s="198"/>
      <c r="Q10" s="231">
        <v>6420</v>
      </c>
      <c r="R10" s="198"/>
      <c r="S10" s="198">
        <v>43743983364</v>
      </c>
      <c r="T10" s="198"/>
      <c r="U10" s="32">
        <v>39227863882</v>
      </c>
      <c r="V10" s="79"/>
      <c r="W10" s="80">
        <f>U10/درآمدها!$J$5</f>
        <v>2.6496680231935965E-2</v>
      </c>
      <c r="Y10" s="242"/>
      <c r="Z10" s="242"/>
    </row>
    <row r="11" spans="1:26" ht="28.5" customHeight="1">
      <c r="A11" s="203" t="s">
        <v>99</v>
      </c>
      <c r="C11" s="198">
        <v>788003</v>
      </c>
      <c r="D11" s="198"/>
      <c r="E11" s="198">
        <v>23832753361</v>
      </c>
      <c r="F11" s="198"/>
      <c r="G11" s="198">
        <v>23930041107</v>
      </c>
      <c r="H11" s="198"/>
      <c r="I11" s="198">
        <v>0</v>
      </c>
      <c r="J11" s="198"/>
      <c r="K11" s="79"/>
      <c r="L11" s="198">
        <v>22616</v>
      </c>
      <c r="M11" s="198">
        <v>686660602</v>
      </c>
      <c r="N11" s="198"/>
      <c r="O11" s="198">
        <v>765387</v>
      </c>
      <c r="P11" s="198"/>
      <c r="Q11" s="231">
        <v>29950</v>
      </c>
      <c r="R11" s="198"/>
      <c r="S11" s="225">
        <v>23148743846</v>
      </c>
      <c r="T11" s="198"/>
      <c r="U11" s="32">
        <v>22793347487</v>
      </c>
      <c r="V11" s="79"/>
      <c r="W11" s="80">
        <f>U11/درآمدها!$J$5</f>
        <v>1.5395894142876496E-2</v>
      </c>
      <c r="Y11" s="242"/>
      <c r="Z11" s="242"/>
    </row>
    <row r="12" spans="1:26" ht="28.5" customHeight="1">
      <c r="A12" s="203" t="s">
        <v>100</v>
      </c>
      <c r="C12" s="198">
        <v>4208069</v>
      </c>
      <c r="D12" s="198"/>
      <c r="E12" s="198">
        <v>13766064514</v>
      </c>
      <c r="F12" s="198"/>
      <c r="G12" s="198">
        <v>13536040916</v>
      </c>
      <c r="H12" s="198"/>
      <c r="I12" s="198">
        <v>0</v>
      </c>
      <c r="J12" s="198"/>
      <c r="K12" s="79"/>
      <c r="L12" s="198">
        <v>111940</v>
      </c>
      <c r="M12" s="198">
        <v>360190089</v>
      </c>
      <c r="N12" s="198"/>
      <c r="O12" s="198">
        <v>4096129</v>
      </c>
      <c r="P12" s="198"/>
      <c r="Q12" s="231">
        <v>3070</v>
      </c>
      <c r="R12" s="198"/>
      <c r="S12" s="225">
        <v>13399869649</v>
      </c>
      <c r="T12" s="198"/>
      <c r="U12" s="32">
        <v>12494552951</v>
      </c>
      <c r="V12" s="79"/>
      <c r="W12" s="80">
        <f>U12/درآمدها!$J$5</f>
        <v>8.4395157273794395E-3</v>
      </c>
      <c r="Y12" s="242"/>
      <c r="Z12" s="242"/>
    </row>
    <row r="13" spans="1:26" ht="28.5" customHeight="1">
      <c r="A13" s="203" t="s">
        <v>101</v>
      </c>
      <c r="C13" s="198">
        <v>263312</v>
      </c>
      <c r="D13" s="198"/>
      <c r="E13" s="198">
        <v>4822336401</v>
      </c>
      <c r="F13" s="198"/>
      <c r="G13" s="198">
        <v>4775358611</v>
      </c>
      <c r="H13" s="198"/>
      <c r="I13" s="198">
        <v>0</v>
      </c>
      <c r="J13" s="198"/>
      <c r="K13" s="79"/>
      <c r="L13" s="198">
        <v>9621</v>
      </c>
      <c r="M13" s="198">
        <v>174405914</v>
      </c>
      <c r="N13" s="198"/>
      <c r="O13" s="198">
        <v>253691</v>
      </c>
      <c r="P13" s="198"/>
      <c r="Q13" s="231">
        <v>18440</v>
      </c>
      <c r="R13" s="198"/>
      <c r="S13" s="225">
        <v>4646135930</v>
      </c>
      <c r="T13" s="198"/>
      <c r="U13" s="32">
        <v>4653819239</v>
      </c>
      <c r="V13" s="79"/>
      <c r="W13" s="80">
        <f>U13/درآمدها!$J$5</f>
        <v>3.1434482541272571E-3</v>
      </c>
      <c r="Y13" s="242"/>
      <c r="Z13" s="242"/>
    </row>
    <row r="14" spans="1:26" ht="28.5" customHeight="1">
      <c r="A14" s="203" t="s">
        <v>102</v>
      </c>
      <c r="C14" s="198">
        <v>4063656</v>
      </c>
      <c r="D14" s="198"/>
      <c r="E14" s="198">
        <v>7535152401</v>
      </c>
      <c r="F14" s="198"/>
      <c r="G14" s="198">
        <v>7223451231</v>
      </c>
      <c r="H14" s="198"/>
      <c r="I14" s="198">
        <v>0</v>
      </c>
      <c r="J14" s="198"/>
      <c r="K14" s="79"/>
      <c r="L14" s="198">
        <v>79311</v>
      </c>
      <c r="M14" s="198">
        <v>140960235</v>
      </c>
      <c r="N14" s="198"/>
      <c r="O14" s="198">
        <v>3984345</v>
      </c>
      <c r="P14" s="198"/>
      <c r="Q14" s="231">
        <v>1464</v>
      </c>
      <c r="R14" s="198"/>
      <c r="S14" s="225">
        <v>7388087671</v>
      </c>
      <c r="T14" s="198"/>
      <c r="U14" s="32">
        <v>5798485621</v>
      </c>
      <c r="V14" s="79"/>
      <c r="W14" s="80">
        <f>U14/درآمدها!$J$5</f>
        <v>3.9166195689695656E-3</v>
      </c>
      <c r="Y14" s="242"/>
      <c r="Z14" s="242"/>
    </row>
    <row r="15" spans="1:26" ht="28.5" customHeight="1">
      <c r="A15" s="203" t="s">
        <v>103</v>
      </c>
      <c r="C15" s="198">
        <v>906448</v>
      </c>
      <c r="D15" s="198"/>
      <c r="E15" s="198">
        <v>16898840052</v>
      </c>
      <c r="F15" s="198"/>
      <c r="G15" s="198">
        <v>15630737801</v>
      </c>
      <c r="H15" s="198"/>
      <c r="I15" s="198">
        <v>0</v>
      </c>
      <c r="J15" s="198"/>
      <c r="K15" s="79"/>
      <c r="L15" s="198">
        <v>178738</v>
      </c>
      <c r="M15" s="198">
        <v>3080177902</v>
      </c>
      <c r="N15" s="198"/>
      <c r="O15" s="198">
        <v>727710</v>
      </c>
      <c r="P15" s="198"/>
      <c r="Q15" s="231">
        <v>18430</v>
      </c>
      <c r="R15" s="198"/>
      <c r="S15" s="225">
        <v>13566641323</v>
      </c>
      <c r="T15" s="198"/>
      <c r="U15" s="32">
        <v>13344543176</v>
      </c>
      <c r="V15" s="79"/>
      <c r="W15" s="80">
        <f>U15/درآمدها!$J$5</f>
        <v>9.0136463825648393E-3</v>
      </c>
      <c r="Y15" s="242"/>
      <c r="Z15" s="242"/>
    </row>
    <row r="16" spans="1:26" ht="28.5" customHeight="1">
      <c r="A16" s="203" t="s">
        <v>104</v>
      </c>
      <c r="C16" s="198">
        <v>842650</v>
      </c>
      <c r="D16" s="198"/>
      <c r="E16" s="198">
        <v>4438995705</v>
      </c>
      <c r="F16" s="198"/>
      <c r="G16" s="198">
        <v>4187571243</v>
      </c>
      <c r="H16" s="198"/>
      <c r="I16" s="198">
        <v>0</v>
      </c>
      <c r="J16" s="198"/>
      <c r="K16" s="79"/>
      <c r="L16" s="198">
        <v>28980</v>
      </c>
      <c r="M16" s="198">
        <v>144082165</v>
      </c>
      <c r="N16" s="198"/>
      <c r="O16" s="198">
        <v>813670</v>
      </c>
      <c r="P16" s="198"/>
      <c r="Q16" s="231">
        <v>4974</v>
      </c>
      <c r="R16" s="198"/>
      <c r="S16" s="225">
        <v>4286331972</v>
      </c>
      <c r="T16" s="198"/>
      <c r="U16" s="32">
        <v>4020208314</v>
      </c>
      <c r="V16" s="79"/>
      <c r="W16" s="80">
        <f>U16/درآمدها!$J$5</f>
        <v>2.7154722082816983E-3</v>
      </c>
      <c r="Y16" s="242"/>
      <c r="Z16" s="242"/>
    </row>
    <row r="17" spans="1:26" ht="28.5" customHeight="1">
      <c r="A17" s="203" t="s">
        <v>105</v>
      </c>
      <c r="C17" s="198">
        <v>1509198</v>
      </c>
      <c r="D17" s="198"/>
      <c r="E17" s="198">
        <v>17709538770</v>
      </c>
      <c r="F17" s="198"/>
      <c r="G17" s="198">
        <v>16515504800</v>
      </c>
      <c r="H17" s="198"/>
      <c r="I17" s="198">
        <v>0</v>
      </c>
      <c r="J17" s="198"/>
      <c r="K17" s="79"/>
      <c r="L17" s="198">
        <v>45608</v>
      </c>
      <c r="M17" s="198">
        <v>499148235</v>
      </c>
      <c r="N17" s="198"/>
      <c r="O17" s="198">
        <v>1463590</v>
      </c>
      <c r="P17" s="198"/>
      <c r="Q17" s="231">
        <v>10250</v>
      </c>
      <c r="R17" s="198"/>
      <c r="S17" s="225">
        <v>17174356082</v>
      </c>
      <c r="T17" s="198"/>
      <c r="U17" s="32">
        <v>14911343196</v>
      </c>
      <c r="V17" s="79"/>
      <c r="W17" s="80">
        <f>U17/درآمدها!$J$5</f>
        <v>1.0071950226032092E-2</v>
      </c>
      <c r="Y17" s="242"/>
      <c r="Z17" s="242"/>
    </row>
    <row r="18" spans="1:26" ht="28.5" customHeight="1">
      <c r="A18" s="203" t="s">
        <v>106</v>
      </c>
      <c r="C18" s="198">
        <v>253084</v>
      </c>
      <c r="D18" s="198"/>
      <c r="E18" s="198">
        <v>4905346423</v>
      </c>
      <c r="F18" s="198"/>
      <c r="G18" s="198">
        <v>4402252595</v>
      </c>
      <c r="H18" s="198"/>
      <c r="I18" s="198">
        <v>0</v>
      </c>
      <c r="J18" s="198"/>
      <c r="K18" s="79"/>
      <c r="L18" s="198">
        <v>8940</v>
      </c>
      <c r="M18" s="198">
        <v>155461386</v>
      </c>
      <c r="N18" s="198"/>
      <c r="O18" s="198">
        <v>244144</v>
      </c>
      <c r="P18" s="198"/>
      <c r="Q18" s="231">
        <v>15280</v>
      </c>
      <c r="R18" s="198"/>
      <c r="S18" s="225">
        <v>4732068789</v>
      </c>
      <c r="T18" s="198"/>
      <c r="U18" s="32">
        <v>3710732887</v>
      </c>
      <c r="V18" s="79"/>
      <c r="W18" s="80">
        <f>U18/درآمدها!$J$5</f>
        <v>2.5064352988663093E-3</v>
      </c>
      <c r="Y18" s="242"/>
      <c r="Z18" s="242"/>
    </row>
    <row r="19" spans="1:26" ht="28.5" customHeight="1">
      <c r="A19" s="203" t="s">
        <v>107</v>
      </c>
      <c r="C19" s="198">
        <v>1971122</v>
      </c>
      <c r="D19" s="198"/>
      <c r="E19" s="198">
        <v>5987926525</v>
      </c>
      <c r="F19" s="198"/>
      <c r="G19" s="198">
        <v>5876842653</v>
      </c>
      <c r="H19" s="198"/>
      <c r="I19" s="198">
        <v>0</v>
      </c>
      <c r="J19" s="198"/>
      <c r="K19" s="79"/>
      <c r="L19" s="198">
        <v>49343</v>
      </c>
      <c r="M19" s="198">
        <v>147178744</v>
      </c>
      <c r="N19" s="198"/>
      <c r="O19" s="198">
        <v>1921779</v>
      </c>
      <c r="P19" s="198"/>
      <c r="Q19" s="231">
        <v>2860</v>
      </c>
      <c r="R19" s="198"/>
      <c r="S19" s="225">
        <v>5838031055</v>
      </c>
      <c r="T19" s="198"/>
      <c r="U19" s="32">
        <v>5460123168</v>
      </c>
      <c r="V19" s="79"/>
      <c r="W19" s="80">
        <f>U19/درآمدها!$J$5</f>
        <v>3.688070756151126E-3</v>
      </c>
      <c r="Y19" s="242"/>
      <c r="Z19" s="242"/>
    </row>
    <row r="20" spans="1:26" ht="28.5" customHeight="1">
      <c r="A20" s="203" t="s">
        <v>108</v>
      </c>
      <c r="C20" s="198">
        <v>507580</v>
      </c>
      <c r="D20" s="198"/>
      <c r="E20" s="198">
        <v>10134083481</v>
      </c>
      <c r="F20" s="198"/>
      <c r="G20" s="198">
        <v>10413631656</v>
      </c>
      <c r="H20" s="198"/>
      <c r="I20" s="198">
        <v>0</v>
      </c>
      <c r="J20" s="198"/>
      <c r="K20" s="79"/>
      <c r="L20" s="198">
        <v>15947</v>
      </c>
      <c r="M20" s="198">
        <v>327170596</v>
      </c>
      <c r="N20" s="198"/>
      <c r="O20" s="198">
        <v>491633</v>
      </c>
      <c r="P20" s="198"/>
      <c r="Q20" s="231">
        <v>17440</v>
      </c>
      <c r="R20" s="198"/>
      <c r="S20" s="225">
        <v>9815693809</v>
      </c>
      <c r="T20" s="198"/>
      <c r="U20" s="32">
        <v>8522391387</v>
      </c>
      <c r="V20" s="79"/>
      <c r="W20" s="80">
        <f>U20/درآمدها!$J$5</f>
        <v>5.7564969653206427E-3</v>
      </c>
      <c r="Y20" s="242"/>
      <c r="Z20" s="242"/>
    </row>
    <row r="21" spans="1:26" ht="28.5" customHeight="1">
      <c r="A21" s="203" t="s">
        <v>109</v>
      </c>
      <c r="C21" s="198">
        <v>490888</v>
      </c>
      <c r="D21" s="198"/>
      <c r="E21" s="198">
        <v>10027912031</v>
      </c>
      <c r="F21" s="198"/>
      <c r="G21" s="198">
        <v>9418041780</v>
      </c>
      <c r="H21" s="198"/>
      <c r="I21" s="198">
        <v>0</v>
      </c>
      <c r="J21" s="198"/>
      <c r="K21" s="79"/>
      <c r="L21" s="198">
        <v>15643</v>
      </c>
      <c r="M21" s="198">
        <v>299876216</v>
      </c>
      <c r="N21" s="198"/>
      <c r="O21" s="198">
        <v>475245</v>
      </c>
      <c r="P21" s="198"/>
      <c r="Q21" s="231">
        <v>18930</v>
      </c>
      <c r="R21" s="198"/>
      <c r="S21" s="225">
        <v>9708355171</v>
      </c>
      <c r="T21" s="198"/>
      <c r="U21" s="32">
        <v>8952252069</v>
      </c>
      <c r="V21" s="79"/>
      <c r="W21" s="80">
        <f>U21/درآمدها!$J$5</f>
        <v>6.0468487690665063E-3</v>
      </c>
      <c r="Y21" s="242"/>
      <c r="Z21" s="242"/>
    </row>
    <row r="22" spans="1:26" ht="28.5" customHeight="1">
      <c r="A22" s="203" t="s">
        <v>110</v>
      </c>
      <c r="C22" s="198">
        <v>261384</v>
      </c>
      <c r="D22" s="198"/>
      <c r="E22" s="198">
        <v>3603249012</v>
      </c>
      <c r="F22" s="198"/>
      <c r="G22" s="198">
        <v>3338358747</v>
      </c>
      <c r="H22" s="198"/>
      <c r="I22" s="198">
        <v>0</v>
      </c>
      <c r="J22" s="198"/>
      <c r="K22" s="79"/>
      <c r="L22" s="198">
        <v>8579</v>
      </c>
      <c r="M22" s="198">
        <v>109588152</v>
      </c>
      <c r="N22" s="198"/>
      <c r="O22" s="198">
        <v>252805</v>
      </c>
      <c r="P22" s="198"/>
      <c r="Q22" s="231">
        <v>10800</v>
      </c>
      <c r="R22" s="198"/>
      <c r="S22" s="225">
        <v>3484985180</v>
      </c>
      <c r="T22" s="198"/>
      <c r="U22" s="32">
        <v>2712791670</v>
      </c>
      <c r="V22" s="79"/>
      <c r="W22" s="80">
        <f>U22/درآمدها!$J$5</f>
        <v>1.8323703179981773E-3</v>
      </c>
      <c r="Y22" s="242"/>
      <c r="Z22" s="242"/>
    </row>
    <row r="23" spans="1:26" ht="28.5" customHeight="1">
      <c r="A23" s="203" t="s">
        <v>111</v>
      </c>
      <c r="C23" s="198">
        <v>1078737</v>
      </c>
      <c r="D23" s="198"/>
      <c r="E23" s="198">
        <v>4860070543</v>
      </c>
      <c r="F23" s="198"/>
      <c r="G23" s="198">
        <v>5109257181</v>
      </c>
      <c r="H23" s="198"/>
      <c r="I23" s="198">
        <v>0</v>
      </c>
      <c r="J23" s="198"/>
      <c r="K23" s="79"/>
      <c r="L23" s="198">
        <v>30456</v>
      </c>
      <c r="M23" s="198">
        <v>144214139</v>
      </c>
      <c r="N23" s="198"/>
      <c r="O23" s="198">
        <v>1048281</v>
      </c>
      <c r="P23" s="198"/>
      <c r="Q23" s="231">
        <v>4581</v>
      </c>
      <c r="R23" s="198"/>
      <c r="S23" s="225">
        <v>4722856090</v>
      </c>
      <c r="T23" s="198"/>
      <c r="U23" s="32">
        <v>4774916206</v>
      </c>
      <c r="V23" s="79"/>
      <c r="W23" s="80">
        <f>U23/درآمدها!$J$5</f>
        <v>3.2252438783118465E-3</v>
      </c>
      <c r="Y23" s="242"/>
      <c r="Z23" s="242"/>
    </row>
    <row r="24" spans="1:26" ht="28.5" customHeight="1">
      <c r="A24" s="203" t="s">
        <v>112</v>
      </c>
      <c r="C24" s="198">
        <v>346574</v>
      </c>
      <c r="D24" s="198"/>
      <c r="E24" s="198">
        <v>3311681722</v>
      </c>
      <c r="F24" s="198"/>
      <c r="G24" s="198">
        <v>2983744834</v>
      </c>
      <c r="H24" s="198"/>
      <c r="I24" s="198">
        <v>0</v>
      </c>
      <c r="J24" s="198"/>
      <c r="K24" s="79"/>
      <c r="L24" s="198">
        <v>13306</v>
      </c>
      <c r="M24" s="198">
        <v>114462276</v>
      </c>
      <c r="N24" s="198"/>
      <c r="O24" s="198">
        <v>333268</v>
      </c>
      <c r="P24" s="198"/>
      <c r="Q24" s="231">
        <v>8360</v>
      </c>
      <c r="R24" s="198"/>
      <c r="S24" s="225">
        <v>3184536474</v>
      </c>
      <c r="T24" s="198"/>
      <c r="U24" s="32">
        <v>2773565480</v>
      </c>
      <c r="V24" s="79"/>
      <c r="W24" s="80">
        <f>U24/درآمدها!$J$5</f>
        <v>1.8734203281361326E-3</v>
      </c>
      <c r="Y24" s="242"/>
      <c r="Z24" s="242"/>
    </row>
    <row r="25" spans="1:26" ht="28.5" customHeight="1">
      <c r="A25" s="203" t="s">
        <v>113</v>
      </c>
      <c r="C25" s="198">
        <v>4558293</v>
      </c>
      <c r="D25" s="198"/>
      <c r="E25" s="198">
        <v>18565698469</v>
      </c>
      <c r="F25" s="198"/>
      <c r="G25" s="198">
        <v>16412526231</v>
      </c>
      <c r="H25" s="198"/>
      <c r="I25" s="198">
        <v>0</v>
      </c>
      <c r="J25" s="198"/>
      <c r="K25" s="79"/>
      <c r="L25" s="198">
        <v>145016</v>
      </c>
      <c r="M25" s="198">
        <v>521916064</v>
      </c>
      <c r="N25" s="198"/>
      <c r="O25" s="198">
        <v>4413277</v>
      </c>
      <c r="P25" s="198"/>
      <c r="Q25" s="231">
        <v>3713</v>
      </c>
      <c r="R25" s="198"/>
      <c r="S25" s="225">
        <v>17975055583</v>
      </c>
      <c r="T25" s="198"/>
      <c r="U25" s="32">
        <v>16298574828</v>
      </c>
      <c r="V25" s="79"/>
      <c r="W25" s="80">
        <f>U25/درآمدها!$J$5</f>
        <v>1.1008963596714173E-2</v>
      </c>
      <c r="Y25" s="242"/>
      <c r="Z25" s="242"/>
    </row>
    <row r="26" spans="1:26" ht="28.5" customHeight="1">
      <c r="A26" s="203" t="s">
        <v>114</v>
      </c>
      <c r="C26" s="198">
        <v>827948</v>
      </c>
      <c r="D26" s="198"/>
      <c r="E26" s="198">
        <v>15632023812</v>
      </c>
      <c r="F26" s="198"/>
      <c r="G26" s="198">
        <v>17629424918</v>
      </c>
      <c r="H26" s="198"/>
      <c r="I26" s="198">
        <v>0</v>
      </c>
      <c r="J26" s="198"/>
      <c r="K26" s="79"/>
      <c r="L26" s="198">
        <v>24825</v>
      </c>
      <c r="M26" s="198">
        <v>528551233</v>
      </c>
      <c r="N26" s="198"/>
      <c r="O26" s="198">
        <v>803123</v>
      </c>
      <c r="P26" s="198"/>
      <c r="Q26" s="231">
        <v>20880</v>
      </c>
      <c r="R26" s="198"/>
      <c r="S26" s="225">
        <v>15163316852</v>
      </c>
      <c r="T26" s="198"/>
      <c r="U26" s="32">
        <v>16674116195</v>
      </c>
      <c r="V26" s="79"/>
      <c r="W26" s="80">
        <f>U26/درآمدها!$J$5</f>
        <v>1.1262625115098023E-2</v>
      </c>
      <c r="Y26" s="242"/>
      <c r="Z26" s="242"/>
    </row>
    <row r="27" spans="1:26" ht="28.5" customHeight="1">
      <c r="A27" s="203" t="s">
        <v>115</v>
      </c>
      <c r="C27" s="198">
        <v>1296236</v>
      </c>
      <c r="D27" s="198"/>
      <c r="E27" s="198">
        <v>4950000621</v>
      </c>
      <c r="F27" s="198"/>
      <c r="G27" s="198">
        <v>4305364219</v>
      </c>
      <c r="H27" s="198"/>
      <c r="I27" s="198">
        <v>0</v>
      </c>
      <c r="J27" s="198"/>
      <c r="K27" s="79"/>
      <c r="L27" s="198">
        <v>41297</v>
      </c>
      <c r="M27" s="198">
        <v>137131601</v>
      </c>
      <c r="N27" s="198"/>
      <c r="O27" s="198">
        <v>1254939</v>
      </c>
      <c r="P27" s="198"/>
      <c r="Q27" s="231">
        <v>3609</v>
      </c>
      <c r="R27" s="198"/>
      <c r="S27" s="225">
        <v>4792297721</v>
      </c>
      <c r="T27" s="198"/>
      <c r="U27" s="32">
        <v>4503540777</v>
      </c>
      <c r="V27" s="79"/>
      <c r="W27" s="80">
        <f>U27/درآمدها!$J$5</f>
        <v>3.0419418258053146E-3</v>
      </c>
      <c r="Y27" s="242"/>
      <c r="Z27" s="242"/>
    </row>
    <row r="28" spans="1:26" ht="28.5" customHeight="1">
      <c r="A28" s="203" t="s">
        <v>116</v>
      </c>
      <c r="C28" s="198">
        <v>1056872</v>
      </c>
      <c r="D28" s="198"/>
      <c r="E28" s="198">
        <v>20919141191</v>
      </c>
      <c r="F28" s="198"/>
      <c r="G28" s="198">
        <v>20159628044</v>
      </c>
      <c r="H28" s="198"/>
      <c r="I28" s="198">
        <v>0</v>
      </c>
      <c r="J28" s="198"/>
      <c r="K28" s="79"/>
      <c r="L28" s="198">
        <v>31464</v>
      </c>
      <c r="M28" s="198">
        <v>600225952</v>
      </c>
      <c r="N28" s="198"/>
      <c r="O28" s="198">
        <v>1025408</v>
      </c>
      <c r="P28" s="198"/>
      <c r="Q28" s="231">
        <v>16750</v>
      </c>
      <c r="R28" s="198"/>
      <c r="S28" s="225">
        <v>20296360136</v>
      </c>
      <c r="T28" s="198"/>
      <c r="U28" s="32">
        <v>17072537487</v>
      </c>
      <c r="V28" s="79"/>
      <c r="W28" s="80">
        <f>U28/درآمدها!$J$5</f>
        <v>1.1531741006890512E-2</v>
      </c>
      <c r="Y28" s="242"/>
      <c r="Z28" s="242"/>
    </row>
    <row r="29" spans="1:26" ht="28.5" customHeight="1">
      <c r="A29" s="203" t="s">
        <v>117</v>
      </c>
      <c r="C29" s="198">
        <v>190525</v>
      </c>
      <c r="D29" s="198"/>
      <c r="E29" s="198">
        <v>5277728854</v>
      </c>
      <c r="F29" s="198"/>
      <c r="G29" s="198">
        <v>6135520916</v>
      </c>
      <c r="H29" s="198"/>
      <c r="I29" s="198">
        <v>0</v>
      </c>
      <c r="J29" s="198"/>
      <c r="K29" s="79"/>
      <c r="L29" s="198">
        <v>6624</v>
      </c>
      <c r="M29" s="198">
        <v>213410243</v>
      </c>
      <c r="N29" s="198"/>
      <c r="O29" s="198">
        <v>183901</v>
      </c>
      <c r="P29" s="198"/>
      <c r="Q29" s="231">
        <v>31730</v>
      </c>
      <c r="R29" s="198"/>
      <c r="S29" s="225">
        <v>5094237575</v>
      </c>
      <c r="T29" s="198"/>
      <c r="U29" s="32">
        <v>5797080612</v>
      </c>
      <c r="V29" s="79"/>
      <c r="W29" s="80">
        <f>U29/درآمدها!$J$5</f>
        <v>3.9156705477761617E-3</v>
      </c>
      <c r="Y29" s="242"/>
      <c r="Z29" s="242"/>
    </row>
    <row r="30" spans="1:26" ht="28.5" customHeight="1">
      <c r="A30" s="203" t="s">
        <v>118</v>
      </c>
      <c r="C30" s="198">
        <v>368783</v>
      </c>
      <c r="D30" s="198"/>
      <c r="E30" s="198">
        <v>11463555781</v>
      </c>
      <c r="F30" s="198"/>
      <c r="G30" s="198">
        <v>10664413202</v>
      </c>
      <c r="H30" s="198"/>
      <c r="I30" s="198">
        <v>0</v>
      </c>
      <c r="J30" s="198"/>
      <c r="K30" s="79"/>
      <c r="L30" s="198">
        <v>7711</v>
      </c>
      <c r="M30" s="198">
        <v>222967580</v>
      </c>
      <c r="N30" s="198"/>
      <c r="O30" s="198">
        <v>361072</v>
      </c>
      <c r="P30" s="198"/>
      <c r="Q30" s="231">
        <v>26020</v>
      </c>
      <c r="R30" s="198"/>
      <c r="S30" s="225">
        <v>11223860679</v>
      </c>
      <c r="T30" s="198"/>
      <c r="U30" s="32">
        <v>9338046238</v>
      </c>
      <c r="V30" s="79"/>
      <c r="W30" s="80">
        <f>U30/درآمدها!$J$5</f>
        <v>6.3074355999499744E-3</v>
      </c>
      <c r="Y30" s="242"/>
      <c r="Z30" s="242"/>
    </row>
    <row r="31" spans="1:26" ht="28.5" customHeight="1">
      <c r="A31" s="203" t="s">
        <v>119</v>
      </c>
      <c r="C31" s="198">
        <v>728797</v>
      </c>
      <c r="D31" s="198"/>
      <c r="E31" s="198">
        <v>1952091220</v>
      </c>
      <c r="F31" s="198"/>
      <c r="G31" s="198">
        <v>1652097857</v>
      </c>
      <c r="H31" s="198"/>
      <c r="I31" s="198">
        <v>0</v>
      </c>
      <c r="J31" s="198"/>
      <c r="K31" s="79"/>
      <c r="L31" s="198">
        <v>18322</v>
      </c>
      <c r="M31" s="198">
        <v>41499800</v>
      </c>
      <c r="N31" s="198"/>
      <c r="O31" s="198">
        <v>710475</v>
      </c>
      <c r="P31" s="198"/>
      <c r="Q31" s="231">
        <v>2308</v>
      </c>
      <c r="R31" s="198"/>
      <c r="S31" s="225">
        <v>1903015531</v>
      </c>
      <c r="T31" s="198"/>
      <c r="U31" s="32">
        <v>1631954294</v>
      </c>
      <c r="V31" s="79"/>
      <c r="W31" s="80">
        <f>U31/درآمدها!$J$5</f>
        <v>1.1023126625330838E-3</v>
      </c>
      <c r="Y31" s="242"/>
      <c r="Z31" s="242"/>
    </row>
    <row r="32" spans="1:26" ht="28.5" customHeight="1">
      <c r="A32" s="203" t="s">
        <v>120</v>
      </c>
      <c r="C32" s="198">
        <v>4819830</v>
      </c>
      <c r="D32" s="198"/>
      <c r="E32" s="198">
        <v>10090468695</v>
      </c>
      <c r="F32" s="198"/>
      <c r="G32" s="198">
        <v>10430046066</v>
      </c>
      <c r="H32" s="198"/>
      <c r="I32" s="198">
        <v>0</v>
      </c>
      <c r="J32" s="198"/>
      <c r="K32" s="79"/>
      <c r="L32" s="198">
        <v>141970</v>
      </c>
      <c r="M32" s="198">
        <v>307136451</v>
      </c>
      <c r="N32" s="198"/>
      <c r="O32" s="198">
        <v>4677860</v>
      </c>
      <c r="P32" s="198"/>
      <c r="Q32" s="231">
        <v>2157</v>
      </c>
      <c r="R32" s="198"/>
      <c r="S32" s="225">
        <v>9793249948</v>
      </c>
      <c r="T32" s="198"/>
      <c r="U32" s="32">
        <v>10034696401</v>
      </c>
      <c r="V32" s="79"/>
      <c r="W32" s="80">
        <f>U32/درآمدها!$J$5</f>
        <v>6.7779918519565259E-3</v>
      </c>
      <c r="Y32" s="242"/>
      <c r="Z32" s="242"/>
    </row>
    <row r="33" spans="1:26" ht="28.5" customHeight="1">
      <c r="A33" s="203" t="s">
        <v>121</v>
      </c>
      <c r="C33" s="198">
        <v>1582656</v>
      </c>
      <c r="D33" s="198"/>
      <c r="E33" s="198">
        <v>7206193978</v>
      </c>
      <c r="F33" s="198"/>
      <c r="G33" s="198">
        <v>7132878362</v>
      </c>
      <c r="H33" s="198"/>
      <c r="I33" s="198">
        <v>0</v>
      </c>
      <c r="J33" s="198"/>
      <c r="K33" s="79"/>
      <c r="L33" s="198">
        <v>43573</v>
      </c>
      <c r="M33" s="198">
        <v>196325628</v>
      </c>
      <c r="N33" s="198"/>
      <c r="O33" s="198">
        <v>1539083</v>
      </c>
      <c r="P33" s="198"/>
      <c r="Q33" s="231">
        <v>4274</v>
      </c>
      <c r="R33" s="198"/>
      <c r="S33" s="225">
        <v>7007796165</v>
      </c>
      <c r="T33" s="198"/>
      <c r="U33" s="32">
        <v>6544989478</v>
      </c>
      <c r="V33" s="79"/>
      <c r="W33" s="80">
        <f>U33/درآمدها!$J$5</f>
        <v>4.4208497776379507E-3</v>
      </c>
      <c r="Y33" s="242"/>
      <c r="Z33" s="242"/>
    </row>
    <row r="34" spans="1:26" ht="28.5" customHeight="1">
      <c r="A34" s="203" t="s">
        <v>122</v>
      </c>
      <c r="C34" s="198">
        <v>85482</v>
      </c>
      <c r="D34" s="198"/>
      <c r="E34" s="198">
        <v>19980397549</v>
      </c>
      <c r="F34" s="198"/>
      <c r="G34" s="198">
        <v>18978811938</v>
      </c>
      <c r="H34" s="198"/>
      <c r="I34" s="198">
        <v>843030</v>
      </c>
      <c r="J34" s="198"/>
      <c r="K34" s="79"/>
      <c r="L34" s="198">
        <v>1179</v>
      </c>
      <c r="M34" s="198">
        <v>261844452</v>
      </c>
      <c r="N34" s="198"/>
      <c r="O34" s="198">
        <v>927333</v>
      </c>
      <c r="P34" s="198"/>
      <c r="Q34" s="231">
        <v>22000</v>
      </c>
      <c r="R34" s="198"/>
      <c r="S34" s="225">
        <v>19704820367</v>
      </c>
      <c r="T34" s="198"/>
      <c r="U34" s="32">
        <v>20270913935</v>
      </c>
      <c r="V34" s="79"/>
      <c r="W34" s="80">
        <f>U34/درآمدها!$J$5</f>
        <v>1.3692102281186095E-2</v>
      </c>
      <c r="Y34" s="242"/>
      <c r="Z34" s="242"/>
    </row>
    <row r="35" spans="1:26" ht="28.5" customHeight="1">
      <c r="A35" s="203" t="s">
        <v>123</v>
      </c>
      <c r="C35" s="198">
        <v>10022103</v>
      </c>
      <c r="D35" s="198"/>
      <c r="E35" s="198">
        <v>15206663512</v>
      </c>
      <c r="F35" s="198"/>
      <c r="G35" s="198">
        <v>14795389830</v>
      </c>
      <c r="H35" s="198"/>
      <c r="I35" s="198">
        <v>0</v>
      </c>
      <c r="J35" s="198"/>
      <c r="K35" s="79"/>
      <c r="L35" s="198">
        <v>276828</v>
      </c>
      <c r="M35" s="198">
        <v>408593899</v>
      </c>
      <c r="N35" s="198"/>
      <c r="O35" s="198">
        <v>9745275</v>
      </c>
      <c r="P35" s="198"/>
      <c r="Q35" s="231">
        <v>1515</v>
      </c>
      <c r="R35" s="198"/>
      <c r="S35" s="225">
        <v>14786628890</v>
      </c>
      <c r="T35" s="198"/>
      <c r="U35" s="32">
        <v>14680719761</v>
      </c>
      <c r="V35" s="79"/>
      <c r="W35" s="80">
        <f>U35/درآمدها!$J$5</f>
        <v>9.9161743359768191E-3</v>
      </c>
      <c r="Y35" s="242"/>
      <c r="Z35" s="242"/>
    </row>
    <row r="36" spans="1:26" ht="28.5" customHeight="1">
      <c r="A36" s="203" t="s">
        <v>124</v>
      </c>
      <c r="C36" s="198">
        <v>1153785</v>
      </c>
      <c r="D36" s="198"/>
      <c r="E36" s="198">
        <v>4821835315</v>
      </c>
      <c r="F36" s="198"/>
      <c r="G36" s="198">
        <v>4651555063</v>
      </c>
      <c r="H36" s="198"/>
      <c r="I36" s="198">
        <v>0</v>
      </c>
      <c r="J36" s="198"/>
      <c r="K36" s="79"/>
      <c r="L36" s="198">
        <v>37467</v>
      </c>
      <c r="M36" s="198">
        <v>150988002</v>
      </c>
      <c r="N36" s="198"/>
      <c r="O36" s="198">
        <v>1116318</v>
      </c>
      <c r="P36" s="198"/>
      <c r="Q36" s="231">
        <v>3400</v>
      </c>
      <c r="R36" s="198"/>
      <c r="S36" s="225">
        <v>4665255272</v>
      </c>
      <c r="T36" s="198"/>
      <c r="U36" s="32">
        <v>3775389862</v>
      </c>
      <c r="V36" s="79"/>
      <c r="W36" s="80">
        <f>U36/درآمدها!$J$5</f>
        <v>2.550108214539023E-3</v>
      </c>
      <c r="Y36" s="242"/>
      <c r="Z36" s="242"/>
    </row>
    <row r="37" spans="1:26" ht="28.5" customHeight="1">
      <c r="A37" s="203" t="s">
        <v>125</v>
      </c>
      <c r="C37" s="198">
        <v>1811541</v>
      </c>
      <c r="D37" s="198"/>
      <c r="E37" s="198">
        <v>6198638481</v>
      </c>
      <c r="F37" s="198"/>
      <c r="G37" s="198">
        <v>5588593963</v>
      </c>
      <c r="H37" s="198"/>
      <c r="I37" s="198">
        <v>0</v>
      </c>
      <c r="J37" s="198"/>
      <c r="K37" s="79"/>
      <c r="L37" s="198">
        <v>51014</v>
      </c>
      <c r="M37" s="198">
        <v>157205370</v>
      </c>
      <c r="N37" s="198"/>
      <c r="O37" s="198">
        <v>1760527</v>
      </c>
      <c r="P37" s="198"/>
      <c r="Q37" s="231">
        <v>2840</v>
      </c>
      <c r="R37" s="198"/>
      <c r="S37" s="225">
        <v>6024081382</v>
      </c>
      <c r="T37" s="198"/>
      <c r="U37" s="32">
        <v>4979987627</v>
      </c>
      <c r="V37" s="79"/>
      <c r="W37" s="80">
        <f>U37/درآمدها!$J$5</f>
        <v>3.3637605174867626E-3</v>
      </c>
      <c r="Y37" s="242"/>
      <c r="Z37" s="242"/>
    </row>
    <row r="38" spans="1:26" ht="28.5" customHeight="1">
      <c r="A38" s="203" t="s">
        <v>126</v>
      </c>
      <c r="C38" s="198">
        <v>482462</v>
      </c>
      <c r="D38" s="198"/>
      <c r="E38" s="198">
        <v>2861173723</v>
      </c>
      <c r="F38" s="198"/>
      <c r="G38" s="198">
        <v>2974062599</v>
      </c>
      <c r="H38" s="198"/>
      <c r="I38" s="198">
        <v>0</v>
      </c>
      <c r="J38" s="198"/>
      <c r="K38" s="79"/>
      <c r="L38" s="198">
        <v>20019</v>
      </c>
      <c r="M38" s="198">
        <v>123360027</v>
      </c>
      <c r="N38" s="198"/>
      <c r="O38" s="198">
        <v>462443</v>
      </c>
      <c r="P38" s="198"/>
      <c r="Q38" s="231">
        <v>6400</v>
      </c>
      <c r="R38" s="198"/>
      <c r="S38" s="225">
        <v>2742453831</v>
      </c>
      <c r="T38" s="198"/>
      <c r="U38" s="32">
        <v>2943163646</v>
      </c>
      <c r="V38" s="79"/>
      <c r="W38" s="80">
        <f>U38/درآمدها!$J$5</f>
        <v>1.9879763586643918E-3</v>
      </c>
      <c r="Y38" s="242"/>
      <c r="Z38" s="242"/>
    </row>
    <row r="39" spans="1:26" ht="28.5" customHeight="1">
      <c r="A39" s="203" t="s">
        <v>127</v>
      </c>
      <c r="C39" s="198">
        <v>2824488</v>
      </c>
      <c r="D39" s="198"/>
      <c r="E39" s="198">
        <v>7960958053</v>
      </c>
      <c r="F39" s="198"/>
      <c r="G39" s="198">
        <v>7809196288</v>
      </c>
      <c r="H39" s="198"/>
      <c r="I39" s="198">
        <v>0</v>
      </c>
      <c r="J39" s="198"/>
      <c r="K39" s="79"/>
      <c r="L39" s="198">
        <v>93755</v>
      </c>
      <c r="M39" s="198">
        <v>259123088</v>
      </c>
      <c r="N39" s="198"/>
      <c r="O39" s="198">
        <v>2730733</v>
      </c>
      <c r="P39" s="198"/>
      <c r="Q39" s="231">
        <v>2588</v>
      </c>
      <c r="R39" s="198"/>
      <c r="S39" s="225">
        <v>7696704984</v>
      </c>
      <c r="T39" s="198"/>
      <c r="U39" s="32">
        <v>7028614744</v>
      </c>
      <c r="V39" s="79"/>
      <c r="W39" s="80">
        <f>U39/درآمدها!$J$5</f>
        <v>4.747517170586843E-3</v>
      </c>
      <c r="Y39" s="242"/>
      <c r="Z39" s="242"/>
    </row>
    <row r="40" spans="1:26" ht="28.5" customHeight="1">
      <c r="A40" s="203" t="s">
        <v>128</v>
      </c>
      <c r="C40" s="198">
        <v>1018358</v>
      </c>
      <c r="D40" s="198"/>
      <c r="E40" s="198">
        <v>9959017761</v>
      </c>
      <c r="F40" s="198"/>
      <c r="G40" s="198">
        <v>8639339576</v>
      </c>
      <c r="H40" s="198"/>
      <c r="I40" s="198">
        <v>0</v>
      </c>
      <c r="J40" s="198"/>
      <c r="K40" s="79"/>
      <c r="L40" s="198">
        <v>33455</v>
      </c>
      <c r="M40" s="198">
        <v>283376918</v>
      </c>
      <c r="N40" s="198"/>
      <c r="O40" s="198">
        <v>984903</v>
      </c>
      <c r="P40" s="198"/>
      <c r="Q40" s="231">
        <v>7710</v>
      </c>
      <c r="R40" s="198"/>
      <c r="S40" s="225">
        <v>9631845057</v>
      </c>
      <c r="T40" s="198"/>
      <c r="U40" s="32">
        <v>7569966227</v>
      </c>
      <c r="V40" s="79"/>
      <c r="W40" s="80">
        <f>U40/درآمدها!$J$5</f>
        <v>5.1131760599233385E-3</v>
      </c>
      <c r="Y40" s="242"/>
      <c r="Z40" s="242"/>
    </row>
    <row r="41" spans="1:26" ht="28.5" customHeight="1">
      <c r="A41" s="203" t="s">
        <v>129</v>
      </c>
      <c r="C41" s="198">
        <v>2013662</v>
      </c>
      <c r="D41" s="198"/>
      <c r="E41" s="198">
        <v>11969635859</v>
      </c>
      <c r="F41" s="198"/>
      <c r="G41" s="198">
        <v>11849124667</v>
      </c>
      <c r="H41" s="198"/>
      <c r="I41" s="198">
        <v>0</v>
      </c>
      <c r="J41" s="198"/>
      <c r="K41" s="79"/>
      <c r="L41" s="198">
        <v>37474</v>
      </c>
      <c r="M41" s="198">
        <v>220603147</v>
      </c>
      <c r="N41" s="198"/>
      <c r="O41" s="198">
        <v>1976188</v>
      </c>
      <c r="P41" s="198"/>
      <c r="Q41" s="231">
        <v>5090</v>
      </c>
      <c r="R41" s="198"/>
      <c r="S41" s="225">
        <v>11746882420</v>
      </c>
      <c r="T41" s="198"/>
      <c r="U41" s="32">
        <v>9994399796</v>
      </c>
      <c r="V41" s="79"/>
      <c r="W41" s="80">
        <f>U41/درآمدها!$J$5</f>
        <v>6.7507732845542975E-3</v>
      </c>
      <c r="Y41" s="242"/>
      <c r="Z41" s="242"/>
    </row>
    <row r="42" spans="1:26" ht="28.5" customHeight="1">
      <c r="A42" s="203" t="s">
        <v>130</v>
      </c>
      <c r="C42" s="198">
        <v>268111</v>
      </c>
      <c r="D42" s="198"/>
      <c r="E42" s="198">
        <v>11112817217</v>
      </c>
      <c r="F42" s="198"/>
      <c r="G42" s="198">
        <v>9345577567</v>
      </c>
      <c r="H42" s="198"/>
      <c r="I42" s="198">
        <v>0</v>
      </c>
      <c r="J42" s="198"/>
      <c r="K42" s="79"/>
      <c r="L42" s="198">
        <v>8658</v>
      </c>
      <c r="M42" s="198">
        <v>301775758</v>
      </c>
      <c r="N42" s="198"/>
      <c r="O42" s="198">
        <v>259453</v>
      </c>
      <c r="P42" s="198"/>
      <c r="Q42" s="231">
        <v>33100</v>
      </c>
      <c r="R42" s="198"/>
      <c r="S42" s="225">
        <v>10753955510</v>
      </c>
      <c r="T42" s="198"/>
      <c r="U42" s="32">
        <v>8539024205</v>
      </c>
      <c r="V42" s="79"/>
      <c r="W42" s="80">
        <f>U42/درآمدها!$J$5</f>
        <v>5.7677316953387665E-3</v>
      </c>
      <c r="Y42" s="242"/>
      <c r="Z42" s="242"/>
    </row>
    <row r="43" spans="1:26" ht="28.5" customHeight="1">
      <c r="A43" s="203" t="s">
        <v>131</v>
      </c>
      <c r="C43" s="198">
        <v>1510102</v>
      </c>
      <c r="D43" s="198"/>
      <c r="E43" s="198">
        <v>24496313412</v>
      </c>
      <c r="F43" s="198"/>
      <c r="G43" s="198">
        <v>25201994536</v>
      </c>
      <c r="H43" s="198"/>
      <c r="I43" s="198">
        <v>0</v>
      </c>
      <c r="J43" s="198"/>
      <c r="K43" s="79"/>
      <c r="L43" s="198">
        <v>41207</v>
      </c>
      <c r="M43" s="198">
        <v>687756362</v>
      </c>
      <c r="N43" s="198"/>
      <c r="O43" s="198">
        <v>1468895</v>
      </c>
      <c r="P43" s="198"/>
      <c r="Q43" s="231">
        <v>15890</v>
      </c>
      <c r="R43" s="198"/>
      <c r="S43" s="225">
        <v>23827868773</v>
      </c>
      <c r="T43" s="198"/>
      <c r="U43" s="32">
        <v>23201409601</v>
      </c>
      <c r="V43" s="79"/>
      <c r="W43" s="80">
        <f>U43/درآمدها!$J$5</f>
        <v>1.5671521981852125E-2</v>
      </c>
      <c r="Y43" s="242"/>
      <c r="Z43" s="242"/>
    </row>
    <row r="44" spans="1:26" ht="28.5" customHeight="1">
      <c r="A44" s="203" t="s">
        <v>132</v>
      </c>
      <c r="C44" s="198">
        <v>1516604</v>
      </c>
      <c r="D44" s="198"/>
      <c r="E44" s="198">
        <v>10877650267</v>
      </c>
      <c r="F44" s="198"/>
      <c r="G44" s="198">
        <v>11340561602</v>
      </c>
      <c r="H44" s="198"/>
      <c r="I44" s="198">
        <v>0</v>
      </c>
      <c r="J44" s="198"/>
      <c r="K44" s="79"/>
      <c r="L44" s="198">
        <v>46860</v>
      </c>
      <c r="M44" s="198">
        <v>350092064</v>
      </c>
      <c r="N44" s="198"/>
      <c r="O44" s="198">
        <v>1469744</v>
      </c>
      <c r="P44" s="198"/>
      <c r="Q44" s="231">
        <v>7100</v>
      </c>
      <c r="R44" s="198"/>
      <c r="S44" s="225">
        <v>10541552847</v>
      </c>
      <c r="T44" s="198"/>
      <c r="U44" s="32">
        <v>10387868613</v>
      </c>
      <c r="V44" s="79"/>
      <c r="W44" s="80">
        <f>U44/درآمدها!$J$5</f>
        <v>7.016543999387205E-3</v>
      </c>
      <c r="Y44" s="242"/>
      <c r="Z44" s="242"/>
    </row>
    <row r="45" spans="1:26" ht="28.5" customHeight="1">
      <c r="A45" s="203" t="s">
        <v>133</v>
      </c>
      <c r="C45" s="198">
        <v>1764716</v>
      </c>
      <c r="D45" s="198"/>
      <c r="E45" s="198">
        <v>14754308384</v>
      </c>
      <c r="F45" s="198"/>
      <c r="G45" s="198">
        <v>14824980304</v>
      </c>
      <c r="H45" s="198"/>
      <c r="I45" s="198">
        <v>0</v>
      </c>
      <c r="J45" s="198"/>
      <c r="K45" s="79"/>
      <c r="L45" s="198">
        <v>33809</v>
      </c>
      <c r="M45" s="198">
        <v>283906303</v>
      </c>
      <c r="N45" s="198"/>
      <c r="O45" s="198">
        <v>1730907</v>
      </c>
      <c r="P45" s="198"/>
      <c r="Q45" s="231">
        <v>7390</v>
      </c>
      <c r="R45" s="198"/>
      <c r="S45" s="225">
        <v>14471640571</v>
      </c>
      <c r="T45" s="198"/>
      <c r="U45" s="32">
        <v>12721863920</v>
      </c>
      <c r="V45" s="79"/>
      <c r="W45" s="80">
        <f>U45/درآمدها!$J$5</f>
        <v>8.5930541937339171E-3</v>
      </c>
      <c r="Y45" s="242"/>
      <c r="Z45" s="242"/>
    </row>
    <row r="46" spans="1:26" ht="28.5" customHeight="1">
      <c r="A46" s="203" t="s">
        <v>134</v>
      </c>
      <c r="C46" s="198">
        <v>300460</v>
      </c>
      <c r="D46" s="198"/>
      <c r="E46" s="198">
        <v>4897027198</v>
      </c>
      <c r="F46" s="198"/>
      <c r="G46" s="198">
        <v>4612006295</v>
      </c>
      <c r="H46" s="198"/>
      <c r="I46" s="198">
        <v>0</v>
      </c>
      <c r="J46" s="198"/>
      <c r="K46" s="79"/>
      <c r="L46" s="198">
        <v>6991</v>
      </c>
      <c r="M46" s="198">
        <v>107264971</v>
      </c>
      <c r="N46" s="198"/>
      <c r="O46" s="198">
        <v>293469</v>
      </c>
      <c r="P46" s="198"/>
      <c r="Q46" s="231">
        <v>13880</v>
      </c>
      <c r="R46" s="198"/>
      <c r="S46" s="225">
        <v>4783084853</v>
      </c>
      <c r="T46" s="198"/>
      <c r="U46" s="32">
        <v>4051714106</v>
      </c>
      <c r="V46" s="79"/>
      <c r="W46" s="80">
        <f>U46/درآمدها!$J$5</f>
        <v>2.7367529718376497E-3</v>
      </c>
      <c r="Y46" s="242"/>
      <c r="Z46" s="242"/>
    </row>
    <row r="47" spans="1:26" ht="28.5" customHeight="1">
      <c r="A47" s="203" t="s">
        <v>135</v>
      </c>
      <c r="C47" s="198">
        <v>1230832</v>
      </c>
      <c r="D47" s="198"/>
      <c r="E47" s="198">
        <v>13084452333</v>
      </c>
      <c r="F47" s="198"/>
      <c r="G47" s="198">
        <v>13423063187</v>
      </c>
      <c r="H47" s="198"/>
      <c r="I47" s="198">
        <v>0</v>
      </c>
      <c r="J47" s="198"/>
      <c r="K47" s="79"/>
      <c r="L47" s="198">
        <v>38088</v>
      </c>
      <c r="M47" s="198">
        <v>415419925</v>
      </c>
      <c r="N47" s="198"/>
      <c r="O47" s="198">
        <v>1192744</v>
      </c>
      <c r="P47" s="198"/>
      <c r="Q47" s="231">
        <v>10010</v>
      </c>
      <c r="R47" s="198"/>
      <c r="S47" s="225">
        <v>12679554979</v>
      </c>
      <c r="T47" s="198"/>
      <c r="U47" s="32">
        <v>11868854231</v>
      </c>
      <c r="V47" s="79"/>
      <c r="W47" s="80">
        <f>U47/درآمدها!$J$5</f>
        <v>8.0168840246886645E-3</v>
      </c>
      <c r="Y47" s="242"/>
      <c r="Z47" s="242"/>
    </row>
    <row r="48" spans="1:26" ht="28.5" customHeight="1">
      <c r="A48" s="203" t="s">
        <v>136</v>
      </c>
      <c r="C48" s="198">
        <v>109460</v>
      </c>
      <c r="D48" s="198"/>
      <c r="E48" s="198">
        <v>8545061388</v>
      </c>
      <c r="F48" s="198"/>
      <c r="G48" s="198">
        <v>8303577099</v>
      </c>
      <c r="H48" s="198"/>
      <c r="I48" s="198">
        <v>0</v>
      </c>
      <c r="J48" s="198"/>
      <c r="K48" s="79"/>
      <c r="L48" s="198">
        <v>2714</v>
      </c>
      <c r="M48" s="198">
        <v>205776748</v>
      </c>
      <c r="N48" s="198"/>
      <c r="O48" s="198">
        <v>106746</v>
      </c>
      <c r="P48" s="198"/>
      <c r="Q48" s="231">
        <v>67970</v>
      </c>
      <c r="R48" s="198"/>
      <c r="S48" s="225">
        <v>8333191329</v>
      </c>
      <c r="T48" s="198"/>
      <c r="U48" s="32">
        <v>7218197191</v>
      </c>
      <c r="V48" s="79"/>
      <c r="W48" s="80">
        <f>U48/درآمدها!$J$5</f>
        <v>4.8755716955759523E-3</v>
      </c>
      <c r="Y48" s="242"/>
      <c r="Z48" s="242"/>
    </row>
    <row r="49" spans="1:26" ht="28.5" customHeight="1">
      <c r="A49" s="203" t="s">
        <v>137</v>
      </c>
      <c r="C49" s="198">
        <v>107346</v>
      </c>
      <c r="D49" s="198"/>
      <c r="E49" s="198">
        <v>5333258404</v>
      </c>
      <c r="F49" s="198"/>
      <c r="G49" s="198">
        <v>5132178156</v>
      </c>
      <c r="H49" s="198"/>
      <c r="I49" s="198">
        <v>0</v>
      </c>
      <c r="J49" s="198"/>
      <c r="K49" s="79"/>
      <c r="L49" s="198">
        <v>3094</v>
      </c>
      <c r="M49" s="198">
        <v>147917296</v>
      </c>
      <c r="N49" s="198"/>
      <c r="O49" s="198">
        <v>104252</v>
      </c>
      <c r="P49" s="198"/>
      <c r="Q49" s="231">
        <v>36390</v>
      </c>
      <c r="R49" s="198"/>
      <c r="S49" s="225">
        <v>5179539574</v>
      </c>
      <c r="T49" s="198"/>
      <c r="U49" s="32">
        <v>3771763338</v>
      </c>
      <c r="V49" s="79"/>
      <c r="W49" s="80">
        <f>U49/درآمدها!$J$5</f>
        <v>2.5476586586042293E-3</v>
      </c>
      <c r="Y49" s="242"/>
      <c r="Z49" s="242"/>
    </row>
    <row r="50" spans="1:26" ht="28.5" customHeight="1">
      <c r="A50" s="203" t="s">
        <v>138</v>
      </c>
      <c r="C50" s="198">
        <v>1776724</v>
      </c>
      <c r="D50" s="198"/>
      <c r="E50" s="198">
        <v>5086813152</v>
      </c>
      <c r="F50" s="198"/>
      <c r="G50" s="198">
        <v>4894676746</v>
      </c>
      <c r="H50" s="198"/>
      <c r="I50" s="198">
        <v>0</v>
      </c>
      <c r="J50" s="198"/>
      <c r="K50" s="79"/>
      <c r="L50" s="198">
        <v>36595</v>
      </c>
      <c r="M50" s="198">
        <v>100778321</v>
      </c>
      <c r="N50" s="198"/>
      <c r="O50" s="198">
        <v>1740129</v>
      </c>
      <c r="P50" s="198"/>
      <c r="Q50" s="231">
        <v>2944</v>
      </c>
      <c r="R50" s="198"/>
      <c r="S50" s="225">
        <v>4982040590</v>
      </c>
      <c r="T50" s="198"/>
      <c r="U50" s="32">
        <v>5093273790</v>
      </c>
      <c r="V50" s="79"/>
      <c r="W50" s="80">
        <f>U50/درآمدها!$J$5</f>
        <v>3.4402802903895978E-3</v>
      </c>
      <c r="Y50" s="242"/>
      <c r="Z50" s="242"/>
    </row>
    <row r="51" spans="1:26" ht="28.5" customHeight="1">
      <c r="A51" s="203" t="s">
        <v>139</v>
      </c>
      <c r="C51" s="198">
        <v>2450923</v>
      </c>
      <c r="D51" s="198"/>
      <c r="E51" s="198">
        <v>15080529001</v>
      </c>
      <c r="F51" s="198"/>
      <c r="G51" s="198">
        <v>14520765855</v>
      </c>
      <c r="H51" s="198"/>
      <c r="I51" s="198">
        <v>0</v>
      </c>
      <c r="J51" s="198"/>
      <c r="K51" s="79"/>
      <c r="L51" s="198">
        <v>51204</v>
      </c>
      <c r="M51" s="198">
        <v>303298701</v>
      </c>
      <c r="N51" s="198"/>
      <c r="O51" s="198">
        <v>2399719</v>
      </c>
      <c r="P51" s="198"/>
      <c r="Q51" s="231">
        <v>5070</v>
      </c>
      <c r="R51" s="198"/>
      <c r="S51" s="225">
        <v>14765470793</v>
      </c>
      <c r="T51" s="198"/>
      <c r="U51" s="32">
        <v>12098708452</v>
      </c>
      <c r="V51" s="79"/>
      <c r="W51" s="80">
        <f>U51/درآمدها!$J$5</f>
        <v>8.1721403448420625E-3</v>
      </c>
      <c r="Y51" s="242"/>
      <c r="Z51" s="242"/>
    </row>
    <row r="52" spans="1:26" ht="28.5" customHeight="1">
      <c r="A52" s="203" t="s">
        <v>140</v>
      </c>
      <c r="C52" s="198">
        <v>305578</v>
      </c>
      <c r="D52" s="198"/>
      <c r="E52" s="198">
        <v>4838148346</v>
      </c>
      <c r="F52" s="198"/>
      <c r="G52" s="198">
        <v>4850915981</v>
      </c>
      <c r="H52" s="198"/>
      <c r="I52" s="198">
        <v>0</v>
      </c>
      <c r="J52" s="198"/>
      <c r="K52" s="79"/>
      <c r="L52" s="198">
        <v>8439</v>
      </c>
      <c r="M52" s="198">
        <v>133970992</v>
      </c>
      <c r="N52" s="198"/>
      <c r="O52" s="198">
        <v>297139</v>
      </c>
      <c r="P52" s="198"/>
      <c r="Q52" s="231">
        <v>14100</v>
      </c>
      <c r="R52" s="198"/>
      <c r="S52" s="225">
        <v>4704535541</v>
      </c>
      <c r="T52" s="198"/>
      <c r="U52" s="32">
        <v>4164866373</v>
      </c>
      <c r="V52" s="79"/>
      <c r="W52" s="80">
        <f>U52/درآمدها!$J$5</f>
        <v>2.8131823039378198E-3</v>
      </c>
      <c r="Y52" s="242"/>
      <c r="Z52" s="242"/>
    </row>
    <row r="53" spans="1:26" ht="28.5" customHeight="1">
      <c r="A53" s="203" t="s">
        <v>141</v>
      </c>
      <c r="C53" s="198">
        <v>3285955</v>
      </c>
      <c r="D53" s="198"/>
      <c r="E53" s="198">
        <v>4984756685</v>
      </c>
      <c r="F53" s="198"/>
      <c r="G53" s="198">
        <v>4759462822</v>
      </c>
      <c r="H53" s="198"/>
      <c r="I53" s="198">
        <v>0</v>
      </c>
      <c r="J53" s="198"/>
      <c r="K53" s="79"/>
      <c r="L53" s="198">
        <v>110366</v>
      </c>
      <c r="M53" s="198">
        <v>159809410</v>
      </c>
      <c r="N53" s="198"/>
      <c r="O53" s="198">
        <v>3175589</v>
      </c>
      <c r="P53" s="198"/>
      <c r="Q53" s="231">
        <v>1295</v>
      </c>
      <c r="R53" s="198"/>
      <c r="S53" s="225">
        <v>4817332707</v>
      </c>
      <c r="T53" s="198"/>
      <c r="U53" s="32">
        <v>4089516006</v>
      </c>
      <c r="V53" s="79"/>
      <c r="W53" s="80">
        <f>U53/درآمدها!$J$5</f>
        <v>2.7622864767838425E-3</v>
      </c>
      <c r="Y53" s="242"/>
      <c r="Z53" s="242"/>
    </row>
    <row r="54" spans="1:26" ht="28.5" customHeight="1">
      <c r="A54" s="203" t="s">
        <v>142</v>
      </c>
      <c r="C54" s="198">
        <v>307410</v>
      </c>
      <c r="D54" s="198"/>
      <c r="E54" s="198">
        <v>4435920711</v>
      </c>
      <c r="F54" s="198"/>
      <c r="G54" s="198">
        <v>4274113583</v>
      </c>
      <c r="H54" s="198"/>
      <c r="I54" s="198">
        <v>0</v>
      </c>
      <c r="J54" s="198"/>
      <c r="K54" s="79"/>
      <c r="L54" s="198">
        <v>11733</v>
      </c>
      <c r="M54" s="198">
        <v>163131169</v>
      </c>
      <c r="N54" s="198"/>
      <c r="O54" s="198">
        <v>295677</v>
      </c>
      <c r="P54" s="198"/>
      <c r="Q54" s="231">
        <v>13100</v>
      </c>
      <c r="R54" s="198"/>
      <c r="S54" s="225">
        <v>4266613734</v>
      </c>
      <c r="T54" s="198"/>
      <c r="U54" s="32">
        <v>3851841043</v>
      </c>
      <c r="V54" s="79"/>
      <c r="W54" s="80">
        <f>U54/درآمدها!$J$5</f>
        <v>2.6017475926709628E-3</v>
      </c>
      <c r="Y54" s="242"/>
      <c r="Z54" s="242"/>
    </row>
    <row r="55" spans="1:26" ht="28.5" customHeight="1">
      <c r="A55" s="203" t="s">
        <v>143</v>
      </c>
      <c r="C55" s="198">
        <v>1477487</v>
      </c>
      <c r="D55" s="198"/>
      <c r="E55" s="198">
        <v>6023371362</v>
      </c>
      <c r="F55" s="198"/>
      <c r="G55" s="198">
        <v>5729489109</v>
      </c>
      <c r="H55" s="198"/>
      <c r="I55" s="198">
        <v>0</v>
      </c>
      <c r="J55" s="198"/>
      <c r="K55" s="79"/>
      <c r="L55" s="198">
        <v>28543</v>
      </c>
      <c r="M55" s="198">
        <v>110691403</v>
      </c>
      <c r="N55" s="198"/>
      <c r="O55" s="198">
        <v>1448944</v>
      </c>
      <c r="P55" s="198"/>
      <c r="Q55" s="231">
        <v>4146</v>
      </c>
      <c r="R55" s="198"/>
      <c r="S55" s="225">
        <v>5907008181</v>
      </c>
      <c r="T55" s="198"/>
      <c r="U55" s="32">
        <v>5972617080</v>
      </c>
      <c r="V55" s="79"/>
      <c r="W55" s="80">
        <f>U55/درآمدها!$J$5</f>
        <v>4.0342376376291903E-3</v>
      </c>
      <c r="Y55" s="242"/>
      <c r="Z55" s="242"/>
    </row>
    <row r="56" spans="1:26" ht="28.5" customHeight="1">
      <c r="A56" s="203" t="s">
        <v>144</v>
      </c>
      <c r="C56" s="198">
        <v>834880</v>
      </c>
      <c r="D56" s="198"/>
      <c r="E56" s="198">
        <v>7863964449</v>
      </c>
      <c r="F56" s="198"/>
      <c r="G56" s="198">
        <v>7586983224</v>
      </c>
      <c r="H56" s="198"/>
      <c r="I56" s="198">
        <v>0</v>
      </c>
      <c r="J56" s="198"/>
      <c r="K56" s="79"/>
      <c r="L56" s="198">
        <v>27821</v>
      </c>
      <c r="M56" s="198">
        <v>252572549</v>
      </c>
      <c r="N56" s="198"/>
      <c r="O56" s="198">
        <v>807059</v>
      </c>
      <c r="P56" s="198"/>
      <c r="Q56" s="231">
        <v>8700</v>
      </c>
      <c r="R56" s="198"/>
      <c r="S56" s="225">
        <v>7601910795</v>
      </c>
      <c r="T56" s="198"/>
      <c r="U56" s="32">
        <v>6990685458</v>
      </c>
      <c r="V56" s="79"/>
      <c r="W56" s="80">
        <f>U56/درآمدها!$J$5</f>
        <v>4.7218976220539241E-3</v>
      </c>
      <c r="Y56" s="242"/>
      <c r="Z56" s="242"/>
    </row>
    <row r="57" spans="1:26" ht="28.5" customHeight="1">
      <c r="A57" s="203" t="s">
        <v>145</v>
      </c>
      <c r="C57" s="198">
        <v>585524</v>
      </c>
      <c r="D57" s="198"/>
      <c r="E57" s="198">
        <v>4032915324</v>
      </c>
      <c r="F57" s="198"/>
      <c r="G57" s="198">
        <v>3952610818</v>
      </c>
      <c r="H57" s="198"/>
      <c r="I57" s="198">
        <v>0</v>
      </c>
      <c r="J57" s="198"/>
      <c r="K57" s="79"/>
      <c r="L57" s="198">
        <v>16285</v>
      </c>
      <c r="M57" s="198">
        <v>109962680</v>
      </c>
      <c r="N57" s="198"/>
      <c r="O57" s="198">
        <v>569239</v>
      </c>
      <c r="P57" s="198"/>
      <c r="Q57" s="231">
        <v>6610</v>
      </c>
      <c r="R57" s="198"/>
      <c r="S57" s="225">
        <v>3920749082</v>
      </c>
      <c r="T57" s="198"/>
      <c r="U57" s="32">
        <v>3738762592</v>
      </c>
      <c r="V57" s="79"/>
      <c r="W57" s="80">
        <f>U57/درآمدها!$J$5</f>
        <v>2.5253681200011683E-3</v>
      </c>
      <c r="Y57" s="242"/>
      <c r="Z57" s="242"/>
    </row>
    <row r="58" spans="1:26" ht="28.5" customHeight="1">
      <c r="A58" s="203" t="s">
        <v>146</v>
      </c>
      <c r="C58" s="198">
        <v>1678112</v>
      </c>
      <c r="D58" s="198"/>
      <c r="E58" s="198">
        <v>4815736128</v>
      </c>
      <c r="F58" s="198"/>
      <c r="G58" s="198">
        <v>4163847019</v>
      </c>
      <c r="H58" s="198"/>
      <c r="I58" s="198">
        <v>0</v>
      </c>
      <c r="J58" s="198"/>
      <c r="K58" s="79"/>
      <c r="L58" s="198">
        <v>54608</v>
      </c>
      <c r="M58" s="198">
        <v>135411040</v>
      </c>
      <c r="N58" s="198"/>
      <c r="O58" s="198">
        <v>1623504</v>
      </c>
      <c r="P58" s="198"/>
      <c r="Q58" s="231">
        <v>2373</v>
      </c>
      <c r="R58" s="198"/>
      <c r="S58" s="225">
        <v>4659025659</v>
      </c>
      <c r="T58" s="198"/>
      <c r="U58" s="32">
        <v>3832764149</v>
      </c>
      <c r="V58" s="79"/>
      <c r="W58" s="80">
        <f>U58/درآمدها!$J$5</f>
        <v>2.588861997838243E-3</v>
      </c>
      <c r="Y58" s="242"/>
      <c r="Z58" s="242"/>
    </row>
    <row r="59" spans="1:26" ht="28.5" customHeight="1">
      <c r="A59" s="203" t="s">
        <v>147</v>
      </c>
      <c r="C59" s="198">
        <v>229297</v>
      </c>
      <c r="D59" s="198"/>
      <c r="E59" s="198">
        <v>4883804885</v>
      </c>
      <c r="F59" s="198"/>
      <c r="G59" s="198">
        <v>4737158581</v>
      </c>
      <c r="H59" s="198"/>
      <c r="I59" s="198">
        <v>0</v>
      </c>
      <c r="J59" s="198"/>
      <c r="K59" s="79"/>
      <c r="L59" s="198">
        <v>4339</v>
      </c>
      <c r="M59" s="198">
        <v>89559889</v>
      </c>
      <c r="N59" s="198"/>
      <c r="O59" s="198">
        <v>224958</v>
      </c>
      <c r="P59" s="198"/>
      <c r="Q59" s="231">
        <v>19120</v>
      </c>
      <c r="R59" s="198"/>
      <c r="S59" s="225">
        <v>4791388372</v>
      </c>
      <c r="T59" s="198"/>
      <c r="U59" s="32">
        <v>4282520656</v>
      </c>
      <c r="V59" s="79"/>
      <c r="W59" s="80">
        <f>U59/درآمدها!$J$5</f>
        <v>2.8926525479446357E-3</v>
      </c>
      <c r="Y59" s="242"/>
      <c r="Z59" s="242"/>
    </row>
    <row r="60" spans="1:26" ht="28.5" customHeight="1">
      <c r="A60" s="203" t="s">
        <v>148</v>
      </c>
      <c r="C60" s="198">
        <v>3028723</v>
      </c>
      <c r="D60" s="198"/>
      <c r="E60" s="198">
        <v>9492551898</v>
      </c>
      <c r="F60" s="198"/>
      <c r="G60" s="198">
        <v>8901712965</v>
      </c>
      <c r="H60" s="198"/>
      <c r="I60" s="198">
        <v>0</v>
      </c>
      <c r="J60" s="198"/>
      <c r="K60" s="79"/>
      <c r="L60" s="198">
        <v>85754</v>
      </c>
      <c r="M60" s="198">
        <v>251945191</v>
      </c>
      <c r="N60" s="198"/>
      <c r="O60" s="198">
        <v>2942969</v>
      </c>
      <c r="P60" s="198"/>
      <c r="Q60" s="231">
        <v>2711</v>
      </c>
      <c r="R60" s="198"/>
      <c r="S60" s="225">
        <v>9223783741</v>
      </c>
      <c r="T60" s="198"/>
      <c r="U60" s="32">
        <v>7934361291</v>
      </c>
      <c r="V60" s="79"/>
      <c r="W60" s="80">
        <f>U60/درآمدها!$J$5</f>
        <v>5.3593087455558646E-3</v>
      </c>
      <c r="Y60" s="242"/>
      <c r="Z60" s="242"/>
    </row>
    <row r="61" spans="1:26" ht="28.5" customHeight="1">
      <c r="A61" s="203" t="s">
        <v>149</v>
      </c>
      <c r="C61" s="198">
        <v>831164</v>
      </c>
      <c r="D61" s="198"/>
      <c r="E61" s="198">
        <v>4998384511</v>
      </c>
      <c r="F61" s="198"/>
      <c r="G61" s="198">
        <v>4891213963</v>
      </c>
      <c r="H61" s="198"/>
      <c r="I61" s="198">
        <v>0</v>
      </c>
      <c r="J61" s="198"/>
      <c r="K61" s="79"/>
      <c r="L61" s="198">
        <v>28833</v>
      </c>
      <c r="M61" s="198">
        <v>169666429</v>
      </c>
      <c r="N61" s="198"/>
      <c r="O61" s="198">
        <v>802331</v>
      </c>
      <c r="P61" s="198"/>
      <c r="Q61" s="231">
        <v>6050</v>
      </c>
      <c r="R61" s="198"/>
      <c r="S61" s="225">
        <v>4824991028</v>
      </c>
      <c r="T61" s="198"/>
      <c r="U61" s="32">
        <v>4825755097</v>
      </c>
      <c r="V61" s="79"/>
      <c r="W61" s="80">
        <f>U61/درآمدها!$J$5</f>
        <v>3.2595832918018417E-3</v>
      </c>
      <c r="Y61" s="242"/>
      <c r="Z61" s="242"/>
    </row>
    <row r="62" spans="1:26" ht="28.5" customHeight="1">
      <c r="A62" s="203" t="s">
        <v>150</v>
      </c>
      <c r="C62" s="198">
        <v>5696400</v>
      </c>
      <c r="D62" s="198"/>
      <c r="E62" s="198">
        <v>16813858688</v>
      </c>
      <c r="F62" s="198"/>
      <c r="G62" s="198">
        <v>17445032608</v>
      </c>
      <c r="H62" s="198"/>
      <c r="I62" s="198">
        <v>0</v>
      </c>
      <c r="J62" s="198"/>
      <c r="K62" s="79"/>
      <c r="L62" s="198">
        <v>130328</v>
      </c>
      <c r="M62" s="198">
        <v>399080804</v>
      </c>
      <c r="N62" s="198"/>
      <c r="O62" s="198">
        <v>5566072</v>
      </c>
      <c r="P62" s="198"/>
      <c r="Q62" s="231">
        <v>2565</v>
      </c>
      <c r="R62" s="198"/>
      <c r="S62" s="225">
        <v>16429174225</v>
      </c>
      <c r="T62" s="198"/>
      <c r="U62" s="32">
        <v>14194526812</v>
      </c>
      <c r="V62" s="79"/>
      <c r="W62" s="80">
        <f>U62/درآمدها!$J$5</f>
        <v>9.5877725871733061E-3</v>
      </c>
      <c r="Y62" s="242"/>
      <c r="Z62" s="242"/>
    </row>
    <row r="63" spans="1:26" ht="28.5" customHeight="1">
      <c r="A63" s="203" t="s">
        <v>151</v>
      </c>
      <c r="C63" s="198">
        <v>363921</v>
      </c>
      <c r="D63" s="198"/>
      <c r="E63" s="198">
        <v>9758136780</v>
      </c>
      <c r="F63" s="198"/>
      <c r="G63" s="198">
        <v>12192714984</v>
      </c>
      <c r="H63" s="198"/>
      <c r="I63" s="198">
        <v>0</v>
      </c>
      <c r="J63" s="198"/>
      <c r="K63" s="79"/>
      <c r="L63" s="198">
        <v>6870</v>
      </c>
      <c r="M63" s="198">
        <v>230056365</v>
      </c>
      <c r="N63" s="198"/>
      <c r="O63" s="198">
        <v>357051</v>
      </c>
      <c r="P63" s="198"/>
      <c r="Q63" s="231">
        <v>29990</v>
      </c>
      <c r="R63" s="198"/>
      <c r="S63" s="225">
        <v>9573925371</v>
      </c>
      <c r="T63" s="198"/>
      <c r="U63" s="32">
        <v>10656482159</v>
      </c>
      <c r="V63" s="79"/>
      <c r="W63" s="80">
        <f>U63/درآمدها!$J$5</f>
        <v>7.1979805225621078E-3</v>
      </c>
      <c r="Y63" s="242"/>
      <c r="Z63" s="242"/>
    </row>
    <row r="64" spans="1:26" ht="28.5" customHeight="1">
      <c r="A64" s="203" t="s">
        <v>152</v>
      </c>
      <c r="C64" s="198">
        <v>754468</v>
      </c>
      <c r="D64" s="198"/>
      <c r="E64" s="198">
        <v>13203445806</v>
      </c>
      <c r="F64" s="198"/>
      <c r="G64" s="198">
        <v>13231119819</v>
      </c>
      <c r="H64" s="198"/>
      <c r="I64" s="198">
        <v>0</v>
      </c>
      <c r="J64" s="198"/>
      <c r="K64" s="79"/>
      <c r="L64" s="198">
        <v>23379</v>
      </c>
      <c r="M64" s="198">
        <v>409577202</v>
      </c>
      <c r="N64" s="198"/>
      <c r="O64" s="198">
        <v>731089</v>
      </c>
      <c r="P64" s="198"/>
      <c r="Q64" s="231">
        <v>15100</v>
      </c>
      <c r="R64" s="198"/>
      <c r="S64" s="225">
        <v>12794305380</v>
      </c>
      <c r="T64" s="198"/>
      <c r="U64" s="32">
        <v>10996200903</v>
      </c>
      <c r="V64" s="79"/>
      <c r="W64" s="80">
        <f>U64/درآمدها!$J$5</f>
        <v>7.4274454497281596E-3</v>
      </c>
      <c r="Y64" s="242"/>
      <c r="Z64" s="242"/>
    </row>
    <row r="65" spans="1:26" ht="28.5" customHeight="1">
      <c r="A65" s="203" t="s">
        <v>153</v>
      </c>
      <c r="C65" s="198">
        <v>4082248</v>
      </c>
      <c r="D65" s="198"/>
      <c r="E65" s="198">
        <v>13152656314</v>
      </c>
      <c r="F65" s="198"/>
      <c r="G65" s="198">
        <v>13686378522</v>
      </c>
      <c r="H65" s="198"/>
      <c r="I65" s="198">
        <v>0</v>
      </c>
      <c r="J65" s="198"/>
      <c r="K65" s="79"/>
      <c r="L65" s="198">
        <v>83064</v>
      </c>
      <c r="M65" s="198">
        <v>278358985</v>
      </c>
      <c r="N65" s="198"/>
      <c r="O65" s="198">
        <v>3999184</v>
      </c>
      <c r="P65" s="198"/>
      <c r="Q65" s="231">
        <v>3342</v>
      </c>
      <c r="R65" s="198"/>
      <c r="S65" s="225">
        <v>12885031161</v>
      </c>
      <c r="T65" s="198"/>
      <c r="U65" s="32">
        <v>13292755463</v>
      </c>
      <c r="V65" s="79"/>
      <c r="W65" s="80">
        <f>U65/درآمدها!$J$5</f>
        <v>8.9786660819440364E-3</v>
      </c>
      <c r="Y65" s="242"/>
      <c r="Z65" s="242"/>
    </row>
    <row r="66" spans="1:26" ht="28.5" customHeight="1">
      <c r="A66" s="203" t="s">
        <v>154</v>
      </c>
      <c r="C66" s="198">
        <v>464118</v>
      </c>
      <c r="D66" s="198"/>
      <c r="E66" s="198">
        <v>5841289488</v>
      </c>
      <c r="F66" s="198"/>
      <c r="G66" s="198">
        <v>5134944001</v>
      </c>
      <c r="H66" s="198"/>
      <c r="I66" s="198">
        <v>0</v>
      </c>
      <c r="J66" s="198"/>
      <c r="K66" s="79"/>
      <c r="L66" s="198">
        <v>12672</v>
      </c>
      <c r="M66" s="198">
        <v>140187719</v>
      </c>
      <c r="N66" s="198"/>
      <c r="O66" s="198">
        <v>451446</v>
      </c>
      <c r="P66" s="198"/>
      <c r="Q66" s="231">
        <v>11810</v>
      </c>
      <c r="R66" s="198"/>
      <c r="S66" s="225">
        <v>5681802416</v>
      </c>
      <c r="T66" s="198"/>
      <c r="U66" s="32">
        <v>5300960595</v>
      </c>
      <c r="V66" s="79"/>
      <c r="W66" s="80">
        <f>U66/درآمدها!$J$5</f>
        <v>3.5805635053265837E-3</v>
      </c>
      <c r="Y66" s="242"/>
      <c r="Z66" s="242"/>
    </row>
    <row r="67" spans="1:26" ht="28.5" customHeight="1">
      <c r="A67" s="203" t="s">
        <v>155</v>
      </c>
      <c r="C67" s="198">
        <v>711776</v>
      </c>
      <c r="D67" s="198"/>
      <c r="E67" s="198">
        <v>14560003231</v>
      </c>
      <c r="F67" s="198"/>
      <c r="G67" s="198">
        <v>14439593215</v>
      </c>
      <c r="H67" s="198"/>
      <c r="I67" s="198">
        <v>710351</v>
      </c>
      <c r="J67" s="198"/>
      <c r="K67" s="79"/>
      <c r="L67" s="198">
        <v>16699</v>
      </c>
      <c r="M67" s="198">
        <v>183841289</v>
      </c>
      <c r="N67" s="198"/>
      <c r="O67" s="198">
        <v>1405428</v>
      </c>
      <c r="P67" s="198"/>
      <c r="Q67" s="231">
        <v>10120</v>
      </c>
      <c r="R67" s="198"/>
      <c r="S67" s="225">
        <v>14374632062</v>
      </c>
      <c r="T67" s="198"/>
      <c r="U67" s="32">
        <v>14140346267</v>
      </c>
      <c r="V67" s="79"/>
      <c r="W67" s="80">
        <f>U67/درآمدها!$J$5</f>
        <v>9.5511760347845396E-3</v>
      </c>
      <c r="Y67" s="242"/>
      <c r="Z67" s="242"/>
    </row>
    <row r="68" spans="1:26" ht="28.5" customHeight="1">
      <c r="A68" s="203" t="s">
        <v>156</v>
      </c>
      <c r="C68" s="198">
        <v>2877114</v>
      </c>
      <c r="D68" s="198"/>
      <c r="E68" s="198">
        <v>10110150516</v>
      </c>
      <c r="F68" s="198"/>
      <c r="G68" s="198">
        <v>9814610945</v>
      </c>
      <c r="H68" s="198"/>
      <c r="I68" s="198">
        <v>975598</v>
      </c>
      <c r="J68" s="198"/>
      <c r="K68" s="79"/>
      <c r="L68" s="198">
        <v>89689</v>
      </c>
      <c r="M68" s="198">
        <v>306007504</v>
      </c>
      <c r="N68" s="198"/>
      <c r="O68" s="198">
        <v>3763023</v>
      </c>
      <c r="P68" s="198"/>
      <c r="Q68" s="231">
        <v>2397.7777778663599</v>
      </c>
      <c r="R68" s="198"/>
      <c r="S68" s="225">
        <v>9794984244</v>
      </c>
      <c r="T68" s="198"/>
      <c r="U68" s="32">
        <v>8966347418.6674995</v>
      </c>
      <c r="V68" s="79"/>
      <c r="W68" s="80">
        <f>U68/درآمدها!$J$5</f>
        <v>6.056369551896295E-3</v>
      </c>
      <c r="Y68" s="242"/>
      <c r="Z68" s="242"/>
    </row>
    <row r="69" spans="1:26" ht="28.5" customHeight="1">
      <c r="A69" s="203" t="s">
        <v>157</v>
      </c>
      <c r="C69" s="198">
        <v>1242585</v>
      </c>
      <c r="D69" s="198"/>
      <c r="E69" s="198">
        <v>4974959062</v>
      </c>
      <c r="F69" s="198"/>
      <c r="G69" s="198">
        <v>4836652084</v>
      </c>
      <c r="H69" s="198"/>
      <c r="I69" s="198">
        <v>0</v>
      </c>
      <c r="J69" s="198"/>
      <c r="K69" s="79"/>
      <c r="L69" s="198">
        <v>45213</v>
      </c>
      <c r="M69" s="198">
        <v>175912905</v>
      </c>
      <c r="N69" s="198"/>
      <c r="O69" s="198">
        <v>1197372</v>
      </c>
      <c r="P69" s="198"/>
      <c r="Q69" s="231">
        <v>3808</v>
      </c>
      <c r="R69" s="198"/>
      <c r="S69" s="225">
        <v>4793938991</v>
      </c>
      <c r="T69" s="198"/>
      <c r="U69" s="32">
        <v>4537022760</v>
      </c>
      <c r="V69" s="79"/>
      <c r="W69" s="80">
        <f>U69/درآمدها!$J$5</f>
        <v>3.0645574186336866E-3</v>
      </c>
      <c r="Y69" s="242"/>
      <c r="Z69" s="242"/>
    </row>
    <row r="70" spans="1:26" ht="28.5" customHeight="1">
      <c r="A70" s="203" t="s">
        <v>158</v>
      </c>
      <c r="C70" s="198">
        <v>3828629</v>
      </c>
      <c r="D70" s="198"/>
      <c r="E70" s="198">
        <v>13088365934</v>
      </c>
      <c r="F70" s="198"/>
      <c r="G70" s="198">
        <v>12816573399</v>
      </c>
      <c r="H70" s="198"/>
      <c r="I70" s="198">
        <v>0</v>
      </c>
      <c r="J70" s="198"/>
      <c r="K70" s="79"/>
      <c r="L70" s="198">
        <v>73217</v>
      </c>
      <c r="M70" s="198">
        <v>245067054</v>
      </c>
      <c r="N70" s="198"/>
      <c r="O70" s="198">
        <v>3755412</v>
      </c>
      <c r="P70" s="198"/>
      <c r="Q70" s="231">
        <v>3140</v>
      </c>
      <c r="R70" s="198"/>
      <c r="S70" s="225">
        <v>12838069839</v>
      </c>
      <c r="T70" s="198"/>
      <c r="U70" s="32">
        <v>11722938143</v>
      </c>
      <c r="V70" s="79"/>
      <c r="W70" s="80">
        <f>U70/درآمدها!$J$5</f>
        <v>7.9183241863028404E-3</v>
      </c>
      <c r="Y70" s="242"/>
      <c r="Z70" s="242"/>
    </row>
    <row r="71" spans="1:26" ht="28.5" customHeight="1">
      <c r="A71" s="203" t="s">
        <v>159</v>
      </c>
      <c r="C71" s="198">
        <v>3185918</v>
      </c>
      <c r="D71" s="198"/>
      <c r="E71" s="198">
        <v>7474846865</v>
      </c>
      <c r="F71" s="198"/>
      <c r="G71" s="198">
        <v>6937572583</v>
      </c>
      <c r="H71" s="198"/>
      <c r="I71" s="198">
        <v>0</v>
      </c>
      <c r="J71" s="198"/>
      <c r="K71" s="79"/>
      <c r="L71" s="198">
        <v>88755</v>
      </c>
      <c r="M71" s="198">
        <v>193208584</v>
      </c>
      <c r="N71" s="198"/>
      <c r="O71" s="198">
        <v>3097163</v>
      </c>
      <c r="P71" s="198"/>
      <c r="Q71" s="231">
        <v>1960</v>
      </c>
      <c r="R71" s="198"/>
      <c r="S71" s="225">
        <v>7266608601</v>
      </c>
      <c r="T71" s="198"/>
      <c r="U71" s="32">
        <v>6037729222</v>
      </c>
      <c r="V71" s="79"/>
      <c r="W71" s="80">
        <f>U71/درآمدها!$J$5</f>
        <v>4.078217998399792E-3</v>
      </c>
      <c r="Y71" s="242"/>
      <c r="Z71" s="242"/>
    </row>
    <row r="72" spans="1:26" ht="28.5" customHeight="1">
      <c r="A72" s="203" t="s">
        <v>160</v>
      </c>
      <c r="C72" s="198">
        <v>4044645</v>
      </c>
      <c r="D72" s="198"/>
      <c r="E72" s="198">
        <v>12391824909</v>
      </c>
      <c r="F72" s="198"/>
      <c r="G72" s="198">
        <v>11395896128</v>
      </c>
      <c r="H72" s="198"/>
      <c r="I72" s="198">
        <v>0</v>
      </c>
      <c r="J72" s="198"/>
      <c r="K72" s="79"/>
      <c r="L72" s="198">
        <v>125090</v>
      </c>
      <c r="M72" s="198">
        <v>352373400</v>
      </c>
      <c r="N72" s="198"/>
      <c r="O72" s="198">
        <v>3919555</v>
      </c>
      <c r="P72" s="198"/>
      <c r="Q72" s="231">
        <v>2699</v>
      </c>
      <c r="R72" s="198"/>
      <c r="S72" s="225">
        <v>12008579068</v>
      </c>
      <c r="T72" s="198"/>
      <c r="U72" s="32">
        <v>10519210332</v>
      </c>
      <c r="V72" s="79"/>
      <c r="W72" s="80">
        <f>U72/درآمدها!$J$5</f>
        <v>7.1052594986538544E-3</v>
      </c>
      <c r="Y72" s="242"/>
      <c r="Z72" s="242"/>
    </row>
    <row r="73" spans="1:26" ht="28.5" customHeight="1">
      <c r="A73" s="203" t="s">
        <v>161</v>
      </c>
      <c r="C73" s="198">
        <v>704846</v>
      </c>
      <c r="D73" s="198"/>
      <c r="E73" s="198">
        <v>8975215110</v>
      </c>
      <c r="F73" s="198"/>
      <c r="G73" s="198">
        <v>9542336956</v>
      </c>
      <c r="H73" s="198"/>
      <c r="I73" s="198">
        <v>0</v>
      </c>
      <c r="J73" s="198"/>
      <c r="K73" s="79"/>
      <c r="L73" s="198">
        <v>3271</v>
      </c>
      <c r="M73" s="198">
        <v>44290299</v>
      </c>
      <c r="N73" s="198"/>
      <c r="O73" s="198">
        <v>701575</v>
      </c>
      <c r="P73" s="198"/>
      <c r="Q73" s="231">
        <v>10240</v>
      </c>
      <c r="R73" s="198"/>
      <c r="S73" s="225">
        <v>8933563559</v>
      </c>
      <c r="T73" s="198"/>
      <c r="U73" s="32">
        <v>7143378900</v>
      </c>
      <c r="V73" s="79"/>
      <c r="W73" s="80">
        <f>U73/درآمدها!$J$5</f>
        <v>4.8250352621344011E-3</v>
      </c>
      <c r="Y73" s="242"/>
      <c r="Z73" s="242"/>
    </row>
    <row r="74" spans="1:26" ht="28.5" customHeight="1">
      <c r="A74" s="203" t="s">
        <v>162</v>
      </c>
      <c r="C74" s="198">
        <v>1390544</v>
      </c>
      <c r="D74" s="198"/>
      <c r="E74" s="198">
        <v>9997387324</v>
      </c>
      <c r="F74" s="198"/>
      <c r="G74" s="198">
        <v>9511093385</v>
      </c>
      <c r="H74" s="198"/>
      <c r="I74" s="198">
        <v>0</v>
      </c>
      <c r="J74" s="198"/>
      <c r="K74" s="79"/>
      <c r="L74" s="198">
        <v>39004</v>
      </c>
      <c r="M74" s="198">
        <v>266790127</v>
      </c>
      <c r="N74" s="198"/>
      <c r="O74" s="198">
        <v>1351540</v>
      </c>
      <c r="P74" s="198"/>
      <c r="Q74" s="231">
        <v>5810</v>
      </c>
      <c r="R74" s="198"/>
      <c r="S74" s="225">
        <v>9716966068</v>
      </c>
      <c r="T74" s="198"/>
      <c r="U74" s="32">
        <v>7805071295</v>
      </c>
      <c r="V74" s="79"/>
      <c r="W74" s="80">
        <f>U74/درآمدها!$J$5</f>
        <v>5.2719790940738169E-3</v>
      </c>
      <c r="Y74" s="242"/>
      <c r="Z74" s="242"/>
    </row>
    <row r="75" spans="1:26" ht="28.5" customHeight="1">
      <c r="A75" s="203" t="s">
        <v>163</v>
      </c>
      <c r="C75" s="198">
        <v>361177</v>
      </c>
      <c r="D75" s="198"/>
      <c r="E75" s="198">
        <v>6017073817</v>
      </c>
      <c r="F75" s="198"/>
      <c r="G75" s="198">
        <v>5939121571</v>
      </c>
      <c r="H75" s="198"/>
      <c r="I75" s="198">
        <v>0</v>
      </c>
      <c r="J75" s="198"/>
      <c r="K75" s="79"/>
      <c r="L75" s="198">
        <v>6127</v>
      </c>
      <c r="M75" s="198">
        <v>100762704</v>
      </c>
      <c r="N75" s="198"/>
      <c r="O75" s="198">
        <v>355050</v>
      </c>
      <c r="P75" s="198"/>
      <c r="Q75" s="231">
        <v>14900</v>
      </c>
      <c r="R75" s="198"/>
      <c r="S75" s="225">
        <v>5915000287</v>
      </c>
      <c r="T75" s="198"/>
      <c r="U75" s="32">
        <v>5258949936</v>
      </c>
      <c r="V75" s="79"/>
      <c r="W75" s="80">
        <f>U75/درآمدها!$J$5</f>
        <v>3.5521871705558629E-3</v>
      </c>
      <c r="Y75" s="242"/>
      <c r="Z75" s="242"/>
    </row>
    <row r="76" spans="1:26" ht="28.5" customHeight="1">
      <c r="A76" s="203" t="s">
        <v>164</v>
      </c>
      <c r="C76" s="198">
        <v>516554</v>
      </c>
      <c r="D76" s="198"/>
      <c r="E76" s="198">
        <v>3875633783</v>
      </c>
      <c r="F76" s="198"/>
      <c r="G76" s="198">
        <v>3374495462</v>
      </c>
      <c r="H76" s="198"/>
      <c r="I76" s="198">
        <v>0</v>
      </c>
      <c r="J76" s="198"/>
      <c r="K76" s="79"/>
      <c r="L76" s="198">
        <v>19111</v>
      </c>
      <c r="M76" s="198">
        <v>124812411</v>
      </c>
      <c r="N76" s="198"/>
      <c r="O76" s="198">
        <v>497443</v>
      </c>
      <c r="P76" s="198"/>
      <c r="Q76" s="231">
        <v>6720</v>
      </c>
      <c r="R76" s="198"/>
      <c r="S76" s="225">
        <v>3732246574</v>
      </c>
      <c r="T76" s="198"/>
      <c r="U76" s="32">
        <v>3323145179</v>
      </c>
      <c r="V76" s="79"/>
      <c r="W76" s="80">
        <f>U76/درآمدها!$J$5</f>
        <v>2.2446370120261907E-3</v>
      </c>
      <c r="Y76" s="242"/>
      <c r="Z76" s="242"/>
    </row>
    <row r="77" spans="1:26" ht="28.5" customHeight="1">
      <c r="A77" s="203" t="s">
        <v>165</v>
      </c>
      <c r="C77" s="198">
        <v>2753325</v>
      </c>
      <c r="D77" s="198"/>
      <c r="E77" s="198">
        <v>15054291070</v>
      </c>
      <c r="F77" s="198"/>
      <c r="G77" s="198">
        <v>14695904336</v>
      </c>
      <c r="H77" s="198"/>
      <c r="I77" s="198">
        <v>0</v>
      </c>
      <c r="J77" s="198"/>
      <c r="K77" s="79"/>
      <c r="L77" s="198">
        <v>39285</v>
      </c>
      <c r="M77" s="198">
        <v>209721791</v>
      </c>
      <c r="N77" s="198"/>
      <c r="O77" s="198">
        <v>2714040</v>
      </c>
      <c r="P77" s="198"/>
      <c r="Q77" s="231">
        <v>4950</v>
      </c>
      <c r="R77" s="198"/>
      <c r="S77" s="225">
        <v>14839493389</v>
      </c>
      <c r="T77" s="198"/>
      <c r="U77" s="32">
        <v>13349353968</v>
      </c>
      <c r="V77" s="79"/>
      <c r="W77" s="80">
        <f>U77/درآمدها!$J$5</f>
        <v>9.0168958589490183E-3</v>
      </c>
      <c r="Y77" s="242"/>
      <c r="Z77" s="242"/>
    </row>
    <row r="78" spans="1:26" ht="28.5" customHeight="1">
      <c r="A78" s="203" t="s">
        <v>166</v>
      </c>
      <c r="C78" s="198">
        <v>3886596</v>
      </c>
      <c r="D78" s="198"/>
      <c r="E78" s="198">
        <v>55633002080</v>
      </c>
      <c r="F78" s="198"/>
      <c r="G78" s="198">
        <v>56355495248</v>
      </c>
      <c r="H78" s="198"/>
      <c r="I78" s="198">
        <v>0</v>
      </c>
      <c r="J78" s="198"/>
      <c r="K78" s="79"/>
      <c r="L78" s="198">
        <v>416175</v>
      </c>
      <c r="M78" s="198">
        <v>6035766029</v>
      </c>
      <c r="N78" s="198"/>
      <c r="O78" s="198">
        <v>3470421</v>
      </c>
      <c r="P78" s="198"/>
      <c r="Q78" s="231">
        <v>14060</v>
      </c>
      <c r="R78" s="198"/>
      <c r="S78" s="225">
        <v>49675844546</v>
      </c>
      <c r="T78" s="198"/>
      <c r="U78" s="32">
        <v>48487426754</v>
      </c>
      <c r="V78" s="79"/>
      <c r="W78" s="80">
        <f>U78/درآمدها!$J$5</f>
        <v>3.2751103803020862E-2</v>
      </c>
      <c r="Y78" s="242"/>
      <c r="Z78" s="242"/>
    </row>
    <row r="79" spans="1:26" ht="28.5" customHeight="1">
      <c r="A79" s="203" t="s">
        <v>167</v>
      </c>
      <c r="C79" s="198">
        <v>2065937</v>
      </c>
      <c r="D79" s="198"/>
      <c r="E79" s="198">
        <v>29745027802</v>
      </c>
      <c r="F79" s="198"/>
      <c r="G79" s="198">
        <v>28355425805</v>
      </c>
      <c r="H79" s="198"/>
      <c r="I79" s="198">
        <v>0</v>
      </c>
      <c r="J79" s="198"/>
      <c r="K79" s="79"/>
      <c r="L79" s="198">
        <v>56606</v>
      </c>
      <c r="M79" s="198">
        <v>776363483</v>
      </c>
      <c r="N79" s="198"/>
      <c r="O79" s="198">
        <v>2009331</v>
      </c>
      <c r="P79" s="198"/>
      <c r="Q79" s="231">
        <v>13690</v>
      </c>
      <c r="R79" s="198"/>
      <c r="S79" s="225">
        <v>28930023743</v>
      </c>
      <c r="T79" s="198"/>
      <c r="U79" s="32">
        <v>27365089662</v>
      </c>
      <c r="V79" s="79"/>
      <c r="W79" s="80">
        <f>U79/درآمدها!$J$5</f>
        <v>1.8483902984709318E-2</v>
      </c>
      <c r="Y79" s="242"/>
      <c r="Z79" s="242"/>
    </row>
    <row r="80" spans="1:26" ht="28.5" customHeight="1">
      <c r="A80" s="203" t="s">
        <v>168</v>
      </c>
      <c r="C80" s="198">
        <v>1102690</v>
      </c>
      <c r="D80" s="198"/>
      <c r="E80" s="198">
        <v>23939700740</v>
      </c>
      <c r="F80" s="198"/>
      <c r="G80" s="198">
        <v>22889271319</v>
      </c>
      <c r="H80" s="198"/>
      <c r="I80" s="198">
        <v>0</v>
      </c>
      <c r="J80" s="198"/>
      <c r="K80" s="79"/>
      <c r="L80" s="198">
        <v>23268</v>
      </c>
      <c r="M80" s="198">
        <v>482572125</v>
      </c>
      <c r="N80" s="198"/>
      <c r="O80" s="198">
        <v>1079422</v>
      </c>
      <c r="P80" s="198"/>
      <c r="Q80" s="231">
        <v>21870</v>
      </c>
      <c r="R80" s="198"/>
      <c r="S80" s="225">
        <v>23434546112</v>
      </c>
      <c r="T80" s="198"/>
      <c r="U80" s="32">
        <v>23492479518</v>
      </c>
      <c r="V80" s="79"/>
      <c r="W80" s="80">
        <f>U80/درآمدها!$J$5</f>
        <v>1.5868126786515578E-2</v>
      </c>
      <c r="Y80" s="242"/>
      <c r="Z80" s="242"/>
    </row>
    <row r="81" spans="1:26" ht="28.5" customHeight="1">
      <c r="A81" s="203" t="s">
        <v>169</v>
      </c>
      <c r="C81" s="198">
        <v>4475211</v>
      </c>
      <c r="D81" s="198"/>
      <c r="E81" s="198">
        <v>13987983656</v>
      </c>
      <c r="F81" s="198"/>
      <c r="G81" s="198">
        <v>13966232099</v>
      </c>
      <c r="H81" s="198"/>
      <c r="I81" s="198">
        <v>0</v>
      </c>
      <c r="J81" s="198"/>
      <c r="K81" s="79"/>
      <c r="L81" s="198">
        <v>134938</v>
      </c>
      <c r="M81" s="198">
        <v>420770061</v>
      </c>
      <c r="N81" s="198"/>
      <c r="O81" s="198">
        <v>4340273</v>
      </c>
      <c r="P81" s="198"/>
      <c r="Q81" s="231">
        <v>3115</v>
      </c>
      <c r="R81" s="198"/>
      <c r="S81" s="225">
        <v>13566213479</v>
      </c>
      <c r="T81" s="198"/>
      <c r="U81" s="32">
        <v>13454648550</v>
      </c>
      <c r="V81" s="79"/>
      <c r="W81" s="80">
        <f>U81/درآمدها!$J$5</f>
        <v>9.0880176737335727E-3</v>
      </c>
      <c r="Y81" s="242"/>
      <c r="Z81" s="242"/>
    </row>
    <row r="82" spans="1:26" ht="28.5" customHeight="1">
      <c r="A82" s="203" t="s">
        <v>170</v>
      </c>
      <c r="C82" s="198">
        <v>3328156</v>
      </c>
      <c r="D82" s="198"/>
      <c r="E82" s="198">
        <v>14073543302</v>
      </c>
      <c r="F82" s="198"/>
      <c r="G82" s="198">
        <v>16184830695</v>
      </c>
      <c r="H82" s="198"/>
      <c r="I82" s="198">
        <v>0</v>
      </c>
      <c r="J82" s="198"/>
      <c r="K82" s="79"/>
      <c r="L82" s="198">
        <v>74311</v>
      </c>
      <c r="M82" s="198">
        <v>361155866</v>
      </c>
      <c r="N82" s="198"/>
      <c r="O82" s="198">
        <v>3253845</v>
      </c>
      <c r="P82" s="198"/>
      <c r="Q82" s="231">
        <v>5570</v>
      </c>
      <c r="R82" s="198"/>
      <c r="S82" s="225">
        <v>13759309510</v>
      </c>
      <c r="T82" s="198"/>
      <c r="U82" s="32">
        <v>18024615116</v>
      </c>
      <c r="V82" s="79"/>
      <c r="W82" s="80">
        <f>U82/درآمدها!$J$5</f>
        <v>1.2174827170528606E-2</v>
      </c>
      <c r="Y82" s="242"/>
      <c r="Z82" s="242"/>
    </row>
    <row r="83" spans="1:26" ht="28.5" customHeight="1">
      <c r="A83" s="203" t="s">
        <v>171</v>
      </c>
      <c r="C83" s="198">
        <v>166078</v>
      </c>
      <c r="D83" s="198"/>
      <c r="E83" s="198">
        <v>7353746153</v>
      </c>
      <c r="F83" s="198"/>
      <c r="G83" s="198">
        <v>6639451402</v>
      </c>
      <c r="H83" s="198"/>
      <c r="I83" s="198">
        <v>0</v>
      </c>
      <c r="J83" s="198"/>
      <c r="K83" s="79"/>
      <c r="L83" s="198">
        <v>4041</v>
      </c>
      <c r="M83" s="198">
        <v>161504393</v>
      </c>
      <c r="N83" s="198"/>
      <c r="O83" s="198">
        <v>162037</v>
      </c>
      <c r="P83" s="198"/>
      <c r="Q83" s="231">
        <v>43900</v>
      </c>
      <c r="R83" s="198"/>
      <c r="S83" s="225">
        <v>7174815239</v>
      </c>
      <c r="T83" s="198"/>
      <c r="U83" s="32">
        <v>7074495132</v>
      </c>
      <c r="V83" s="79"/>
      <c r="W83" s="80">
        <f>U83/درآمدها!$J$5</f>
        <v>4.7785073354709162E-3</v>
      </c>
      <c r="Y83" s="242"/>
      <c r="Z83" s="242"/>
    </row>
    <row r="84" spans="1:26" ht="28.5" customHeight="1">
      <c r="A84" s="203" t="s">
        <v>172</v>
      </c>
      <c r="C84" s="198">
        <v>304723</v>
      </c>
      <c r="D84" s="198"/>
      <c r="E84" s="198">
        <v>8328011382</v>
      </c>
      <c r="F84" s="198"/>
      <c r="G84" s="198">
        <v>7556981083</v>
      </c>
      <c r="H84" s="198"/>
      <c r="I84" s="198">
        <v>0</v>
      </c>
      <c r="J84" s="198"/>
      <c r="K84" s="79"/>
      <c r="L84" s="198">
        <v>9454</v>
      </c>
      <c r="M84" s="198">
        <v>234412365</v>
      </c>
      <c r="N84" s="198"/>
      <c r="O84" s="198">
        <v>295269</v>
      </c>
      <c r="P84" s="198"/>
      <c r="Q84" s="231">
        <v>24000</v>
      </c>
      <c r="R84" s="198"/>
      <c r="S84" s="225">
        <v>8069635678</v>
      </c>
      <c r="T84" s="198"/>
      <c r="U84" s="32">
        <v>7047474266</v>
      </c>
      <c r="V84" s="79"/>
      <c r="W84" s="80">
        <f>U84/درآمدها!$J$5</f>
        <v>4.7602559402854516E-3</v>
      </c>
      <c r="Y84" s="242"/>
      <c r="Z84" s="242"/>
    </row>
    <row r="85" spans="1:26" ht="28.5" customHeight="1">
      <c r="A85" s="203" t="s">
        <v>173</v>
      </c>
      <c r="C85" s="198">
        <v>106441</v>
      </c>
      <c r="D85" s="198"/>
      <c r="E85" s="198">
        <v>4800794014</v>
      </c>
      <c r="F85" s="198"/>
      <c r="G85" s="198">
        <v>5588910735</v>
      </c>
      <c r="H85" s="198"/>
      <c r="I85" s="198">
        <v>0</v>
      </c>
      <c r="J85" s="198"/>
      <c r="K85" s="79"/>
      <c r="L85" s="198">
        <v>2478</v>
      </c>
      <c r="M85" s="198">
        <v>130145324</v>
      </c>
      <c r="N85" s="198"/>
      <c r="O85" s="198">
        <v>103963</v>
      </c>
      <c r="P85" s="198"/>
      <c r="Q85" s="231">
        <v>60300</v>
      </c>
      <c r="R85" s="198"/>
      <c r="S85" s="225">
        <v>4689029116</v>
      </c>
      <c r="T85" s="198"/>
      <c r="U85" s="32">
        <v>6230172959</v>
      </c>
      <c r="V85" s="79"/>
      <c r="W85" s="80">
        <f>U85/درآمدها!$J$5</f>
        <v>4.2082051977350978E-3</v>
      </c>
      <c r="Y85" s="242"/>
      <c r="Z85" s="242"/>
    </row>
    <row r="86" spans="1:26" ht="28.5" customHeight="1">
      <c r="A86" s="203" t="s">
        <v>174</v>
      </c>
      <c r="C86" s="198">
        <v>141073</v>
      </c>
      <c r="D86" s="198"/>
      <c r="E86" s="198">
        <v>9299453534</v>
      </c>
      <c r="F86" s="198"/>
      <c r="G86" s="198">
        <v>8939754726</v>
      </c>
      <c r="H86" s="198"/>
      <c r="I86" s="198">
        <v>0</v>
      </c>
      <c r="J86" s="198"/>
      <c r="K86" s="79"/>
      <c r="L86" s="198">
        <v>3122</v>
      </c>
      <c r="M86" s="198">
        <v>197816594</v>
      </c>
      <c r="N86" s="198"/>
      <c r="O86" s="198">
        <v>137951</v>
      </c>
      <c r="P86" s="198"/>
      <c r="Q86" s="231">
        <v>55400</v>
      </c>
      <c r="R86" s="198"/>
      <c r="S86" s="225">
        <v>9093653033</v>
      </c>
      <c r="T86" s="198"/>
      <c r="U86" s="32">
        <v>7598838691</v>
      </c>
      <c r="V86" s="79"/>
      <c r="W86" s="80">
        <f>U86/درآمدها!$J$5</f>
        <v>5.1326781273419806E-3</v>
      </c>
      <c r="Y86" s="242"/>
      <c r="Z86" s="242"/>
    </row>
    <row r="87" spans="1:26" ht="28.5" customHeight="1">
      <c r="A87" s="203" t="s">
        <v>175</v>
      </c>
      <c r="C87" s="198">
        <v>529393</v>
      </c>
      <c r="D87" s="198"/>
      <c r="E87" s="198">
        <v>4949119094</v>
      </c>
      <c r="F87" s="198"/>
      <c r="G87" s="198">
        <v>4458579097</v>
      </c>
      <c r="H87" s="198"/>
      <c r="I87" s="198">
        <v>0</v>
      </c>
      <c r="J87" s="198"/>
      <c r="K87" s="79"/>
      <c r="L87" s="198">
        <v>14911</v>
      </c>
      <c r="M87" s="198">
        <v>125511735</v>
      </c>
      <c r="N87" s="198"/>
      <c r="O87" s="198">
        <v>514482</v>
      </c>
      <c r="P87" s="198"/>
      <c r="Q87" s="231">
        <v>7620</v>
      </c>
      <c r="R87" s="198"/>
      <c r="S87" s="225">
        <v>4809721114</v>
      </c>
      <c r="T87" s="198"/>
      <c r="U87" s="32">
        <v>3899951460</v>
      </c>
      <c r="V87" s="79"/>
      <c r="W87" s="80">
        <f>U87/درآمدها!$J$5</f>
        <v>2.6342440431253817E-3</v>
      </c>
      <c r="Y87" s="242"/>
      <c r="Z87" s="242"/>
    </row>
    <row r="88" spans="1:26" ht="28.5" customHeight="1">
      <c r="A88" s="203" t="s">
        <v>176</v>
      </c>
      <c r="C88" s="198">
        <v>220766</v>
      </c>
      <c r="D88" s="198"/>
      <c r="E88" s="198">
        <v>7698566509</v>
      </c>
      <c r="F88" s="198"/>
      <c r="G88" s="198">
        <v>7772318569</v>
      </c>
      <c r="H88" s="198"/>
      <c r="I88" s="198">
        <v>0</v>
      </c>
      <c r="J88" s="198"/>
      <c r="K88" s="79"/>
      <c r="L88" s="198">
        <v>4467</v>
      </c>
      <c r="M88" s="198">
        <v>157271647</v>
      </c>
      <c r="N88" s="198"/>
      <c r="O88" s="198">
        <v>216299</v>
      </c>
      <c r="P88" s="198"/>
      <c r="Q88" s="231">
        <v>31990</v>
      </c>
      <c r="R88" s="198"/>
      <c r="S88" s="225">
        <v>7542792990</v>
      </c>
      <c r="T88" s="198"/>
      <c r="U88" s="32">
        <v>6883642231</v>
      </c>
      <c r="V88" s="79"/>
      <c r="W88" s="80">
        <f>U88/درآمدها!$J$5</f>
        <v>4.6495946752163073E-3</v>
      </c>
      <c r="Y88" s="242"/>
      <c r="Z88" s="242"/>
    </row>
    <row r="89" spans="1:26" ht="28.5" customHeight="1">
      <c r="A89" s="203" t="s">
        <v>177</v>
      </c>
      <c r="C89" s="198">
        <v>1205348</v>
      </c>
      <c r="D89" s="198"/>
      <c r="E89" s="198">
        <v>5010672516</v>
      </c>
      <c r="F89" s="198"/>
      <c r="G89" s="198">
        <v>4672817941</v>
      </c>
      <c r="H89" s="198"/>
      <c r="I89" s="198">
        <v>0</v>
      </c>
      <c r="J89" s="198"/>
      <c r="K89" s="79"/>
      <c r="L89" s="198">
        <v>38286</v>
      </c>
      <c r="M89" s="198">
        <v>148274230</v>
      </c>
      <c r="N89" s="198"/>
      <c r="O89" s="198">
        <v>1167062</v>
      </c>
      <c r="P89" s="198"/>
      <c r="Q89" s="231">
        <v>3541</v>
      </c>
      <c r="R89" s="198"/>
      <c r="S89" s="225">
        <v>4851516316</v>
      </c>
      <c r="T89" s="198"/>
      <c r="U89" s="32">
        <v>4113971653</v>
      </c>
      <c r="V89" s="79"/>
      <c r="W89" s="80">
        <f>U89/درآمدها!$J$5</f>
        <v>2.7788051804372789E-3</v>
      </c>
      <c r="Y89" s="242"/>
      <c r="Z89" s="242"/>
    </row>
    <row r="90" spans="1:26" ht="28.5" customHeight="1">
      <c r="A90" s="203" t="s">
        <v>178</v>
      </c>
      <c r="C90" s="198">
        <v>4428007</v>
      </c>
      <c r="D90" s="198"/>
      <c r="E90" s="198">
        <v>4961214486</v>
      </c>
      <c r="F90" s="198"/>
      <c r="G90" s="198">
        <v>4403346542</v>
      </c>
      <c r="H90" s="198"/>
      <c r="I90" s="198">
        <v>0</v>
      </c>
      <c r="J90" s="198"/>
      <c r="K90" s="79"/>
      <c r="L90" s="198">
        <v>42780</v>
      </c>
      <c r="M90" s="198">
        <v>42537077</v>
      </c>
      <c r="N90" s="198"/>
      <c r="O90" s="198">
        <v>4385227</v>
      </c>
      <c r="P90" s="198"/>
      <c r="Q90" s="231">
        <v>1074</v>
      </c>
      <c r="R90" s="198"/>
      <c r="S90" s="225">
        <v>4913283045</v>
      </c>
      <c r="T90" s="198"/>
      <c r="U90" s="32">
        <v>4682341763</v>
      </c>
      <c r="V90" s="79"/>
      <c r="W90" s="80">
        <f>U90/درآمدها!$J$5</f>
        <v>3.1627139526141557E-3</v>
      </c>
      <c r="Y90" s="242"/>
      <c r="Z90" s="242"/>
    </row>
    <row r="91" spans="1:26" ht="28.5" customHeight="1">
      <c r="A91" s="203" t="s">
        <v>179</v>
      </c>
      <c r="C91" s="198">
        <v>4432271</v>
      </c>
      <c r="D91" s="198"/>
      <c r="E91" s="198">
        <v>14391757492</v>
      </c>
      <c r="F91" s="198"/>
      <c r="G91" s="198">
        <v>13572297544</v>
      </c>
      <c r="H91" s="198"/>
      <c r="I91" s="198">
        <v>0</v>
      </c>
      <c r="J91" s="198"/>
      <c r="K91" s="79"/>
      <c r="L91" s="198">
        <v>107004</v>
      </c>
      <c r="M91" s="198">
        <v>327617810</v>
      </c>
      <c r="N91" s="198"/>
      <c r="O91" s="198">
        <v>4325267</v>
      </c>
      <c r="P91" s="198"/>
      <c r="Q91" s="231">
        <v>3728</v>
      </c>
      <c r="R91" s="198"/>
      <c r="S91" s="225">
        <v>14044311314</v>
      </c>
      <c r="T91" s="198"/>
      <c r="U91" s="32">
        <v>16029669627</v>
      </c>
      <c r="V91" s="79"/>
      <c r="W91" s="80">
        <f>U91/درآمدها!$J$5</f>
        <v>1.082733007353702E-2</v>
      </c>
      <c r="Y91" s="242"/>
      <c r="Z91" s="242"/>
    </row>
    <row r="92" spans="1:26" ht="28.5" customHeight="1">
      <c r="A92" s="203" t="s">
        <v>180</v>
      </c>
      <c r="C92" s="198">
        <v>358109</v>
      </c>
      <c r="D92" s="198"/>
      <c r="E92" s="198">
        <v>4929447463</v>
      </c>
      <c r="F92" s="198"/>
      <c r="G92" s="198">
        <v>4937117968</v>
      </c>
      <c r="H92" s="198"/>
      <c r="I92" s="198">
        <v>0</v>
      </c>
      <c r="J92" s="198"/>
      <c r="K92" s="79"/>
      <c r="L92" s="198">
        <v>4390</v>
      </c>
      <c r="M92" s="198">
        <v>60528287</v>
      </c>
      <c r="N92" s="198"/>
      <c r="O92" s="198">
        <v>353719</v>
      </c>
      <c r="P92" s="198"/>
      <c r="Q92" s="231">
        <v>12920</v>
      </c>
      <c r="R92" s="198"/>
      <c r="S92" s="225">
        <v>4869018169</v>
      </c>
      <c r="T92" s="198"/>
      <c r="U92" s="32">
        <v>4542387650</v>
      </c>
      <c r="V92" s="79"/>
      <c r="W92" s="80">
        <f>U92/درآمدها!$J$5</f>
        <v>3.0681811636134571E-3</v>
      </c>
      <c r="Y92" s="242"/>
      <c r="Z92" s="242"/>
    </row>
    <row r="93" spans="1:26" ht="28.5" customHeight="1">
      <c r="A93" s="203" t="s">
        <v>181</v>
      </c>
      <c r="C93" s="198">
        <v>3408476</v>
      </c>
      <c r="D93" s="198"/>
      <c r="E93" s="198">
        <v>14781561284</v>
      </c>
      <c r="F93" s="198"/>
      <c r="G93" s="198">
        <v>14351194932</v>
      </c>
      <c r="H93" s="198"/>
      <c r="I93" s="198">
        <v>0</v>
      </c>
      <c r="J93" s="198"/>
      <c r="K93" s="79"/>
      <c r="L93" s="198">
        <v>94825</v>
      </c>
      <c r="M93" s="198">
        <v>399089570</v>
      </c>
      <c r="N93" s="198"/>
      <c r="O93" s="198">
        <v>3313651</v>
      </c>
      <c r="P93" s="198"/>
      <c r="Q93" s="231">
        <v>4248</v>
      </c>
      <c r="R93" s="198"/>
      <c r="S93" s="225">
        <v>14370333056</v>
      </c>
      <c r="T93" s="198"/>
      <c r="U93" s="32">
        <v>14002972060</v>
      </c>
      <c r="V93" s="79"/>
      <c r="W93" s="80">
        <f>U93/درآمدها!$J$5</f>
        <v>9.458385857732227E-3</v>
      </c>
      <c r="Y93" s="242"/>
      <c r="Z93" s="242"/>
    </row>
    <row r="94" spans="1:26" ht="28.5" customHeight="1">
      <c r="A94" s="203" t="s">
        <v>182</v>
      </c>
      <c r="C94" s="198">
        <v>1521852</v>
      </c>
      <c r="D94" s="198"/>
      <c r="E94" s="198">
        <v>15302093604</v>
      </c>
      <c r="F94" s="198"/>
      <c r="G94" s="198">
        <v>14931610725</v>
      </c>
      <c r="H94" s="198"/>
      <c r="I94" s="198">
        <v>0</v>
      </c>
      <c r="J94" s="198"/>
      <c r="K94" s="79"/>
      <c r="L94" s="198">
        <v>44039</v>
      </c>
      <c r="M94" s="198">
        <v>431989279</v>
      </c>
      <c r="N94" s="198"/>
      <c r="O94" s="198">
        <v>1477813</v>
      </c>
      <c r="P94" s="198"/>
      <c r="Q94" s="231">
        <v>8810</v>
      </c>
      <c r="R94" s="198"/>
      <c r="S94" s="225">
        <v>14859285170</v>
      </c>
      <c r="T94" s="198"/>
      <c r="U94" s="32">
        <v>12949934278</v>
      </c>
      <c r="V94" s="79"/>
      <c r="W94" s="80">
        <f>U94/درآمدها!$J$5</f>
        <v>8.7471055936390266E-3</v>
      </c>
      <c r="Y94" s="242"/>
      <c r="Z94" s="242"/>
    </row>
    <row r="95" spans="1:26" ht="28.5" customHeight="1">
      <c r="A95" s="203" t="s">
        <v>183</v>
      </c>
      <c r="C95" s="198">
        <v>1965283</v>
      </c>
      <c r="D95" s="198"/>
      <c r="E95" s="198">
        <v>14910078339</v>
      </c>
      <c r="F95" s="198"/>
      <c r="G95" s="198">
        <v>14047912147</v>
      </c>
      <c r="H95" s="198"/>
      <c r="I95" s="198">
        <v>0</v>
      </c>
      <c r="J95" s="198"/>
      <c r="K95" s="79"/>
      <c r="L95" s="198">
        <v>25236</v>
      </c>
      <c r="M95" s="198">
        <v>180342688</v>
      </c>
      <c r="N95" s="198"/>
      <c r="O95" s="198">
        <v>1940047</v>
      </c>
      <c r="P95" s="198"/>
      <c r="Q95" s="231">
        <v>6410</v>
      </c>
      <c r="R95" s="198"/>
      <c r="S95" s="225">
        <v>14718619534</v>
      </c>
      <c r="T95" s="198"/>
      <c r="U95" s="32">
        <v>12368184741</v>
      </c>
      <c r="V95" s="79"/>
      <c r="W95" s="80">
        <f>U95/درآمدها!$J$5</f>
        <v>8.3541596126054073E-3</v>
      </c>
      <c r="Y95" s="242"/>
      <c r="Z95" s="242"/>
    </row>
    <row r="96" spans="1:26" ht="28.5" customHeight="1">
      <c r="A96" s="203" t="s">
        <v>184</v>
      </c>
      <c r="C96" s="198">
        <v>4003555</v>
      </c>
      <c r="D96" s="198"/>
      <c r="E96" s="198">
        <v>5954458541</v>
      </c>
      <c r="F96" s="198"/>
      <c r="G96" s="198">
        <v>6487990945</v>
      </c>
      <c r="H96" s="198"/>
      <c r="I96" s="198">
        <v>0</v>
      </c>
      <c r="J96" s="198"/>
      <c r="K96" s="79"/>
      <c r="L96" s="198">
        <v>90999</v>
      </c>
      <c r="M96" s="198">
        <v>147410715</v>
      </c>
      <c r="N96" s="198"/>
      <c r="O96" s="198">
        <v>3912556</v>
      </c>
      <c r="P96" s="198"/>
      <c r="Q96" s="231">
        <v>1340</v>
      </c>
      <c r="R96" s="198"/>
      <c r="S96" s="225">
        <v>5819116383</v>
      </c>
      <c r="T96" s="198"/>
      <c r="U96" s="32">
        <v>5215530223</v>
      </c>
      <c r="V96" s="79"/>
      <c r="W96" s="80">
        <f>U96/درآمدها!$J$5</f>
        <v>3.5228590823738466E-3</v>
      </c>
      <c r="Y96" s="242"/>
      <c r="Z96" s="242"/>
    </row>
    <row r="97" spans="1:26" ht="28.5" customHeight="1">
      <c r="A97" s="203" t="s">
        <v>185</v>
      </c>
      <c r="C97" s="198">
        <v>152183</v>
      </c>
      <c r="D97" s="198"/>
      <c r="E97" s="198">
        <v>5248412535</v>
      </c>
      <c r="F97" s="198"/>
      <c r="G97" s="198">
        <v>5143852463</v>
      </c>
      <c r="H97" s="198"/>
      <c r="I97" s="198">
        <v>0</v>
      </c>
      <c r="J97" s="198"/>
      <c r="K97" s="79"/>
      <c r="L97" s="198">
        <v>1172</v>
      </c>
      <c r="M97" s="198">
        <v>39612298</v>
      </c>
      <c r="N97" s="198"/>
      <c r="O97" s="198">
        <v>151011</v>
      </c>
      <c r="P97" s="198"/>
      <c r="Q97" s="231">
        <v>41380</v>
      </c>
      <c r="R97" s="198"/>
      <c r="S97" s="225">
        <v>5207993175</v>
      </c>
      <c r="T97" s="198"/>
      <c r="U97" s="32">
        <v>6213364156</v>
      </c>
      <c r="V97" s="79"/>
      <c r="W97" s="80">
        <f>U97/درآمدها!$J$5</f>
        <v>4.1968515976636709E-3</v>
      </c>
      <c r="Y97" s="242"/>
      <c r="Z97" s="242"/>
    </row>
    <row r="98" spans="1:26" ht="28.5" customHeight="1">
      <c r="A98" s="203" t="s">
        <v>186</v>
      </c>
      <c r="C98" s="198">
        <v>592208</v>
      </c>
      <c r="D98" s="198"/>
      <c r="E98" s="198">
        <v>6520705869</v>
      </c>
      <c r="F98" s="198"/>
      <c r="G98" s="198">
        <v>6054170153</v>
      </c>
      <c r="H98" s="198"/>
      <c r="I98" s="198">
        <v>0</v>
      </c>
      <c r="J98" s="198"/>
      <c r="K98" s="79"/>
      <c r="L98" s="198">
        <v>15315</v>
      </c>
      <c r="M98" s="198">
        <v>156512456</v>
      </c>
      <c r="N98" s="198"/>
      <c r="O98" s="198">
        <v>576893</v>
      </c>
      <c r="P98" s="198"/>
      <c r="Q98" s="231">
        <v>11590</v>
      </c>
      <c r="R98" s="198"/>
      <c r="S98" s="225">
        <v>6352074898</v>
      </c>
      <c r="T98" s="198"/>
      <c r="U98" s="32">
        <v>6648444699</v>
      </c>
      <c r="V98" s="79"/>
      <c r="W98" s="80">
        <f>U98/درآمدها!$J$5</f>
        <v>4.490729185739473E-3</v>
      </c>
      <c r="Y98" s="242"/>
      <c r="Z98" s="242"/>
    </row>
    <row r="99" spans="1:26" ht="28.5" customHeight="1">
      <c r="A99" s="203" t="s">
        <v>187</v>
      </c>
      <c r="C99" s="198">
        <v>1107085</v>
      </c>
      <c r="D99" s="198"/>
      <c r="E99" s="198">
        <v>13612718952</v>
      </c>
      <c r="F99" s="198"/>
      <c r="G99" s="198">
        <v>12997912816</v>
      </c>
      <c r="H99" s="198"/>
      <c r="I99" s="198">
        <v>0</v>
      </c>
      <c r="J99" s="198"/>
      <c r="K99" s="79"/>
      <c r="L99" s="198">
        <v>22618</v>
      </c>
      <c r="M99" s="198">
        <v>265376692</v>
      </c>
      <c r="N99" s="198"/>
      <c r="O99" s="198">
        <v>1084467</v>
      </c>
      <c r="P99" s="198"/>
      <c r="Q99" s="231">
        <v>11798</v>
      </c>
      <c r="R99" s="198"/>
      <c r="S99" s="225">
        <v>13334607988</v>
      </c>
      <c r="T99" s="198"/>
      <c r="U99" s="32">
        <v>12732698689</v>
      </c>
      <c r="V99" s="79"/>
      <c r="W99" s="80">
        <f>U99/درآمدها!$J$5</f>
        <v>8.6003725991011699E-3</v>
      </c>
      <c r="Y99" s="242"/>
      <c r="Z99" s="242"/>
    </row>
    <row r="100" spans="1:26" ht="28.5" customHeight="1">
      <c r="A100" s="203" t="s">
        <v>188</v>
      </c>
      <c r="C100" s="198">
        <v>105643</v>
      </c>
      <c r="D100" s="198"/>
      <c r="E100" s="198">
        <v>1315932373</v>
      </c>
      <c r="F100" s="198"/>
      <c r="G100" s="198">
        <v>1197285304</v>
      </c>
      <c r="H100" s="198"/>
      <c r="I100" s="198">
        <v>0</v>
      </c>
      <c r="J100" s="198"/>
      <c r="K100" s="79"/>
      <c r="L100" s="198">
        <v>4438</v>
      </c>
      <c r="M100" s="198">
        <v>50289834</v>
      </c>
      <c r="N100" s="198"/>
      <c r="O100" s="198">
        <v>101205</v>
      </c>
      <c r="P100" s="198"/>
      <c r="Q100" s="231">
        <v>10310</v>
      </c>
      <c r="R100" s="198"/>
      <c r="S100" s="225">
        <v>1260650831</v>
      </c>
      <c r="T100" s="198"/>
      <c r="U100" s="32">
        <v>1037555168</v>
      </c>
      <c r="V100" s="79"/>
      <c r="W100" s="80">
        <f>U100/درآمدها!$J$5</f>
        <v>7.0082244580499332E-4</v>
      </c>
      <c r="Y100" s="242"/>
      <c r="Z100" s="242"/>
    </row>
    <row r="101" spans="1:26" ht="28.5" customHeight="1">
      <c r="A101" s="203" t="s">
        <v>189</v>
      </c>
      <c r="C101" s="198">
        <v>588222</v>
      </c>
      <c r="D101" s="198"/>
      <c r="E101" s="198">
        <v>14652205263</v>
      </c>
      <c r="F101" s="198"/>
      <c r="G101" s="198">
        <v>14326813682</v>
      </c>
      <c r="H101" s="198"/>
      <c r="I101" s="198">
        <v>0</v>
      </c>
      <c r="J101" s="198"/>
      <c r="K101" s="79"/>
      <c r="L101" s="198">
        <v>11355</v>
      </c>
      <c r="M101" s="198">
        <v>276528610</v>
      </c>
      <c r="N101" s="198"/>
      <c r="O101" s="198">
        <v>576867</v>
      </c>
      <c r="P101" s="198"/>
      <c r="Q101" s="231">
        <v>25450</v>
      </c>
      <c r="R101" s="198"/>
      <c r="S101" s="225">
        <v>14369360025</v>
      </c>
      <c r="T101" s="198"/>
      <c r="U101" s="32">
        <v>14596420922</v>
      </c>
      <c r="V101" s="79"/>
      <c r="W101" s="80">
        <f>U101/درآمدها!$J$5</f>
        <v>9.8592342133225399E-3</v>
      </c>
      <c r="Y101" s="242"/>
      <c r="Z101" s="242"/>
    </row>
    <row r="102" spans="1:26" ht="28.5" customHeight="1">
      <c r="A102" s="203" t="s">
        <v>190</v>
      </c>
      <c r="C102" s="198">
        <v>225623</v>
      </c>
      <c r="D102" s="198"/>
      <c r="E102" s="198">
        <v>5015119587</v>
      </c>
      <c r="F102" s="198"/>
      <c r="G102" s="198">
        <v>5068793600</v>
      </c>
      <c r="H102" s="198"/>
      <c r="I102" s="198">
        <v>0</v>
      </c>
      <c r="J102" s="198"/>
      <c r="K102" s="79"/>
      <c r="L102" s="198">
        <v>3938</v>
      </c>
      <c r="M102" s="198">
        <v>88444927</v>
      </c>
      <c r="N102" s="198"/>
      <c r="O102" s="198">
        <v>221685</v>
      </c>
      <c r="P102" s="198"/>
      <c r="Q102" s="231">
        <v>20780</v>
      </c>
      <c r="R102" s="198"/>
      <c r="S102" s="225">
        <v>4927586219</v>
      </c>
      <c r="T102" s="198"/>
      <c r="U102" s="32">
        <v>4583397956</v>
      </c>
      <c r="V102" s="79"/>
      <c r="W102" s="80">
        <f>U102/درآمدها!$J$5</f>
        <v>3.0958818043509829E-3</v>
      </c>
      <c r="Y102" s="242"/>
      <c r="Z102" s="242"/>
    </row>
    <row r="103" spans="1:26" ht="28.5" customHeight="1">
      <c r="A103" s="203" t="s">
        <v>191</v>
      </c>
      <c r="C103" s="198">
        <v>128851</v>
      </c>
      <c r="D103" s="198"/>
      <c r="E103" s="198">
        <v>3011731622</v>
      </c>
      <c r="F103" s="198"/>
      <c r="G103" s="198">
        <v>3168196203</v>
      </c>
      <c r="H103" s="198"/>
      <c r="I103" s="198">
        <v>0</v>
      </c>
      <c r="J103" s="198"/>
      <c r="K103" s="79"/>
      <c r="L103" s="198">
        <v>4929</v>
      </c>
      <c r="M103" s="198">
        <v>121300683</v>
      </c>
      <c r="N103" s="198"/>
      <c r="O103" s="198">
        <v>123922</v>
      </c>
      <c r="P103" s="198"/>
      <c r="Q103" s="231">
        <v>24110</v>
      </c>
      <c r="R103" s="198"/>
      <c r="S103" s="225">
        <v>2896522388</v>
      </c>
      <c r="T103" s="198"/>
      <c r="U103" s="32">
        <v>2969154966</v>
      </c>
      <c r="V103" s="79"/>
      <c r="W103" s="80">
        <f>U103/درآمدها!$J$5</f>
        <v>2.0055323412414075E-3</v>
      </c>
      <c r="Y103" s="242"/>
      <c r="Z103" s="242"/>
    </row>
    <row r="104" spans="1:26" ht="28.5" customHeight="1">
      <c r="A104" s="203" t="s">
        <v>192</v>
      </c>
      <c r="C104" s="198">
        <v>929752</v>
      </c>
      <c r="D104" s="198"/>
      <c r="E104" s="198">
        <v>20363200595</v>
      </c>
      <c r="F104" s="198"/>
      <c r="G104" s="198">
        <v>20103058718</v>
      </c>
      <c r="H104" s="198"/>
      <c r="I104" s="198">
        <v>0</v>
      </c>
      <c r="J104" s="198"/>
      <c r="K104" s="79"/>
      <c r="L104" s="198">
        <v>27753</v>
      </c>
      <c r="M104" s="198">
        <v>600063652</v>
      </c>
      <c r="N104" s="198"/>
      <c r="O104" s="198">
        <v>901999</v>
      </c>
      <c r="P104" s="198"/>
      <c r="Q104" s="231">
        <v>16430</v>
      </c>
      <c r="R104" s="198"/>
      <c r="S104" s="225">
        <v>19755361187</v>
      </c>
      <c r="T104" s="198"/>
      <c r="U104" s="32">
        <v>14733502625</v>
      </c>
      <c r="V104" s="79"/>
      <c r="W104" s="80">
        <f>U104/درآمدها!$J$5</f>
        <v>9.9518268169107981E-3</v>
      </c>
      <c r="Y104" s="242"/>
      <c r="Z104" s="242"/>
    </row>
    <row r="105" spans="1:26" ht="28.5" customHeight="1">
      <c r="A105" s="203" t="s">
        <v>193</v>
      </c>
      <c r="C105" s="198">
        <v>915871</v>
      </c>
      <c r="D105" s="198"/>
      <c r="E105" s="198">
        <v>5065061634</v>
      </c>
      <c r="F105" s="198"/>
      <c r="G105" s="198">
        <v>4944631262</v>
      </c>
      <c r="H105" s="198"/>
      <c r="I105" s="198">
        <v>0</v>
      </c>
      <c r="J105" s="198"/>
      <c r="K105" s="79"/>
      <c r="L105" s="198">
        <v>33235</v>
      </c>
      <c r="M105" s="198">
        <v>179372002</v>
      </c>
      <c r="N105" s="198"/>
      <c r="O105" s="198">
        <v>882636</v>
      </c>
      <c r="P105" s="198"/>
      <c r="Q105" s="231">
        <v>5410</v>
      </c>
      <c r="R105" s="198"/>
      <c r="S105" s="225">
        <v>4881261378</v>
      </c>
      <c r="T105" s="198"/>
      <c r="U105" s="32">
        <v>4748184236</v>
      </c>
      <c r="V105" s="79"/>
      <c r="W105" s="80">
        <f>U105/درآمدها!$J$5</f>
        <v>3.2071876195466395E-3</v>
      </c>
      <c r="Y105" s="242"/>
      <c r="Z105" s="242"/>
    </row>
    <row r="106" spans="1:26" ht="28.5" customHeight="1">
      <c r="A106" s="203" t="s">
        <v>194</v>
      </c>
      <c r="C106" s="198">
        <v>869424</v>
      </c>
      <c r="D106" s="198"/>
      <c r="E106" s="198">
        <v>7997921728</v>
      </c>
      <c r="F106" s="198"/>
      <c r="G106" s="198">
        <v>7605417539</v>
      </c>
      <c r="H106" s="198"/>
      <c r="I106" s="198">
        <v>0</v>
      </c>
      <c r="J106" s="198"/>
      <c r="K106" s="79"/>
      <c r="L106" s="198">
        <v>29076</v>
      </c>
      <c r="M106" s="198">
        <v>254406436</v>
      </c>
      <c r="N106" s="198"/>
      <c r="O106" s="198">
        <v>840348</v>
      </c>
      <c r="P106" s="198"/>
      <c r="Q106" s="231">
        <v>8180</v>
      </c>
      <c r="R106" s="198"/>
      <c r="S106" s="225">
        <v>7730448583</v>
      </c>
      <c r="T106" s="198"/>
      <c r="U106" s="32">
        <v>6830395356</v>
      </c>
      <c r="V106" s="79"/>
      <c r="W106" s="80">
        <f>U106/درآمدها!$J$5</f>
        <v>4.6136287754551357E-3</v>
      </c>
      <c r="Y106" s="242"/>
      <c r="Z106" s="242"/>
    </row>
    <row r="107" spans="1:26" ht="28.5" customHeight="1">
      <c r="A107" s="203" t="s">
        <v>195</v>
      </c>
      <c r="C107" s="198">
        <v>234786</v>
      </c>
      <c r="D107" s="198"/>
      <c r="E107" s="198">
        <v>4995921941</v>
      </c>
      <c r="F107" s="198"/>
      <c r="G107" s="198">
        <v>4721571593</v>
      </c>
      <c r="H107" s="198"/>
      <c r="I107" s="198">
        <v>0</v>
      </c>
      <c r="J107" s="198"/>
      <c r="K107" s="79"/>
      <c r="L107" s="198">
        <v>6642</v>
      </c>
      <c r="M107" s="198">
        <v>133551110</v>
      </c>
      <c r="N107" s="198"/>
      <c r="O107" s="198">
        <v>228144</v>
      </c>
      <c r="P107" s="198"/>
      <c r="Q107" s="231">
        <v>21850</v>
      </c>
      <c r="R107" s="198"/>
      <c r="S107" s="225">
        <v>4854589351</v>
      </c>
      <c r="T107" s="198"/>
      <c r="U107" s="32">
        <v>4956052680</v>
      </c>
      <c r="V107" s="79"/>
      <c r="W107" s="80">
        <f>U107/درآمدها!$J$5</f>
        <v>3.347593523562876E-3</v>
      </c>
      <c r="Y107" s="242"/>
      <c r="Z107" s="242"/>
    </row>
    <row r="108" spans="1:26" ht="28.5" customHeight="1">
      <c r="A108" s="203" t="s">
        <v>196</v>
      </c>
      <c r="C108" s="198">
        <v>1144261</v>
      </c>
      <c r="D108" s="198"/>
      <c r="E108" s="198">
        <v>25760722150</v>
      </c>
      <c r="F108" s="198"/>
      <c r="G108" s="198">
        <v>23980028343</v>
      </c>
      <c r="H108" s="198"/>
      <c r="I108" s="198">
        <v>0</v>
      </c>
      <c r="J108" s="198"/>
      <c r="K108" s="79"/>
      <c r="L108" s="198">
        <v>24492</v>
      </c>
      <c r="M108" s="198">
        <v>513195419</v>
      </c>
      <c r="N108" s="198"/>
      <c r="O108" s="198">
        <v>1119769</v>
      </c>
      <c r="P108" s="198"/>
      <c r="Q108" s="231">
        <v>19590</v>
      </c>
      <c r="R108" s="198"/>
      <c r="S108" s="225">
        <v>25209334306</v>
      </c>
      <c r="T108" s="198"/>
      <c r="U108" s="32">
        <v>21808970685</v>
      </c>
      <c r="V108" s="79"/>
      <c r="W108" s="80">
        <f>U108/درآمدها!$J$5</f>
        <v>1.4730991322045153E-2</v>
      </c>
      <c r="Y108" s="242"/>
      <c r="Z108" s="242"/>
    </row>
    <row r="109" spans="1:26" ht="28.5" customHeight="1">
      <c r="A109" s="203" t="s">
        <v>197</v>
      </c>
      <c r="C109" s="198">
        <v>988325</v>
      </c>
      <c r="D109" s="198"/>
      <c r="E109" s="198">
        <v>11533920729</v>
      </c>
      <c r="F109" s="198"/>
      <c r="G109" s="198">
        <v>12777243270</v>
      </c>
      <c r="H109" s="198"/>
      <c r="I109" s="198">
        <v>0</v>
      </c>
      <c r="J109" s="198"/>
      <c r="K109" s="79"/>
      <c r="L109" s="198">
        <v>30564</v>
      </c>
      <c r="M109" s="198">
        <v>395349972</v>
      </c>
      <c r="N109" s="198"/>
      <c r="O109" s="198">
        <v>957761</v>
      </c>
      <c r="P109" s="198"/>
      <c r="Q109" s="231">
        <v>12620</v>
      </c>
      <c r="R109" s="198"/>
      <c r="S109" s="225">
        <v>11177233653</v>
      </c>
      <c r="T109" s="198"/>
      <c r="U109" s="32">
        <v>12007796642</v>
      </c>
      <c r="V109" s="79"/>
      <c r="W109" s="80">
        <f>U109/درآمدها!$J$5</f>
        <v>8.1107334539105933E-3</v>
      </c>
      <c r="Y109" s="242"/>
      <c r="Z109" s="242"/>
    </row>
    <row r="110" spans="1:26" ht="28.5" customHeight="1">
      <c r="A110" s="203" t="s">
        <v>198</v>
      </c>
      <c r="C110" s="198">
        <v>544669</v>
      </c>
      <c r="D110" s="198"/>
      <c r="E110" s="198">
        <v>25276565370</v>
      </c>
      <c r="F110" s="198"/>
      <c r="G110" s="198">
        <v>24850876370</v>
      </c>
      <c r="H110" s="198"/>
      <c r="I110" s="198">
        <v>0</v>
      </c>
      <c r="J110" s="198"/>
      <c r="K110" s="79"/>
      <c r="L110" s="198">
        <v>16005</v>
      </c>
      <c r="M110" s="198">
        <v>730101204</v>
      </c>
      <c r="N110" s="198"/>
      <c r="O110" s="198">
        <v>528664</v>
      </c>
      <c r="P110" s="198"/>
      <c r="Q110" s="231">
        <v>42000</v>
      </c>
      <c r="R110" s="198"/>
      <c r="S110" s="225">
        <v>24533818073</v>
      </c>
      <c r="T110" s="198"/>
      <c r="U110" s="32">
        <v>22082451365</v>
      </c>
      <c r="V110" s="79"/>
      <c r="W110" s="80">
        <f>U110/درآمدها!$J$5</f>
        <v>1.4915715378123501E-2</v>
      </c>
      <c r="Y110" s="242"/>
      <c r="Z110" s="242"/>
    </row>
    <row r="111" spans="1:26" ht="28.5" customHeight="1">
      <c r="A111" s="203" t="s">
        <v>199</v>
      </c>
      <c r="C111" s="198">
        <v>367433</v>
      </c>
      <c r="D111" s="198"/>
      <c r="E111" s="198">
        <v>10368159232</v>
      </c>
      <c r="F111" s="198"/>
      <c r="G111" s="198">
        <v>11098727902</v>
      </c>
      <c r="H111" s="198"/>
      <c r="I111" s="198">
        <v>0</v>
      </c>
      <c r="J111" s="198"/>
      <c r="K111" s="79"/>
      <c r="L111" s="198">
        <v>11388</v>
      </c>
      <c r="M111" s="198">
        <v>344212060</v>
      </c>
      <c r="N111" s="198"/>
      <c r="O111" s="198">
        <v>356045</v>
      </c>
      <c r="P111" s="198"/>
      <c r="Q111" s="231">
        <v>29000</v>
      </c>
      <c r="R111" s="198"/>
      <c r="S111" s="225">
        <v>10046814669</v>
      </c>
      <c r="T111" s="198"/>
      <c r="U111" s="32">
        <v>10257959461</v>
      </c>
      <c r="V111" s="79"/>
      <c r="W111" s="80">
        <f>U111/درآمدها!$J$5</f>
        <v>6.928796135519312E-3</v>
      </c>
      <c r="Y111" s="242"/>
      <c r="Z111" s="242"/>
    </row>
    <row r="112" spans="1:26" ht="28.5" customHeight="1">
      <c r="A112" s="203" t="s">
        <v>200</v>
      </c>
      <c r="C112" s="198">
        <v>1359034</v>
      </c>
      <c r="D112" s="198"/>
      <c r="E112" s="198">
        <v>39650302500</v>
      </c>
      <c r="F112" s="198"/>
      <c r="G112" s="198">
        <v>43050799767</v>
      </c>
      <c r="H112" s="198"/>
      <c r="I112" s="198">
        <v>0</v>
      </c>
      <c r="J112" s="198"/>
      <c r="K112" s="79"/>
      <c r="L112" s="198">
        <v>22948</v>
      </c>
      <c r="M112" s="198">
        <v>727022306</v>
      </c>
      <c r="N112" s="198"/>
      <c r="O112" s="198">
        <v>1336086</v>
      </c>
      <c r="P112" s="198"/>
      <c r="Q112" s="231">
        <v>28040</v>
      </c>
      <c r="R112" s="198"/>
      <c r="S112" s="225">
        <v>38980786401</v>
      </c>
      <c r="T112" s="198"/>
      <c r="U112" s="32">
        <v>37227634809</v>
      </c>
      <c r="V112" s="79"/>
      <c r="W112" s="80">
        <f>U112/درآمدها!$J$5</f>
        <v>2.5145614308557409E-2</v>
      </c>
      <c r="Y112" s="242"/>
      <c r="Z112" s="242"/>
    </row>
    <row r="113" spans="1:26" ht="28.5" customHeight="1">
      <c r="A113" s="203" t="s">
        <v>201</v>
      </c>
      <c r="C113" s="198">
        <v>6479684</v>
      </c>
      <c r="D113" s="198"/>
      <c r="E113" s="198">
        <v>14350634461</v>
      </c>
      <c r="F113" s="198"/>
      <c r="G113" s="198">
        <v>13189281011</v>
      </c>
      <c r="H113" s="198"/>
      <c r="I113" s="198">
        <v>0</v>
      </c>
      <c r="J113" s="198"/>
      <c r="K113" s="79"/>
      <c r="L113" s="198">
        <v>172656</v>
      </c>
      <c r="M113" s="198">
        <v>351228444</v>
      </c>
      <c r="N113" s="198"/>
      <c r="O113" s="198">
        <v>6307028</v>
      </c>
      <c r="P113" s="198"/>
      <c r="Q113" s="231">
        <v>1949</v>
      </c>
      <c r="R113" s="198"/>
      <c r="S113" s="225">
        <v>13968251132</v>
      </c>
      <c r="T113" s="198"/>
      <c r="U113" s="32">
        <v>12230096064</v>
      </c>
      <c r="V113" s="79"/>
      <c r="W113" s="80">
        <f>U113/درآمدها!$J$5</f>
        <v>8.260886842792442E-3</v>
      </c>
      <c r="Y113" s="242"/>
      <c r="Z113" s="242"/>
    </row>
    <row r="114" spans="1:26" ht="28.5" customHeight="1">
      <c r="A114" s="203" t="s">
        <v>202</v>
      </c>
      <c r="C114" s="198">
        <v>1744220</v>
      </c>
      <c r="D114" s="198"/>
      <c r="E114" s="198">
        <v>19962174314</v>
      </c>
      <c r="F114" s="198"/>
      <c r="G114" s="198">
        <v>19903001084</v>
      </c>
      <c r="H114" s="198"/>
      <c r="I114" s="198">
        <v>0</v>
      </c>
      <c r="J114" s="198"/>
      <c r="K114" s="79"/>
      <c r="L114" s="198">
        <v>51108</v>
      </c>
      <c r="M114" s="198">
        <v>583101455</v>
      </c>
      <c r="N114" s="198"/>
      <c r="O114" s="198">
        <v>1693112</v>
      </c>
      <c r="P114" s="198"/>
      <c r="Q114" s="231">
        <v>10990</v>
      </c>
      <c r="R114" s="198"/>
      <c r="S114" s="225">
        <v>19377255666</v>
      </c>
      <c r="T114" s="198"/>
      <c r="U114" s="32">
        <v>18501356169</v>
      </c>
      <c r="V114" s="79"/>
      <c r="W114" s="80">
        <f>U114/درآمدها!$J$5</f>
        <v>1.2496844583273168E-2</v>
      </c>
      <c r="Y114" s="242"/>
      <c r="Z114" s="242"/>
    </row>
    <row r="115" spans="1:26" ht="28.5" customHeight="1">
      <c r="A115" s="203" t="s">
        <v>203</v>
      </c>
      <c r="C115" s="198">
        <v>299149</v>
      </c>
      <c r="D115" s="198"/>
      <c r="E115" s="198">
        <v>6479783705</v>
      </c>
      <c r="F115" s="198"/>
      <c r="G115" s="198">
        <v>5901259499</v>
      </c>
      <c r="H115" s="198"/>
      <c r="I115" s="198">
        <v>0</v>
      </c>
      <c r="J115" s="198"/>
      <c r="K115" s="79"/>
      <c r="L115" s="198">
        <v>7759</v>
      </c>
      <c r="M115" s="198">
        <v>152978493</v>
      </c>
      <c r="N115" s="198"/>
      <c r="O115" s="198">
        <v>291390</v>
      </c>
      <c r="P115" s="198"/>
      <c r="Q115" s="231">
        <v>23310</v>
      </c>
      <c r="R115" s="198"/>
      <c r="S115" s="225">
        <v>6311718153</v>
      </c>
      <c r="T115" s="198"/>
      <c r="U115" s="32">
        <v>6756144820</v>
      </c>
      <c r="V115" s="79"/>
      <c r="W115" s="80">
        <f>U115/درآمدها!$J$5</f>
        <v>4.5634758353062686E-3</v>
      </c>
      <c r="Y115" s="242"/>
      <c r="Z115" s="242"/>
    </row>
    <row r="116" spans="1:26" ht="28.5" customHeight="1">
      <c r="A116" s="203" t="s">
        <v>204</v>
      </c>
      <c r="C116" s="198">
        <v>348312</v>
      </c>
      <c r="D116" s="198"/>
      <c r="E116" s="198">
        <v>9891839236</v>
      </c>
      <c r="F116" s="198"/>
      <c r="G116" s="198">
        <v>9205989893</v>
      </c>
      <c r="H116" s="198"/>
      <c r="I116" s="198">
        <v>0</v>
      </c>
      <c r="J116" s="198"/>
      <c r="K116" s="79"/>
      <c r="L116" s="198">
        <v>11346</v>
      </c>
      <c r="M116" s="198">
        <v>299867910</v>
      </c>
      <c r="N116" s="198"/>
      <c r="O116" s="198">
        <v>336966</v>
      </c>
      <c r="P116" s="198"/>
      <c r="Q116" s="231">
        <v>24100</v>
      </c>
      <c r="R116" s="198"/>
      <c r="S116" s="225">
        <v>9569620054</v>
      </c>
      <c r="T116" s="198"/>
      <c r="U116" s="32">
        <v>8073071435</v>
      </c>
      <c r="V116" s="79"/>
      <c r="W116" s="80">
        <f>U116/درآمدها!$J$5</f>
        <v>5.4530012887325594E-3</v>
      </c>
      <c r="Y116" s="242"/>
      <c r="Z116" s="242"/>
    </row>
    <row r="117" spans="1:26" ht="28.5" customHeight="1">
      <c r="A117" s="203" t="s">
        <v>205</v>
      </c>
      <c r="C117" s="198">
        <v>454761</v>
      </c>
      <c r="D117" s="198"/>
      <c r="E117" s="198">
        <v>9987087303</v>
      </c>
      <c r="F117" s="198"/>
      <c r="G117" s="198">
        <v>10448577092</v>
      </c>
      <c r="H117" s="198"/>
      <c r="I117" s="198">
        <v>0</v>
      </c>
      <c r="J117" s="198"/>
      <c r="K117" s="79"/>
      <c r="L117" s="198">
        <v>14185</v>
      </c>
      <c r="M117" s="198">
        <v>325685796</v>
      </c>
      <c r="N117" s="198"/>
      <c r="O117" s="198">
        <v>440576</v>
      </c>
      <c r="P117" s="198"/>
      <c r="Q117" s="231">
        <v>22090</v>
      </c>
      <c r="R117" s="198"/>
      <c r="S117" s="225">
        <v>9675567992</v>
      </c>
      <c r="T117" s="198"/>
      <c r="U117" s="32">
        <v>9684671053</v>
      </c>
      <c r="V117" s="79"/>
      <c r="W117" s="80">
        <f>U117/درآمدها!$J$5</f>
        <v>6.5415652714288057E-3</v>
      </c>
      <c r="Y117" s="242"/>
      <c r="Z117" s="242"/>
    </row>
    <row r="118" spans="1:26" ht="28.5" customHeight="1">
      <c r="A118" s="203" t="s">
        <v>206</v>
      </c>
      <c r="C118" s="198">
        <v>147909</v>
      </c>
      <c r="D118" s="198"/>
      <c r="E118" s="198">
        <v>6495228331</v>
      </c>
      <c r="F118" s="198"/>
      <c r="G118" s="198">
        <v>6527933333</v>
      </c>
      <c r="H118" s="198"/>
      <c r="I118" s="198">
        <v>0</v>
      </c>
      <c r="J118" s="198"/>
      <c r="K118" s="79"/>
      <c r="L118" s="198">
        <v>5089</v>
      </c>
      <c r="M118" s="198">
        <v>224528491</v>
      </c>
      <c r="N118" s="198"/>
      <c r="O118" s="198">
        <v>142820</v>
      </c>
      <c r="P118" s="198"/>
      <c r="Q118" s="231">
        <v>40800</v>
      </c>
      <c r="R118" s="198"/>
      <c r="S118" s="225">
        <v>6271751618</v>
      </c>
      <c r="T118" s="198"/>
      <c r="U118" s="32">
        <v>5797597676</v>
      </c>
      <c r="V118" s="79"/>
      <c r="W118" s="80">
        <f>U118/درآمدها!$J$5</f>
        <v>3.9160198015491601E-3</v>
      </c>
      <c r="Y118" s="242"/>
      <c r="Z118" s="242"/>
    </row>
    <row r="119" spans="1:26" ht="28.5" customHeight="1">
      <c r="A119" s="203" t="s">
        <v>207</v>
      </c>
      <c r="C119" s="198">
        <v>298559</v>
      </c>
      <c r="D119" s="198"/>
      <c r="E119" s="198">
        <v>4976879386</v>
      </c>
      <c r="F119" s="198"/>
      <c r="G119" s="198">
        <v>5016427059</v>
      </c>
      <c r="H119" s="198"/>
      <c r="I119" s="198">
        <v>0</v>
      </c>
      <c r="J119" s="198"/>
      <c r="K119" s="79"/>
      <c r="L119" s="198">
        <v>6632</v>
      </c>
      <c r="M119" s="198">
        <v>111407446</v>
      </c>
      <c r="N119" s="198"/>
      <c r="O119" s="198">
        <v>291927</v>
      </c>
      <c r="P119" s="198"/>
      <c r="Q119" s="231">
        <v>18860</v>
      </c>
      <c r="R119" s="198"/>
      <c r="S119" s="225">
        <v>4866326148</v>
      </c>
      <c r="T119" s="198"/>
      <c r="U119" s="32">
        <v>5473601014</v>
      </c>
      <c r="V119" s="79"/>
      <c r="W119" s="80">
        <f>U119/درآمدها!$J$5</f>
        <v>3.6971744426723065E-3</v>
      </c>
      <c r="Y119" s="242"/>
      <c r="Z119" s="242"/>
    </row>
    <row r="120" spans="1:26" ht="28.5" customHeight="1">
      <c r="A120" s="203" t="s">
        <v>208</v>
      </c>
      <c r="C120" s="198">
        <v>724627</v>
      </c>
      <c r="D120" s="198"/>
      <c r="E120" s="198">
        <v>19037440165</v>
      </c>
      <c r="F120" s="198"/>
      <c r="G120" s="198">
        <v>19509393565</v>
      </c>
      <c r="H120" s="198"/>
      <c r="I120" s="198">
        <v>0</v>
      </c>
      <c r="J120" s="198"/>
      <c r="K120" s="79"/>
      <c r="L120" s="198">
        <v>15794</v>
      </c>
      <c r="M120" s="198">
        <v>425462267</v>
      </c>
      <c r="N120" s="198"/>
      <c r="O120" s="198">
        <v>708833</v>
      </c>
      <c r="P120" s="198"/>
      <c r="Q120" s="231">
        <v>28160</v>
      </c>
      <c r="R120" s="198"/>
      <c r="S120" s="225">
        <v>18622499334</v>
      </c>
      <c r="T120" s="198"/>
      <c r="U120" s="32">
        <v>19831585657</v>
      </c>
      <c r="V120" s="79"/>
      <c r="W120" s="80">
        <f>U120/درآمدها!$J$5</f>
        <v>1.3395355536728401E-2</v>
      </c>
      <c r="Y120" s="242"/>
      <c r="Z120" s="242"/>
    </row>
    <row r="121" spans="1:26" ht="28.5" customHeight="1">
      <c r="A121" s="203" t="s">
        <v>209</v>
      </c>
      <c r="C121" s="198">
        <v>181286</v>
      </c>
      <c r="D121" s="198"/>
      <c r="E121" s="198">
        <v>9843849761</v>
      </c>
      <c r="F121" s="198"/>
      <c r="G121" s="198">
        <v>11123935541</v>
      </c>
      <c r="H121" s="198"/>
      <c r="I121" s="198">
        <v>0</v>
      </c>
      <c r="J121" s="198"/>
      <c r="K121" s="79"/>
      <c r="L121" s="198">
        <v>966</v>
      </c>
      <c r="M121" s="198">
        <v>59289791</v>
      </c>
      <c r="N121" s="198"/>
      <c r="O121" s="198">
        <v>180320</v>
      </c>
      <c r="P121" s="198"/>
      <c r="Q121" s="231">
        <v>57360</v>
      </c>
      <c r="R121" s="198"/>
      <c r="S121" s="225">
        <v>9791395854</v>
      </c>
      <c r="T121" s="198"/>
      <c r="U121" s="32">
        <v>10281026940</v>
      </c>
      <c r="V121" s="79"/>
      <c r="W121" s="80">
        <f>U121/درآمدها!$J$5</f>
        <v>6.9443771933270599E-3</v>
      </c>
      <c r="Y121" s="242"/>
      <c r="Z121" s="242"/>
    </row>
    <row r="122" spans="1:26" ht="28.5" customHeight="1">
      <c r="A122" s="203" t="s">
        <v>210</v>
      </c>
      <c r="C122" s="198">
        <v>3295739</v>
      </c>
      <c r="D122" s="198"/>
      <c r="E122" s="198">
        <v>15012073914</v>
      </c>
      <c r="F122" s="198"/>
      <c r="G122" s="198">
        <v>15310719866</v>
      </c>
      <c r="H122" s="198"/>
      <c r="I122" s="198">
        <v>0</v>
      </c>
      <c r="J122" s="198"/>
      <c r="K122" s="79"/>
      <c r="L122" s="198">
        <v>96423</v>
      </c>
      <c r="M122" s="198">
        <v>448267831</v>
      </c>
      <c r="N122" s="198"/>
      <c r="O122" s="198">
        <v>3199316</v>
      </c>
      <c r="P122" s="198"/>
      <c r="Q122" s="231">
        <v>4850</v>
      </c>
      <c r="R122" s="198"/>
      <c r="S122" s="225">
        <v>14572867654</v>
      </c>
      <c r="T122" s="198"/>
      <c r="U122" s="32">
        <v>15411004683</v>
      </c>
      <c r="V122" s="79"/>
      <c r="W122" s="80">
        <f>U122/درآمدها!$J$5</f>
        <v>1.0409449374216086E-2</v>
      </c>
      <c r="Y122" s="242"/>
      <c r="Z122" s="242"/>
    </row>
    <row r="123" spans="1:26" ht="28.5" customHeight="1">
      <c r="A123" s="203" t="s">
        <v>211</v>
      </c>
      <c r="C123" s="198">
        <v>3381294</v>
      </c>
      <c r="D123" s="198"/>
      <c r="E123" s="198">
        <v>13707111345</v>
      </c>
      <c r="F123" s="198"/>
      <c r="G123" s="198">
        <v>12876330404</v>
      </c>
      <c r="H123" s="198"/>
      <c r="I123" s="198">
        <v>0</v>
      </c>
      <c r="J123" s="198"/>
      <c r="K123" s="79"/>
      <c r="L123" s="198">
        <v>84985</v>
      </c>
      <c r="M123" s="198">
        <v>323351577</v>
      </c>
      <c r="N123" s="198"/>
      <c r="O123" s="198">
        <v>3296309</v>
      </c>
      <c r="P123" s="198"/>
      <c r="Q123" s="231">
        <v>3205</v>
      </c>
      <c r="R123" s="198"/>
      <c r="S123" s="225">
        <v>13362598606</v>
      </c>
      <c r="T123" s="198"/>
      <c r="U123" s="32">
        <v>10514850371</v>
      </c>
      <c r="V123" s="79"/>
      <c r="W123" s="80">
        <f>U123/درآمدها!$J$5</f>
        <v>7.102314538592093E-3</v>
      </c>
      <c r="Y123" s="242"/>
      <c r="Z123" s="242"/>
    </row>
    <row r="124" spans="1:26" ht="28.5" customHeight="1">
      <c r="A124" s="203" t="s">
        <v>212</v>
      </c>
      <c r="C124" s="198">
        <v>2114715</v>
      </c>
      <c r="D124" s="198"/>
      <c r="E124" s="198">
        <v>7445338334</v>
      </c>
      <c r="F124" s="198"/>
      <c r="G124" s="198">
        <v>7856974441</v>
      </c>
      <c r="H124" s="198"/>
      <c r="I124" s="198">
        <v>0</v>
      </c>
      <c r="J124" s="198"/>
      <c r="K124" s="79"/>
      <c r="L124" s="198">
        <v>65178</v>
      </c>
      <c r="M124" s="198">
        <v>242260557</v>
      </c>
      <c r="N124" s="198"/>
      <c r="O124" s="198">
        <v>2049537</v>
      </c>
      <c r="P124" s="198"/>
      <c r="Q124" s="231">
        <v>3618</v>
      </c>
      <c r="R124" s="198"/>
      <c r="S124" s="225">
        <v>7215864263</v>
      </c>
      <c r="T124" s="198"/>
      <c r="U124" s="32">
        <v>7369086499</v>
      </c>
      <c r="V124" s="79"/>
      <c r="W124" s="80">
        <f>U124/درآمدها!$J$5</f>
        <v>4.9774907232477258E-3</v>
      </c>
      <c r="Y124" s="242"/>
      <c r="Z124" s="242"/>
    </row>
    <row r="125" spans="1:26" ht="28.5" customHeight="1">
      <c r="A125" s="203" t="s">
        <v>213</v>
      </c>
      <c r="C125" s="198">
        <v>769302</v>
      </c>
      <c r="D125" s="198"/>
      <c r="E125" s="198">
        <v>4415591984</v>
      </c>
      <c r="F125" s="198"/>
      <c r="G125" s="198">
        <v>3869985429</v>
      </c>
      <c r="H125" s="198"/>
      <c r="I125" s="198">
        <v>0</v>
      </c>
      <c r="J125" s="198"/>
      <c r="K125" s="79"/>
      <c r="L125" s="198">
        <v>27579</v>
      </c>
      <c r="M125" s="198">
        <v>138683924</v>
      </c>
      <c r="N125" s="198"/>
      <c r="O125" s="198">
        <v>741723</v>
      </c>
      <c r="P125" s="198"/>
      <c r="Q125" s="231">
        <v>5044</v>
      </c>
      <c r="R125" s="198"/>
      <c r="S125" s="225">
        <v>4257295749</v>
      </c>
      <c r="T125" s="198"/>
      <c r="U125" s="32">
        <v>3720537246</v>
      </c>
      <c r="V125" s="79"/>
      <c r="W125" s="80">
        <f>U125/درآمدها!$J$5</f>
        <v>2.5130577080314772E-3</v>
      </c>
      <c r="Y125" s="242"/>
      <c r="Z125" s="242"/>
    </row>
    <row r="126" spans="1:26" ht="28.5" customHeight="1">
      <c r="A126" s="203" t="s">
        <v>214</v>
      </c>
      <c r="C126" s="198">
        <v>107133</v>
      </c>
      <c r="D126" s="198"/>
      <c r="E126" s="198">
        <v>3991254385</v>
      </c>
      <c r="F126" s="198"/>
      <c r="G126" s="198">
        <v>3961032096</v>
      </c>
      <c r="H126" s="198"/>
      <c r="I126" s="198">
        <v>0</v>
      </c>
      <c r="J126" s="198"/>
      <c r="K126" s="79"/>
      <c r="L126" s="198">
        <v>4287</v>
      </c>
      <c r="M126" s="198">
        <v>158471235</v>
      </c>
      <c r="N126" s="198"/>
      <c r="O126" s="198">
        <v>102846</v>
      </c>
      <c r="P126" s="198"/>
      <c r="Q126" s="231">
        <v>30500</v>
      </c>
      <c r="R126" s="198"/>
      <c r="S126" s="225">
        <v>3831541622</v>
      </c>
      <c r="T126" s="198"/>
      <c r="U126" s="32">
        <v>3120150907</v>
      </c>
      <c r="V126" s="79"/>
      <c r="W126" s="80">
        <f>U126/درآمدها!$J$5</f>
        <v>2.1075233947698943E-3</v>
      </c>
      <c r="Y126" s="242"/>
      <c r="Z126" s="242"/>
    </row>
    <row r="127" spans="1:26" ht="28.5" customHeight="1">
      <c r="A127" s="203" t="s">
        <v>215</v>
      </c>
      <c r="C127" s="198">
        <v>1814533</v>
      </c>
      <c r="D127" s="198"/>
      <c r="E127" s="198">
        <v>7966047701</v>
      </c>
      <c r="F127" s="198"/>
      <c r="G127" s="198">
        <v>7650051130</v>
      </c>
      <c r="H127" s="198"/>
      <c r="I127" s="198">
        <v>0</v>
      </c>
      <c r="J127" s="198"/>
      <c r="K127" s="79"/>
      <c r="L127" s="198">
        <v>60401</v>
      </c>
      <c r="M127" s="198">
        <v>254579121</v>
      </c>
      <c r="N127" s="198"/>
      <c r="O127" s="198">
        <v>1754132</v>
      </c>
      <c r="P127" s="198"/>
      <c r="Q127" s="231">
        <v>3990</v>
      </c>
      <c r="R127" s="198"/>
      <c r="S127" s="225">
        <v>7700879061</v>
      </c>
      <c r="T127" s="198"/>
      <c r="U127" s="32">
        <v>6961363634</v>
      </c>
      <c r="V127" s="79"/>
      <c r="W127" s="80">
        <f>U127/درآمدها!$J$5</f>
        <v>4.702092031908048E-3</v>
      </c>
      <c r="Y127" s="242"/>
      <c r="Z127" s="242"/>
    </row>
    <row r="128" spans="1:26" ht="28.5" customHeight="1">
      <c r="A128" s="203" t="s">
        <v>216</v>
      </c>
      <c r="C128" s="198">
        <v>1295781</v>
      </c>
      <c r="D128" s="198"/>
      <c r="E128" s="198">
        <v>9927379831</v>
      </c>
      <c r="F128" s="198"/>
      <c r="G128" s="198">
        <v>9389418206</v>
      </c>
      <c r="H128" s="198"/>
      <c r="I128" s="198">
        <v>0</v>
      </c>
      <c r="J128" s="198"/>
      <c r="K128" s="79"/>
      <c r="L128" s="198">
        <v>39456</v>
      </c>
      <c r="M128" s="198">
        <v>285918838</v>
      </c>
      <c r="N128" s="198"/>
      <c r="O128" s="198">
        <v>1256325</v>
      </c>
      <c r="P128" s="198"/>
      <c r="Q128" s="231">
        <v>5410</v>
      </c>
      <c r="R128" s="198"/>
      <c r="S128" s="225">
        <v>9625095186</v>
      </c>
      <c r="T128" s="198"/>
      <c r="U128" s="32">
        <v>6755736362</v>
      </c>
      <c r="V128" s="79"/>
      <c r="W128" s="80">
        <f>U128/درآمدها!$J$5</f>
        <v>4.5631999400638787E-3</v>
      </c>
      <c r="Y128" s="242"/>
      <c r="Z128" s="242"/>
    </row>
    <row r="129" spans="1:26" ht="28.5" customHeight="1">
      <c r="A129" s="203" t="s">
        <v>217</v>
      </c>
      <c r="C129" s="198">
        <v>2290510</v>
      </c>
      <c r="D129" s="198"/>
      <c r="E129" s="198">
        <v>15010130622</v>
      </c>
      <c r="F129" s="198"/>
      <c r="G129" s="198">
        <v>14478725669</v>
      </c>
      <c r="H129" s="198"/>
      <c r="I129" s="198">
        <v>0</v>
      </c>
      <c r="J129" s="198"/>
      <c r="K129" s="79"/>
      <c r="L129" s="198">
        <v>70602</v>
      </c>
      <c r="M129" s="198">
        <v>446162810</v>
      </c>
      <c r="N129" s="198"/>
      <c r="O129" s="198">
        <v>2219908</v>
      </c>
      <c r="P129" s="198"/>
      <c r="Q129" s="231">
        <v>5120</v>
      </c>
      <c r="R129" s="198"/>
      <c r="S129" s="225">
        <v>14547462814</v>
      </c>
      <c r="T129" s="198"/>
      <c r="U129" s="32">
        <v>11307746776</v>
      </c>
      <c r="V129" s="79"/>
      <c r="W129" s="80">
        <f>U129/درآمدها!$J$5</f>
        <v>7.6378808534832993E-3</v>
      </c>
      <c r="Y129" s="242"/>
      <c r="Z129" s="242"/>
    </row>
    <row r="130" spans="1:26" ht="28.5" customHeight="1">
      <c r="A130" s="203" t="s">
        <v>218</v>
      </c>
      <c r="C130" s="198">
        <v>330966</v>
      </c>
      <c r="D130" s="198"/>
      <c r="E130" s="198">
        <v>5827507920</v>
      </c>
      <c r="F130" s="198"/>
      <c r="G130" s="198">
        <v>5287235354</v>
      </c>
      <c r="H130" s="198"/>
      <c r="I130" s="198">
        <v>0</v>
      </c>
      <c r="J130" s="198"/>
      <c r="K130" s="79"/>
      <c r="L130" s="198">
        <v>9370</v>
      </c>
      <c r="M130" s="198">
        <v>149631722</v>
      </c>
      <c r="N130" s="198"/>
      <c r="O130" s="198">
        <v>321596</v>
      </c>
      <c r="P130" s="198"/>
      <c r="Q130" s="231">
        <v>14170</v>
      </c>
      <c r="R130" s="198"/>
      <c r="S130" s="225">
        <v>5662524963</v>
      </c>
      <c r="T130" s="198"/>
      <c r="U130" s="32">
        <v>4532273444</v>
      </c>
      <c r="V130" s="79"/>
      <c r="W130" s="80">
        <f>U130/درآمدها!$J$5</f>
        <v>3.0613494665578116E-3</v>
      </c>
      <c r="Y130" s="242"/>
      <c r="Z130" s="242"/>
    </row>
    <row r="131" spans="1:26" ht="28.5" customHeight="1">
      <c r="A131" s="203" t="s">
        <v>219</v>
      </c>
      <c r="C131" s="198">
        <v>651421</v>
      </c>
      <c r="D131" s="198"/>
      <c r="E131" s="198">
        <v>5084234086</v>
      </c>
      <c r="F131" s="198"/>
      <c r="G131" s="198">
        <v>4999878514</v>
      </c>
      <c r="H131" s="198"/>
      <c r="I131" s="198">
        <v>0</v>
      </c>
      <c r="J131" s="198"/>
      <c r="K131" s="79"/>
      <c r="L131" s="198">
        <v>17567</v>
      </c>
      <c r="M131" s="198">
        <v>134661127</v>
      </c>
      <c r="N131" s="198"/>
      <c r="O131" s="198">
        <v>633854</v>
      </c>
      <c r="P131" s="198"/>
      <c r="Q131" s="231">
        <v>6240</v>
      </c>
      <c r="R131" s="198"/>
      <c r="S131" s="225">
        <v>4947126531</v>
      </c>
      <c r="T131" s="198"/>
      <c r="U131" s="32">
        <v>3941859766</v>
      </c>
      <c r="V131" s="79"/>
      <c r="W131" s="80">
        <f>U131/درآمدها!$J$5</f>
        <v>2.6625512429893448E-3</v>
      </c>
      <c r="Y131" s="242"/>
      <c r="Z131" s="242"/>
    </row>
    <row r="132" spans="1:26" ht="28.5" customHeight="1">
      <c r="A132" s="203" t="s">
        <v>220</v>
      </c>
      <c r="C132" s="198">
        <v>254851</v>
      </c>
      <c r="D132" s="198"/>
      <c r="E132" s="198">
        <v>5005640024</v>
      </c>
      <c r="F132" s="198"/>
      <c r="G132" s="198">
        <v>4504340353</v>
      </c>
      <c r="H132" s="198"/>
      <c r="I132" s="198">
        <v>0</v>
      </c>
      <c r="J132" s="198"/>
      <c r="K132" s="79"/>
      <c r="L132" s="198">
        <v>6725</v>
      </c>
      <c r="M132" s="198">
        <v>118812664</v>
      </c>
      <c r="N132" s="198"/>
      <c r="O132" s="198">
        <v>248126</v>
      </c>
      <c r="P132" s="198"/>
      <c r="Q132" s="231">
        <v>15550</v>
      </c>
      <c r="R132" s="198"/>
      <c r="S132" s="225">
        <v>4873551357</v>
      </c>
      <c r="T132" s="198"/>
      <c r="U132" s="32">
        <v>3838422143</v>
      </c>
      <c r="V132" s="79"/>
      <c r="W132" s="80">
        <f>U132/درآمدها!$J$5</f>
        <v>2.5926837215554245E-3</v>
      </c>
      <c r="Y132" s="242"/>
      <c r="Z132" s="242"/>
    </row>
    <row r="133" spans="1:26" ht="28.5" customHeight="1">
      <c r="A133" s="203" t="s">
        <v>221</v>
      </c>
      <c r="C133" s="198">
        <v>69759</v>
      </c>
      <c r="D133" s="198"/>
      <c r="E133" s="198">
        <v>2916031814</v>
      </c>
      <c r="F133" s="198"/>
      <c r="G133" s="198">
        <v>2819829918</v>
      </c>
      <c r="H133" s="198"/>
      <c r="I133" s="198">
        <v>0</v>
      </c>
      <c r="J133" s="198"/>
      <c r="K133" s="79"/>
      <c r="L133" s="198">
        <v>1522</v>
      </c>
      <c r="M133" s="198">
        <v>61513672</v>
      </c>
      <c r="N133" s="198"/>
      <c r="O133" s="198">
        <v>68237</v>
      </c>
      <c r="P133" s="198"/>
      <c r="Q133" s="231">
        <v>42610</v>
      </c>
      <c r="R133" s="198"/>
      <c r="S133" s="225">
        <v>2852409910</v>
      </c>
      <c r="T133" s="198"/>
      <c r="U133" s="32">
        <v>2891033287</v>
      </c>
      <c r="V133" s="79"/>
      <c r="W133" s="80">
        <f>U133/درآمدها!$J$5</f>
        <v>1.9527646158849735E-3</v>
      </c>
      <c r="Y133" s="242"/>
      <c r="Z133" s="242"/>
    </row>
    <row r="134" spans="1:26" ht="28.5" customHeight="1">
      <c r="A134" s="203" t="s">
        <v>222</v>
      </c>
      <c r="C134" s="198">
        <v>734035</v>
      </c>
      <c r="D134" s="198"/>
      <c r="E134" s="198">
        <v>4993357227</v>
      </c>
      <c r="F134" s="198"/>
      <c r="G134" s="198">
        <v>5195012211</v>
      </c>
      <c r="H134" s="198"/>
      <c r="I134" s="198">
        <v>0</v>
      </c>
      <c r="J134" s="198"/>
      <c r="K134" s="79"/>
      <c r="L134" s="198">
        <v>26392</v>
      </c>
      <c r="M134" s="198">
        <v>186818586</v>
      </c>
      <c r="N134" s="198"/>
      <c r="O134" s="198">
        <v>707643</v>
      </c>
      <c r="P134" s="198"/>
      <c r="Q134" s="231">
        <v>6758</v>
      </c>
      <c r="R134" s="198"/>
      <c r="S134" s="225">
        <v>4813822622</v>
      </c>
      <c r="T134" s="198"/>
      <c r="U134" s="32">
        <v>4751656326</v>
      </c>
      <c r="V134" s="79"/>
      <c r="W134" s="80">
        <f>U134/درآمدها!$J$5</f>
        <v>3.2095328621717092E-3</v>
      </c>
      <c r="Y134" s="242"/>
      <c r="Z134" s="242"/>
    </row>
    <row r="135" spans="1:26" ht="28.5" customHeight="1">
      <c r="A135" s="203" t="s">
        <v>223</v>
      </c>
      <c r="C135" s="198">
        <v>7834579</v>
      </c>
      <c r="D135" s="198"/>
      <c r="E135" s="198">
        <v>43333473094</v>
      </c>
      <c r="F135" s="198"/>
      <c r="G135" s="198">
        <v>43382747061</v>
      </c>
      <c r="H135" s="198"/>
      <c r="I135" s="198">
        <v>3044800</v>
      </c>
      <c r="J135" s="198"/>
      <c r="K135" s="79"/>
      <c r="L135" s="198">
        <v>222577</v>
      </c>
      <c r="M135" s="198">
        <v>1232715206</v>
      </c>
      <c r="N135" s="198"/>
      <c r="O135" s="198">
        <v>10656802</v>
      </c>
      <c r="P135" s="198"/>
      <c r="Q135" s="231">
        <v>4085.7142856740702</v>
      </c>
      <c r="R135" s="198"/>
      <c r="S135" s="225">
        <v>42102387870</v>
      </c>
      <c r="T135" s="198"/>
      <c r="U135" s="32">
        <v>43269183194.425499</v>
      </c>
      <c r="V135" s="79"/>
      <c r="W135" s="80">
        <f>U135/درآمدها!$J$5</f>
        <v>2.9226411982270221E-2</v>
      </c>
      <c r="Y135" s="242"/>
      <c r="Z135" s="242"/>
    </row>
    <row r="136" spans="1:26" ht="28.5" customHeight="1">
      <c r="A136" s="203" t="s">
        <v>224</v>
      </c>
      <c r="C136" s="198">
        <v>1159237</v>
      </c>
      <c r="D136" s="198"/>
      <c r="E136" s="198">
        <v>24361711994</v>
      </c>
      <c r="F136" s="198"/>
      <c r="G136" s="198">
        <v>23603798601</v>
      </c>
      <c r="H136" s="198"/>
      <c r="I136" s="198">
        <v>0</v>
      </c>
      <c r="J136" s="198"/>
      <c r="K136" s="79"/>
      <c r="L136" s="198">
        <v>33347</v>
      </c>
      <c r="M136" s="198">
        <v>678726902</v>
      </c>
      <c r="N136" s="198"/>
      <c r="O136" s="198">
        <v>1125890</v>
      </c>
      <c r="P136" s="198"/>
      <c r="Q136" s="231">
        <v>19450</v>
      </c>
      <c r="R136" s="198"/>
      <c r="S136" s="225">
        <v>23660914825</v>
      </c>
      <c r="T136" s="198"/>
      <c r="U136" s="32">
        <v>21781013773</v>
      </c>
      <c r="V136" s="79"/>
      <c r="W136" s="80">
        <f>U136/درآمدها!$J$5</f>
        <v>1.4712107669349593E-2</v>
      </c>
      <c r="Y136" s="242"/>
      <c r="Z136" s="242"/>
    </row>
    <row r="137" spans="1:26" ht="28.5" customHeight="1">
      <c r="A137" s="203" t="s">
        <v>225</v>
      </c>
      <c r="C137" s="198">
        <v>622551</v>
      </c>
      <c r="D137" s="198"/>
      <c r="E137" s="198">
        <v>14345687529</v>
      </c>
      <c r="F137" s="198"/>
      <c r="G137" s="198">
        <v>15310231683</v>
      </c>
      <c r="H137" s="198"/>
      <c r="I137" s="198">
        <v>0</v>
      </c>
      <c r="J137" s="198"/>
      <c r="K137" s="79"/>
      <c r="L137" s="198">
        <v>18934</v>
      </c>
      <c r="M137" s="198">
        <v>465766877</v>
      </c>
      <c r="N137" s="198"/>
      <c r="O137" s="198">
        <v>603617</v>
      </c>
      <c r="P137" s="198"/>
      <c r="Q137" s="231">
        <v>22900</v>
      </c>
      <c r="R137" s="198"/>
      <c r="S137" s="225">
        <v>13909383920</v>
      </c>
      <c r="T137" s="198"/>
      <c r="U137" s="32">
        <v>13739589460</v>
      </c>
      <c r="V137" s="79"/>
      <c r="W137" s="80">
        <f>U137/درآمدها!$J$5</f>
        <v>9.2804826063125605E-3</v>
      </c>
      <c r="Y137" s="242"/>
      <c r="Z137" s="242"/>
    </row>
    <row r="138" spans="1:26" ht="28.5" customHeight="1">
      <c r="A138" s="203" t="s">
        <v>226</v>
      </c>
      <c r="C138" s="198">
        <v>2498389</v>
      </c>
      <c r="D138" s="198"/>
      <c r="E138" s="198">
        <v>45085622511</v>
      </c>
      <c r="F138" s="198"/>
      <c r="G138" s="198">
        <v>44197351209</v>
      </c>
      <c r="H138" s="198"/>
      <c r="I138" s="198">
        <v>0</v>
      </c>
      <c r="J138" s="198"/>
      <c r="K138" s="79"/>
      <c r="L138" s="198">
        <v>71438</v>
      </c>
      <c r="M138" s="198">
        <v>1263982294</v>
      </c>
      <c r="N138" s="198"/>
      <c r="O138" s="198">
        <v>2426951</v>
      </c>
      <c r="P138" s="198"/>
      <c r="Q138" s="231">
        <v>18540</v>
      </c>
      <c r="R138" s="198"/>
      <c r="S138" s="225">
        <v>43796461095</v>
      </c>
      <c r="T138" s="198"/>
      <c r="U138" s="32">
        <v>44719782019</v>
      </c>
      <c r="V138" s="79"/>
      <c r="W138" s="80">
        <f>U138/درآمدها!$J$5</f>
        <v>3.0206227077866323E-2</v>
      </c>
      <c r="Y138" s="242"/>
      <c r="Z138" s="242"/>
    </row>
    <row r="139" spans="1:26" ht="28.5" customHeight="1">
      <c r="A139" s="203" t="s">
        <v>227</v>
      </c>
      <c r="C139" s="198">
        <v>7578935</v>
      </c>
      <c r="D139" s="198"/>
      <c r="E139" s="198">
        <v>14062690584</v>
      </c>
      <c r="F139" s="198"/>
      <c r="G139" s="198">
        <v>13558725296</v>
      </c>
      <c r="H139" s="198"/>
      <c r="I139" s="198">
        <v>0</v>
      </c>
      <c r="J139" s="198"/>
      <c r="K139" s="79"/>
      <c r="L139" s="198">
        <v>198954</v>
      </c>
      <c r="M139" s="198">
        <v>355996574</v>
      </c>
      <c r="N139" s="198"/>
      <c r="O139" s="198">
        <v>7379981</v>
      </c>
      <c r="P139" s="198"/>
      <c r="Q139" s="231">
        <v>1625</v>
      </c>
      <c r="R139" s="198"/>
      <c r="S139" s="225">
        <v>13693532050</v>
      </c>
      <c r="T139" s="198"/>
      <c r="U139" s="32">
        <v>11918521258</v>
      </c>
      <c r="V139" s="79"/>
      <c r="W139" s="80">
        <f>U139/درآمدها!$J$5</f>
        <v>8.0504318960805035E-3</v>
      </c>
      <c r="Y139" s="242"/>
      <c r="Z139" s="242"/>
    </row>
    <row r="140" spans="1:26" ht="28.5" customHeight="1">
      <c r="A140" s="203" t="s">
        <v>228</v>
      </c>
      <c r="C140" s="198">
        <v>885509</v>
      </c>
      <c r="D140" s="198"/>
      <c r="E140" s="198">
        <v>4641606442</v>
      </c>
      <c r="F140" s="198"/>
      <c r="G140" s="198">
        <v>4575973758</v>
      </c>
      <c r="H140" s="198"/>
      <c r="I140" s="198">
        <v>0</v>
      </c>
      <c r="J140" s="198"/>
      <c r="K140" s="79"/>
      <c r="L140" s="198">
        <v>19309</v>
      </c>
      <c r="M140" s="198">
        <v>99793916</v>
      </c>
      <c r="N140" s="198"/>
      <c r="O140" s="198">
        <v>866200</v>
      </c>
      <c r="P140" s="198"/>
      <c r="Q140" s="231">
        <v>4610</v>
      </c>
      <c r="R140" s="198"/>
      <c r="S140" s="225">
        <v>4540393717</v>
      </c>
      <c r="T140" s="198"/>
      <c r="U140" s="32">
        <v>3969811874</v>
      </c>
      <c r="V140" s="79"/>
      <c r="W140" s="80">
        <f>U140/درآمدها!$J$5</f>
        <v>2.6814316507962148E-3</v>
      </c>
      <c r="Y140" s="242"/>
      <c r="Z140" s="242"/>
    </row>
    <row r="141" spans="1:26" ht="28.5" customHeight="1">
      <c r="A141" s="203" t="s">
        <v>229</v>
      </c>
      <c r="C141" s="198">
        <v>2119950</v>
      </c>
      <c r="D141" s="198"/>
      <c r="E141" s="198">
        <v>10910475698</v>
      </c>
      <c r="F141" s="198"/>
      <c r="G141" s="198">
        <v>10621960393</v>
      </c>
      <c r="H141" s="198"/>
      <c r="I141" s="198">
        <v>0</v>
      </c>
      <c r="J141" s="198"/>
      <c r="K141" s="79"/>
      <c r="L141" s="198">
        <v>62216</v>
      </c>
      <c r="M141" s="198">
        <v>311559284</v>
      </c>
      <c r="N141" s="198"/>
      <c r="O141" s="198">
        <v>2057734</v>
      </c>
      <c r="P141" s="198"/>
      <c r="Q141" s="231">
        <v>4412</v>
      </c>
      <c r="R141" s="198"/>
      <c r="S141" s="225">
        <v>10590276563</v>
      </c>
      <c r="T141" s="198"/>
      <c r="U141" s="32">
        <v>9032224202</v>
      </c>
      <c r="V141" s="79"/>
      <c r="W141" s="80">
        <f>U141/درآمدها!$J$5</f>
        <v>6.1008663939349141E-3</v>
      </c>
      <c r="Y141" s="242"/>
      <c r="Z141" s="242"/>
    </row>
    <row r="142" spans="1:26" ht="28.5" customHeight="1">
      <c r="A142" s="203" t="s">
        <v>230</v>
      </c>
      <c r="C142" s="198">
        <v>855574</v>
      </c>
      <c r="D142" s="198"/>
      <c r="E142" s="198">
        <v>9983541789</v>
      </c>
      <c r="F142" s="198"/>
      <c r="G142" s="198">
        <v>9942200067</v>
      </c>
      <c r="H142" s="198"/>
      <c r="I142" s="198">
        <v>0</v>
      </c>
      <c r="J142" s="198"/>
      <c r="K142" s="79"/>
      <c r="L142" s="198">
        <v>27487</v>
      </c>
      <c r="M142" s="198">
        <v>319350155</v>
      </c>
      <c r="N142" s="198"/>
      <c r="O142" s="198">
        <v>828087</v>
      </c>
      <c r="P142" s="198"/>
      <c r="Q142" s="231">
        <v>10590</v>
      </c>
      <c r="R142" s="198"/>
      <c r="S142" s="225">
        <v>9662800844</v>
      </c>
      <c r="T142" s="198"/>
      <c r="U142" s="32">
        <v>8719837599</v>
      </c>
      <c r="V142" s="79"/>
      <c r="W142" s="80">
        <f>U142/درآمدها!$J$5</f>
        <v>5.8898631143953981E-3</v>
      </c>
      <c r="Y142" s="242"/>
      <c r="Z142" s="242"/>
    </row>
    <row r="143" spans="1:26" ht="28.5" customHeight="1">
      <c r="A143" s="203" t="s">
        <v>231</v>
      </c>
      <c r="C143" s="198">
        <v>277178</v>
      </c>
      <c r="D143" s="198"/>
      <c r="E143" s="198">
        <v>13046195249</v>
      </c>
      <c r="F143" s="198"/>
      <c r="G143" s="198">
        <v>12203958688</v>
      </c>
      <c r="H143" s="198"/>
      <c r="I143" s="198">
        <v>0</v>
      </c>
      <c r="J143" s="198"/>
      <c r="K143" s="79"/>
      <c r="L143" s="198">
        <v>5208</v>
      </c>
      <c r="M143" s="198">
        <v>229305491</v>
      </c>
      <c r="N143" s="198"/>
      <c r="O143" s="198">
        <v>271970</v>
      </c>
      <c r="P143" s="198"/>
      <c r="Q143" s="231">
        <v>38880</v>
      </c>
      <c r="R143" s="198"/>
      <c r="S143" s="225">
        <v>12801065459</v>
      </c>
      <c r="T143" s="198"/>
      <c r="U143" s="32">
        <v>10514977973</v>
      </c>
      <c r="V143" s="79"/>
      <c r="W143" s="80">
        <f>U143/درآمدها!$J$5</f>
        <v>7.1024007280772279E-3</v>
      </c>
      <c r="Y143" s="242"/>
      <c r="Z143" s="242"/>
    </row>
    <row r="144" spans="1:26" ht="28.5" customHeight="1">
      <c r="A144" s="203" t="s">
        <v>232</v>
      </c>
      <c r="C144" s="198">
        <v>206424</v>
      </c>
      <c r="D144" s="198"/>
      <c r="E144" s="198">
        <v>4877068177</v>
      </c>
      <c r="F144" s="198"/>
      <c r="G144" s="198">
        <v>4953722093</v>
      </c>
      <c r="H144" s="198"/>
      <c r="I144" s="198">
        <v>0</v>
      </c>
      <c r="J144" s="198"/>
      <c r="K144" s="79"/>
      <c r="L144" s="198">
        <v>7482</v>
      </c>
      <c r="M144" s="198">
        <v>179499640</v>
      </c>
      <c r="N144" s="198"/>
      <c r="O144" s="198">
        <v>198942</v>
      </c>
      <c r="P144" s="198"/>
      <c r="Q144" s="231">
        <v>22780</v>
      </c>
      <c r="R144" s="198"/>
      <c r="S144" s="225">
        <v>4700295012</v>
      </c>
      <c r="T144" s="198"/>
      <c r="U144" s="32">
        <v>4507697770</v>
      </c>
      <c r="V144" s="79"/>
      <c r="W144" s="80">
        <f>U144/درآمدها!$J$5</f>
        <v>3.0447496899953896E-3</v>
      </c>
      <c r="Y144" s="242"/>
      <c r="Z144" s="242"/>
    </row>
    <row r="145" spans="1:26" ht="28.5" customHeight="1">
      <c r="A145" s="203" t="s">
        <v>233</v>
      </c>
      <c r="C145" s="198">
        <v>1806125</v>
      </c>
      <c r="D145" s="198"/>
      <c r="E145" s="198">
        <v>9881323011</v>
      </c>
      <c r="F145" s="198"/>
      <c r="G145" s="198">
        <v>9179125972</v>
      </c>
      <c r="H145" s="198"/>
      <c r="I145" s="198">
        <v>0</v>
      </c>
      <c r="J145" s="198"/>
      <c r="K145" s="79"/>
      <c r="L145" s="198">
        <v>51589</v>
      </c>
      <c r="M145" s="198">
        <v>261890855</v>
      </c>
      <c r="N145" s="198"/>
      <c r="O145" s="198">
        <v>1754536</v>
      </c>
      <c r="P145" s="198"/>
      <c r="Q145" s="231">
        <v>3951</v>
      </c>
      <c r="R145" s="198"/>
      <c r="S145" s="225">
        <v>9599079218</v>
      </c>
      <c r="T145" s="198"/>
      <c r="U145" s="32">
        <v>6903917862</v>
      </c>
      <c r="V145" s="79"/>
      <c r="W145" s="80">
        <f>U145/درآمدها!$J$5</f>
        <v>4.6632899636654505E-3</v>
      </c>
      <c r="Y145" s="242"/>
      <c r="Z145" s="242"/>
    </row>
    <row r="146" spans="1:26" ht="28.5" customHeight="1">
      <c r="A146" s="203" t="s">
        <v>234</v>
      </c>
      <c r="C146" s="198">
        <v>498862</v>
      </c>
      <c r="D146" s="198"/>
      <c r="E146" s="198">
        <v>4439064322</v>
      </c>
      <c r="F146" s="198"/>
      <c r="G146" s="198">
        <v>4176458786</v>
      </c>
      <c r="H146" s="198"/>
      <c r="I146" s="198">
        <v>0</v>
      </c>
      <c r="J146" s="198"/>
      <c r="K146" s="79"/>
      <c r="L146" s="198">
        <v>18482</v>
      </c>
      <c r="M146" s="198">
        <v>154600358</v>
      </c>
      <c r="N146" s="198"/>
      <c r="O146" s="198">
        <v>480380</v>
      </c>
      <c r="P146" s="198"/>
      <c r="Q146" s="231">
        <v>9400</v>
      </c>
      <c r="R146" s="198"/>
      <c r="S146" s="225">
        <v>4274604438</v>
      </c>
      <c r="T146" s="198"/>
      <c r="U146" s="32">
        <v>4494402939</v>
      </c>
      <c r="V146" s="79"/>
      <c r="W146" s="80">
        <f>U146/درآمدها!$J$5</f>
        <v>3.0357696219803611E-3</v>
      </c>
      <c r="Y146" s="242"/>
      <c r="Z146" s="242"/>
    </row>
    <row r="147" spans="1:26" ht="28.5" customHeight="1">
      <c r="A147" s="203" t="s">
        <v>235</v>
      </c>
      <c r="C147" s="198">
        <v>1390500</v>
      </c>
      <c r="D147" s="198"/>
      <c r="E147" s="198">
        <v>3985798297</v>
      </c>
      <c r="F147" s="198"/>
      <c r="G147" s="198">
        <v>4713594051</v>
      </c>
      <c r="H147" s="198"/>
      <c r="I147" s="198">
        <v>0</v>
      </c>
      <c r="J147" s="198"/>
      <c r="K147" s="79"/>
      <c r="L147" s="198">
        <v>27956</v>
      </c>
      <c r="M147" s="198">
        <v>94767852</v>
      </c>
      <c r="N147" s="198"/>
      <c r="O147" s="198">
        <v>1362544</v>
      </c>
      <c r="P147" s="198"/>
      <c r="Q147" s="231">
        <v>3120</v>
      </c>
      <c r="R147" s="198"/>
      <c r="S147" s="225">
        <v>3905663830</v>
      </c>
      <c r="T147" s="198"/>
      <c r="U147" s="32">
        <v>4227384746</v>
      </c>
      <c r="V147" s="79"/>
      <c r="W147" s="80">
        <f>U147/درآمدها!$J$5</f>
        <v>2.8554106889190885E-3</v>
      </c>
      <c r="Y147" s="242"/>
      <c r="Z147" s="242"/>
    </row>
    <row r="148" spans="1:26" ht="28.5" customHeight="1">
      <c r="A148" s="203" t="s">
        <v>236</v>
      </c>
      <c r="C148" s="198">
        <v>9570803</v>
      </c>
      <c r="D148" s="198"/>
      <c r="E148" s="198">
        <v>15109811038</v>
      </c>
      <c r="F148" s="198"/>
      <c r="G148" s="198">
        <v>14367339848</v>
      </c>
      <c r="H148" s="198"/>
      <c r="I148" s="198">
        <v>0</v>
      </c>
      <c r="J148" s="198"/>
      <c r="K148" s="79"/>
      <c r="L148" s="198">
        <v>288196</v>
      </c>
      <c r="M148" s="198">
        <v>432521172</v>
      </c>
      <c r="N148" s="198"/>
      <c r="O148" s="198">
        <v>9282607</v>
      </c>
      <c r="P148" s="198"/>
      <c r="Q148" s="231">
        <v>1514</v>
      </c>
      <c r="R148" s="198"/>
      <c r="S148" s="225">
        <v>14654824439</v>
      </c>
      <c r="T148" s="198"/>
      <c r="U148" s="32">
        <v>13974324063</v>
      </c>
      <c r="V148" s="79"/>
      <c r="W148" s="80">
        <f>U148/درآمدها!$J$5</f>
        <v>9.4390354078051596E-3</v>
      </c>
      <c r="Y148" s="242"/>
      <c r="Z148" s="242"/>
    </row>
    <row r="149" spans="1:26" ht="28.5" customHeight="1">
      <c r="A149" s="203" t="s">
        <v>237</v>
      </c>
      <c r="C149" s="198">
        <v>1089229</v>
      </c>
      <c r="D149" s="198"/>
      <c r="E149" s="198">
        <v>4820554899</v>
      </c>
      <c r="F149" s="198"/>
      <c r="G149" s="198">
        <v>4573411233</v>
      </c>
      <c r="H149" s="198"/>
      <c r="I149" s="198">
        <v>0</v>
      </c>
      <c r="J149" s="198"/>
      <c r="K149" s="79"/>
      <c r="L149" s="198">
        <v>37722</v>
      </c>
      <c r="M149" s="198">
        <v>158327341</v>
      </c>
      <c r="N149" s="198"/>
      <c r="O149" s="198">
        <v>1051507</v>
      </c>
      <c r="P149" s="198"/>
      <c r="Q149" s="231">
        <v>3955</v>
      </c>
      <c r="R149" s="198"/>
      <c r="S149" s="225">
        <v>4653610233</v>
      </c>
      <c r="T149" s="198"/>
      <c r="U149" s="32">
        <v>4135782188</v>
      </c>
      <c r="V149" s="79"/>
      <c r="W149" s="80">
        <f>U149/درآمدها!$J$5</f>
        <v>2.7935372283846467E-3</v>
      </c>
      <c r="Y149" s="242"/>
      <c r="Z149" s="242"/>
    </row>
    <row r="150" spans="1:26" ht="28.5" customHeight="1">
      <c r="A150" s="203" t="s">
        <v>238</v>
      </c>
      <c r="C150" s="198">
        <v>211960</v>
      </c>
      <c r="D150" s="198"/>
      <c r="E150" s="198">
        <v>4883603186</v>
      </c>
      <c r="F150" s="198"/>
      <c r="G150" s="198">
        <v>5271030645</v>
      </c>
      <c r="H150" s="198"/>
      <c r="I150" s="198">
        <v>0</v>
      </c>
      <c r="J150" s="198"/>
      <c r="K150" s="79"/>
      <c r="L150" s="198">
        <v>6166</v>
      </c>
      <c r="M150" s="198">
        <v>153293043</v>
      </c>
      <c r="N150" s="198"/>
      <c r="O150" s="198">
        <v>205794</v>
      </c>
      <c r="P150" s="198"/>
      <c r="Q150" s="231">
        <v>19870</v>
      </c>
      <c r="R150" s="198"/>
      <c r="S150" s="225">
        <v>4741537242</v>
      </c>
      <c r="T150" s="198"/>
      <c r="U150" s="32">
        <v>4066531876</v>
      </c>
      <c r="V150" s="79"/>
      <c r="W150" s="80">
        <f>U150/درآمدها!$J$5</f>
        <v>2.7467617175246798E-3</v>
      </c>
      <c r="Y150" s="242"/>
      <c r="Z150" s="242"/>
    </row>
    <row r="151" spans="1:26" ht="28.5" customHeight="1" thickBot="1">
      <c r="A151" s="203" t="s">
        <v>239</v>
      </c>
      <c r="C151" s="198">
        <v>859539</v>
      </c>
      <c r="D151" s="198"/>
      <c r="E151" s="198">
        <v>3725606947</v>
      </c>
      <c r="F151" s="198"/>
      <c r="G151" s="198">
        <v>3862343920</v>
      </c>
      <c r="H151" s="198"/>
      <c r="I151" s="198">
        <v>0</v>
      </c>
      <c r="J151" s="198"/>
      <c r="K151" s="79"/>
      <c r="L151" s="198">
        <v>33788</v>
      </c>
      <c r="M151" s="198">
        <v>151787115</v>
      </c>
      <c r="N151" s="198"/>
      <c r="O151" s="198">
        <v>825751</v>
      </c>
      <c r="P151" s="198"/>
      <c r="Q151" s="231">
        <v>4020</v>
      </c>
      <c r="R151" s="198"/>
      <c r="S151" s="225">
        <v>3579155410</v>
      </c>
      <c r="T151" s="198"/>
      <c r="U151" s="32">
        <v>3301267948</v>
      </c>
      <c r="V151" s="79"/>
      <c r="W151" s="80">
        <f>U151/درآمدها!$J$5</f>
        <v>2.2298599138923006E-3</v>
      </c>
      <c r="Y151" s="242"/>
      <c r="Z151" s="242"/>
    </row>
    <row r="152" spans="1:26" ht="42" customHeight="1" thickBot="1">
      <c r="A152" s="54" t="s">
        <v>2</v>
      </c>
      <c r="B152" s="196"/>
      <c r="C152" s="198"/>
      <c r="D152" s="218">
        <f>SUM(D151:D151)</f>
        <v>0</v>
      </c>
      <c r="E152" s="218">
        <v>1581059594247</v>
      </c>
      <c r="F152" s="198"/>
      <c r="G152" s="218">
        <v>1564681027272</v>
      </c>
      <c r="H152" s="198"/>
      <c r="I152" s="198"/>
      <c r="J152" s="218"/>
      <c r="K152" s="198"/>
      <c r="L152" s="198"/>
      <c r="M152" s="218">
        <f>SUM(M10:M151)</f>
        <v>48106475442</v>
      </c>
      <c r="N152" s="198"/>
      <c r="O152" s="198"/>
      <c r="P152" s="198"/>
      <c r="Q152" s="198"/>
      <c r="R152" s="198"/>
      <c r="S152" s="218">
        <f>SUM(S10:S151)</f>
        <v>1531995021818</v>
      </c>
      <c r="T152" s="198"/>
      <c r="U152" s="220">
        <f>SUM(U10:U151)</f>
        <v>1431089348951.093</v>
      </c>
      <c r="V152" s="219"/>
      <c r="W152" s="204">
        <f>SUM(W10:W151)</f>
        <v>0.96663731108453255</v>
      </c>
    </row>
    <row r="153" spans="1:26" ht="31.5" thickTop="1"/>
    <row r="155" spans="1:26">
      <c r="E155" s="86"/>
      <c r="G155" s="86"/>
    </row>
    <row r="156" spans="1:26">
      <c r="O156" s="229"/>
      <c r="Q156" s="229"/>
    </row>
    <row r="157" spans="1:26">
      <c r="E157" s="86"/>
      <c r="G157" s="86"/>
      <c r="O157" s="147"/>
      <c r="Q157" s="147"/>
    </row>
    <row r="160" spans="1:26">
      <c r="S160" s="221"/>
      <c r="U160" s="221"/>
    </row>
    <row r="161" spans="21:21">
      <c r="U161" s="217"/>
    </row>
  </sheetData>
  <autoFilter ref="A9:W9" xr:uid="{00000000-0009-0000-0000-000001000000}">
    <sortState xmlns:xlrd2="http://schemas.microsoft.com/office/spreadsheetml/2017/richdata2" ref="A11:W37">
      <sortCondition descending="1" ref="U9"/>
    </sortState>
  </autoFilter>
  <mergeCells count="23">
    <mergeCell ref="A1:W1"/>
    <mergeCell ref="A2:W2"/>
    <mergeCell ref="A3:W3"/>
    <mergeCell ref="A8:A9"/>
    <mergeCell ref="I8:J8"/>
    <mergeCell ref="L8:M8"/>
    <mergeCell ref="P8:P9"/>
    <mergeCell ref="T8:T9"/>
    <mergeCell ref="S8:S9"/>
    <mergeCell ref="O8:O9"/>
    <mergeCell ref="E8:E9"/>
    <mergeCell ref="C8:C9"/>
    <mergeCell ref="D8:D9"/>
    <mergeCell ref="A5:W5"/>
    <mergeCell ref="A4:W4"/>
    <mergeCell ref="I7:M7"/>
    <mergeCell ref="C7:G7"/>
    <mergeCell ref="O7:W7"/>
    <mergeCell ref="F8:F9"/>
    <mergeCell ref="G8:G9"/>
    <mergeCell ref="U8:U9"/>
    <mergeCell ref="Q8:Q9"/>
    <mergeCell ref="W8:W9"/>
  </mergeCells>
  <printOptions horizontalCentered="1"/>
  <pageMargins left="0" right="0" top="0.74803149606299202" bottom="0.74803149606299202" header="0.31496062992126" footer="0.31496062992126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5"/>
  <sheetViews>
    <sheetView rightToLeft="1" view="pageBreakPreview" zoomScale="60" zoomScaleNormal="100" workbookViewId="0">
      <selection activeCell="A3" sqref="A3:AG3"/>
    </sheetView>
  </sheetViews>
  <sheetFormatPr defaultColWidth="9.140625" defaultRowHeight="15.75"/>
  <cols>
    <col min="1" max="1" width="45.7109375" style="66" customWidth="1"/>
    <col min="2" max="2" width="0.5703125" style="66" customWidth="1"/>
    <col min="3" max="3" width="12.5703125" style="66" customWidth="1"/>
    <col min="4" max="4" width="0.5703125" style="66" customWidth="1"/>
    <col min="5" max="5" width="29.140625" style="66" customWidth="1"/>
    <col min="6" max="6" width="0.5703125" style="66" customWidth="1"/>
    <col min="7" max="7" width="15.42578125" style="66" bestFit="1" customWidth="1"/>
    <col min="8" max="8" width="0.5703125" style="66" customWidth="1"/>
    <col min="9" max="9" width="18.42578125" style="66" bestFit="1" customWidth="1"/>
    <col min="10" max="10" width="0.42578125" style="66" customWidth="1"/>
    <col min="11" max="11" width="20.42578125" style="66" bestFit="1" customWidth="1"/>
    <col min="12" max="12" width="0.7109375" style="66" customWidth="1"/>
    <col min="13" max="13" width="15.85546875" style="66" bestFit="1" customWidth="1"/>
    <col min="14" max="14" width="1.140625" style="66" customWidth="1"/>
    <col min="15" max="15" width="29.42578125" style="66" bestFit="1" customWidth="1"/>
    <col min="16" max="16" width="0.5703125" style="66" customWidth="1"/>
    <col min="17" max="17" width="29.42578125" style="66" bestFit="1" customWidth="1"/>
    <col min="18" max="18" width="0.5703125" style="66" customWidth="1"/>
    <col min="19" max="19" width="13.7109375" style="66" bestFit="1" customWidth="1"/>
    <col min="20" max="20" width="25.42578125" style="66" bestFit="1" customWidth="1"/>
    <col min="21" max="21" width="0.5703125" style="66" customWidth="1"/>
    <col min="22" max="22" width="13.85546875" style="66" bestFit="1" customWidth="1"/>
    <col min="23" max="23" width="27.42578125" style="66" bestFit="1" customWidth="1"/>
    <col min="24" max="24" width="0.5703125" style="66" customWidth="1"/>
    <col min="25" max="25" width="15.85546875" style="66" bestFit="1" customWidth="1"/>
    <col min="26" max="26" width="0.42578125" style="66" customWidth="1"/>
    <col min="27" max="27" width="23" style="66" bestFit="1" customWidth="1"/>
    <col min="28" max="28" width="0.7109375" style="66" customWidth="1"/>
    <col min="29" max="29" width="29.42578125" style="66" bestFit="1" customWidth="1"/>
    <col min="30" max="30" width="0.7109375" style="66" customWidth="1"/>
    <col min="31" max="31" width="29.42578125" style="66" bestFit="1" customWidth="1"/>
    <col min="32" max="32" width="0.7109375" style="66" customWidth="1"/>
    <col min="33" max="33" width="16.5703125" style="66" customWidth="1"/>
    <col min="34" max="34" width="20.42578125" style="66" customWidth="1"/>
    <col min="35" max="35" width="25.42578125" style="66" bestFit="1" customWidth="1"/>
    <col min="36" max="36" width="14.5703125" style="66" bestFit="1" customWidth="1"/>
    <col min="37" max="16384" width="9.140625" style="66"/>
  </cols>
  <sheetData>
    <row r="1" spans="1:36" s="23" customFormat="1" ht="24.75">
      <c r="A1" s="267" t="s">
        <v>94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</row>
    <row r="2" spans="1:36" s="23" customFormat="1" ht="24.75">
      <c r="A2" s="267" t="s">
        <v>51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</row>
    <row r="3" spans="1:36" s="23" customFormat="1" ht="24.75">
      <c r="A3" s="267" t="str">
        <f>' سهام'!A3:W3</f>
        <v>برای ماه منتهی به 1401/04/31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</row>
    <row r="4" spans="1:36" ht="24.75">
      <c r="A4" s="274" t="s">
        <v>66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</row>
    <row r="5" spans="1:36" ht="24.75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</row>
    <row r="6" spans="1:36" ht="27.75" customHeight="1" thickBot="1">
      <c r="A6" s="266" t="s">
        <v>67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 t="s">
        <v>92</v>
      </c>
      <c r="N6" s="266"/>
      <c r="O6" s="266"/>
      <c r="P6" s="266"/>
      <c r="Q6" s="266"/>
      <c r="R6" s="67"/>
      <c r="S6" s="275" t="s">
        <v>7</v>
      </c>
      <c r="T6" s="275"/>
      <c r="U6" s="275"/>
      <c r="V6" s="275"/>
      <c r="W6" s="275"/>
      <c r="X6" s="179"/>
      <c r="Y6" s="266" t="s">
        <v>244</v>
      </c>
      <c r="Z6" s="266"/>
      <c r="AA6" s="266"/>
      <c r="AB6" s="266"/>
      <c r="AC6" s="266"/>
      <c r="AD6" s="266"/>
      <c r="AE6" s="266"/>
      <c r="AF6" s="266"/>
      <c r="AG6" s="266"/>
    </row>
    <row r="7" spans="1:36" ht="26.25" customHeight="1">
      <c r="A7" s="264" t="s">
        <v>68</v>
      </c>
      <c r="B7" s="178"/>
      <c r="C7" s="270" t="s">
        <v>69</v>
      </c>
      <c r="D7" s="180"/>
      <c r="E7" s="272" t="s">
        <v>74</v>
      </c>
      <c r="F7" s="180"/>
      <c r="G7" s="265" t="s">
        <v>70</v>
      </c>
      <c r="H7" s="180"/>
      <c r="I7" s="270" t="s">
        <v>23</v>
      </c>
      <c r="J7" s="180"/>
      <c r="K7" s="272" t="s">
        <v>71</v>
      </c>
      <c r="L7" s="68"/>
      <c r="M7" s="268" t="s">
        <v>3</v>
      </c>
      <c r="N7" s="265"/>
      <c r="O7" s="265" t="s">
        <v>0</v>
      </c>
      <c r="P7" s="265"/>
      <c r="Q7" s="265" t="s">
        <v>21</v>
      </c>
      <c r="R7" s="180"/>
      <c r="S7" s="267" t="s">
        <v>4</v>
      </c>
      <c r="T7" s="267"/>
      <c r="U7" s="69"/>
      <c r="V7" s="267" t="s">
        <v>5</v>
      </c>
      <c r="W7" s="267"/>
      <c r="X7" s="179"/>
      <c r="Y7" s="268" t="s">
        <v>3</v>
      </c>
      <c r="Z7" s="264"/>
      <c r="AA7" s="265" t="s">
        <v>72</v>
      </c>
      <c r="AB7" s="178"/>
      <c r="AC7" s="265" t="s">
        <v>0</v>
      </c>
      <c r="AD7" s="264"/>
      <c r="AE7" s="265" t="s">
        <v>21</v>
      </c>
      <c r="AF7" s="70"/>
      <c r="AG7" s="265" t="s">
        <v>22</v>
      </c>
    </row>
    <row r="8" spans="1:36" s="75" customFormat="1" ht="55.5" customHeight="1" thickBot="1">
      <c r="A8" s="266"/>
      <c r="B8" s="178"/>
      <c r="C8" s="271"/>
      <c r="D8" s="180"/>
      <c r="E8" s="271"/>
      <c r="F8" s="180"/>
      <c r="G8" s="266"/>
      <c r="H8" s="180"/>
      <c r="I8" s="271"/>
      <c r="J8" s="180"/>
      <c r="K8" s="271"/>
      <c r="L8" s="67"/>
      <c r="M8" s="269"/>
      <c r="N8" s="273"/>
      <c r="O8" s="266"/>
      <c r="P8" s="273"/>
      <c r="Q8" s="266"/>
      <c r="R8" s="180"/>
      <c r="S8" s="71" t="s">
        <v>3</v>
      </c>
      <c r="T8" s="71" t="s">
        <v>0</v>
      </c>
      <c r="U8" s="72"/>
      <c r="V8" s="71" t="s">
        <v>3</v>
      </c>
      <c r="W8" s="71" t="s">
        <v>50</v>
      </c>
      <c r="X8" s="73"/>
      <c r="Y8" s="269"/>
      <c r="Z8" s="264"/>
      <c r="AA8" s="266"/>
      <c r="AB8" s="178"/>
      <c r="AC8" s="266"/>
      <c r="AD8" s="264"/>
      <c r="AE8" s="266"/>
      <c r="AF8" s="70"/>
      <c r="AG8" s="266"/>
      <c r="AH8" s="74"/>
      <c r="AJ8" s="74"/>
    </row>
    <row r="9" spans="1:36" s="75" customFormat="1" ht="55.5" customHeight="1" thickBot="1">
      <c r="A9" s="76"/>
      <c r="B9" s="178"/>
      <c r="C9" s="77"/>
      <c r="D9" s="54"/>
      <c r="E9" s="77"/>
      <c r="F9" s="54"/>
      <c r="G9" s="77"/>
      <c r="H9" s="54"/>
      <c r="I9" s="77"/>
      <c r="J9" s="77"/>
      <c r="K9" s="78"/>
      <c r="L9" s="67"/>
      <c r="M9" s="32"/>
      <c r="N9" s="79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176"/>
      <c r="AB9" s="32"/>
      <c r="AC9" s="32"/>
      <c r="AD9" s="32"/>
      <c r="AE9" s="32"/>
      <c r="AG9" s="80">
        <f>AE9/درآمدها!$J$5</f>
        <v>0</v>
      </c>
      <c r="AH9" s="74"/>
      <c r="AI9" s="32"/>
      <c r="AJ9" s="74"/>
    </row>
    <row r="10" spans="1:36" s="75" customFormat="1" ht="55.5" customHeight="1" thickBot="1">
      <c r="A10" s="81" t="s">
        <v>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66"/>
      <c r="N10" s="66"/>
      <c r="O10" s="64">
        <f>SUM(O9:O9)</f>
        <v>0</v>
      </c>
      <c r="P10" s="66"/>
      <c r="Q10" s="64">
        <f>SUM(Q9:Q9)</f>
        <v>0</v>
      </c>
      <c r="R10" s="66"/>
      <c r="S10" s="66"/>
      <c r="T10" s="64">
        <f>SUM(T9:T9)</f>
        <v>0</v>
      </c>
      <c r="U10" s="66"/>
      <c r="V10" s="66"/>
      <c r="W10" s="64">
        <f>SUM(W9:W9)</f>
        <v>0</v>
      </c>
      <c r="X10" s="66"/>
      <c r="Y10" s="66"/>
      <c r="Z10" s="66"/>
      <c r="AA10" s="66"/>
      <c r="AB10" s="66"/>
      <c r="AC10" s="64">
        <f>SUM(AC9:AC9)</f>
        <v>0</v>
      </c>
      <c r="AD10" s="66"/>
      <c r="AE10" s="64">
        <f>SUM(AE9:AE9)</f>
        <v>0</v>
      </c>
      <c r="AF10" s="66"/>
      <c r="AG10" s="83">
        <f>SUM(AG9:AG9)</f>
        <v>0</v>
      </c>
      <c r="AH10" s="74"/>
      <c r="AI10" s="32"/>
      <c r="AJ10" s="74"/>
    </row>
    <row r="11" spans="1:36" s="75" customFormat="1" ht="55.5" customHeight="1" thickTop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66"/>
      <c r="N11" s="66"/>
      <c r="O11" s="85"/>
      <c r="P11" s="66"/>
      <c r="Q11" s="85"/>
      <c r="R11" s="66"/>
      <c r="S11" s="66"/>
      <c r="T11" s="85"/>
      <c r="U11" s="66"/>
      <c r="V11" s="66"/>
      <c r="W11" s="85"/>
      <c r="X11" s="66"/>
      <c r="Y11" s="66"/>
      <c r="Z11" s="66"/>
      <c r="AA11" s="66"/>
      <c r="AB11" s="66"/>
      <c r="AC11" s="85"/>
      <c r="AD11" s="66"/>
      <c r="AE11" s="85"/>
      <c r="AF11" s="66"/>
      <c r="AG11" s="85"/>
      <c r="AH11" s="74"/>
      <c r="AJ11" s="74"/>
    </row>
    <row r="12" spans="1:36" s="75" customFormat="1" ht="55.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74"/>
      <c r="AI12" s="32"/>
      <c r="AJ12" s="74"/>
    </row>
    <row r="13" spans="1:36" s="84" customFormat="1" ht="30.7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80"/>
      <c r="AJ13" s="74"/>
    </row>
    <row r="14" spans="1:36" s="85" customFormat="1" ht="31.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80"/>
      <c r="AD14" s="32"/>
      <c r="AE14" s="32"/>
      <c r="AF14" s="32"/>
      <c r="AG14" s="80"/>
    </row>
    <row r="15" spans="1:36" s="32" customFormat="1" ht="30.75">
      <c r="AC15" s="80"/>
      <c r="AG15" s="80"/>
    </row>
    <row r="16" spans="1:36" s="32" customFormat="1" ht="30.75">
      <c r="AC16" s="80"/>
      <c r="AG16" s="86"/>
    </row>
    <row r="17" spans="1:33" s="32" customFormat="1" ht="30.75"/>
    <row r="18" spans="1:33" s="32" customFormat="1" ht="30.75"/>
    <row r="19" spans="1:33" s="32" customFormat="1" ht="30.75"/>
    <row r="20" spans="1:33" s="32" customFormat="1" ht="30.75"/>
    <row r="21" spans="1:33" s="32" customFormat="1" ht="30.75"/>
    <row r="22" spans="1:33" s="32" customFormat="1" ht="30.75"/>
    <row r="23" spans="1:33" s="32" customFormat="1" ht="30.7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1:33" s="32" customFormat="1" ht="30.7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1:33" s="32" customFormat="1" ht="30.7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</sheetData>
  <mergeCells count="28">
    <mergeCell ref="A1:AG1"/>
    <mergeCell ref="A2:AG2"/>
    <mergeCell ref="A3:AG3"/>
    <mergeCell ref="A4:AG4"/>
    <mergeCell ref="A6:L6"/>
    <mergeCell ref="M6:Q6"/>
    <mergeCell ref="S6:W6"/>
    <mergeCell ref="Y6:AG6"/>
    <mergeCell ref="Q7:Q8"/>
    <mergeCell ref="A7:A8"/>
    <mergeCell ref="C7:C8"/>
    <mergeCell ref="E7:E8"/>
    <mergeCell ref="G7:G8"/>
    <mergeCell ref="I7:I8"/>
    <mergeCell ref="K7:K8"/>
    <mergeCell ref="M7:M8"/>
    <mergeCell ref="N7:N8"/>
    <mergeCell ref="O7:O8"/>
    <mergeCell ref="P7:P8"/>
    <mergeCell ref="AD7:AD8"/>
    <mergeCell ref="AE7:AE8"/>
    <mergeCell ref="AG7:AG8"/>
    <mergeCell ref="S7:T7"/>
    <mergeCell ref="V7:W7"/>
    <mergeCell ref="Y7:Y8"/>
    <mergeCell ref="Z7:Z8"/>
    <mergeCell ref="AA7:AA8"/>
    <mergeCell ref="AC7:AC8"/>
  </mergeCells>
  <pageMargins left="0.25" right="0.25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8"/>
  <sheetViews>
    <sheetView rightToLeft="1" view="pageBreakPreview" zoomScaleNormal="100" zoomScaleSheetLayoutView="100" workbookViewId="0">
      <selection activeCell="A3" sqref="A3:S3"/>
    </sheetView>
  </sheetViews>
  <sheetFormatPr defaultColWidth="9.140625" defaultRowHeight="15"/>
  <cols>
    <col min="1" max="1" width="39.140625" style="87" bestFit="1" customWidth="1"/>
    <col min="2" max="2" width="0.7109375" style="87" customWidth="1"/>
    <col min="3" max="3" width="24.28515625" style="87" customWidth="1"/>
    <col min="4" max="4" width="0.7109375" style="87" customWidth="1"/>
    <col min="5" max="5" width="9.5703125" style="87" bestFit="1" customWidth="1"/>
    <col min="6" max="6" width="0.7109375" style="87" customWidth="1"/>
    <col min="7" max="7" width="15.85546875" style="87" bestFit="1" customWidth="1"/>
    <col min="8" max="8" width="0.7109375" style="87" customWidth="1"/>
    <col min="9" max="9" width="9.28515625" style="87" customWidth="1"/>
    <col min="10" max="10" width="0.5703125" style="87" customWidth="1"/>
    <col min="11" max="11" width="21.28515625" style="110" customWidth="1"/>
    <col min="12" max="12" width="0.7109375" style="87" customWidth="1"/>
    <col min="13" max="13" width="21.85546875" style="87" customWidth="1"/>
    <col min="14" max="14" width="0.42578125" style="87" customWidth="1"/>
    <col min="15" max="15" width="22.140625" style="87" customWidth="1"/>
    <col min="16" max="16" width="0.42578125" style="87" customWidth="1"/>
    <col min="17" max="17" width="18.42578125" style="87" customWidth="1"/>
    <col min="18" max="18" width="0.5703125" style="87" customWidth="1"/>
    <col min="19" max="19" width="12.140625" style="87" customWidth="1"/>
    <col min="20" max="16384" width="9.140625" style="87"/>
  </cols>
  <sheetData>
    <row r="1" spans="1:21" ht="18.75">
      <c r="A1" s="282" t="s">
        <v>94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</row>
    <row r="2" spans="1:21" ht="18.75">
      <c r="A2" s="282" t="s">
        <v>51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</row>
    <row r="3" spans="1:21" ht="18.75">
      <c r="A3" s="282" t="str">
        <f>' سهام'!A3:W3</f>
        <v>برای ماه منتهی به 1401/04/31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</row>
    <row r="4" spans="1:21" s="88" customFormat="1" ht="18.75">
      <c r="A4" s="284" t="s">
        <v>52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</row>
    <row r="5" spans="1:21" ht="18.75" thickBot="1">
      <c r="A5" s="30"/>
      <c r="B5" s="30"/>
      <c r="C5" s="89"/>
      <c r="D5" s="89"/>
      <c r="E5" s="89"/>
      <c r="F5" s="89"/>
      <c r="G5" s="89"/>
      <c r="H5" s="89"/>
      <c r="I5" s="89"/>
      <c r="J5" s="89"/>
      <c r="K5" s="90"/>
      <c r="L5" s="89"/>
      <c r="M5" s="89"/>
      <c r="N5" s="89"/>
      <c r="O5" s="89"/>
      <c r="P5" s="89"/>
      <c r="Q5" s="89"/>
      <c r="R5" s="89"/>
      <c r="S5" s="89"/>
    </row>
    <row r="6" spans="1:21" ht="18.75" customHeight="1" thickBot="1">
      <c r="A6" s="91"/>
      <c r="B6" s="30"/>
      <c r="C6" s="280" t="s">
        <v>11</v>
      </c>
      <c r="D6" s="280"/>
      <c r="E6" s="280"/>
      <c r="F6" s="280"/>
      <c r="G6" s="280"/>
      <c r="H6" s="280"/>
      <c r="I6" s="280"/>
      <c r="J6" s="92"/>
      <c r="K6" s="93" t="s">
        <v>92</v>
      </c>
      <c r="L6" s="190"/>
      <c r="M6" s="281" t="s">
        <v>7</v>
      </c>
      <c r="N6" s="281"/>
      <c r="O6" s="281"/>
      <c r="P6" s="30"/>
      <c r="Q6" s="280" t="s">
        <v>244</v>
      </c>
      <c r="R6" s="280"/>
      <c r="S6" s="280"/>
    </row>
    <row r="7" spans="1:21" ht="24" customHeight="1">
      <c r="A7" s="287" t="s">
        <v>8</v>
      </c>
      <c r="B7" s="94"/>
      <c r="C7" s="276" t="s">
        <v>9</v>
      </c>
      <c r="D7" s="95"/>
      <c r="E7" s="276" t="s">
        <v>10</v>
      </c>
      <c r="F7" s="95"/>
      <c r="G7" s="276" t="s">
        <v>34</v>
      </c>
      <c r="H7" s="95"/>
      <c r="I7" s="276" t="s">
        <v>87</v>
      </c>
      <c r="J7" s="287"/>
      <c r="K7" s="290" t="s">
        <v>6</v>
      </c>
      <c r="L7" s="94"/>
      <c r="M7" s="278" t="s">
        <v>36</v>
      </c>
      <c r="N7" s="96"/>
      <c r="O7" s="278" t="s">
        <v>37</v>
      </c>
      <c r="P7" s="30"/>
      <c r="Q7" s="285" t="s">
        <v>6</v>
      </c>
      <c r="R7" s="287"/>
      <c r="S7" s="283" t="s">
        <v>22</v>
      </c>
    </row>
    <row r="8" spans="1:21" ht="18.75" thickBot="1">
      <c r="A8" s="288"/>
      <c r="B8" s="94"/>
      <c r="C8" s="277"/>
      <c r="D8" s="97"/>
      <c r="E8" s="277"/>
      <c r="F8" s="97"/>
      <c r="G8" s="277"/>
      <c r="H8" s="97"/>
      <c r="I8" s="277"/>
      <c r="J8" s="289"/>
      <c r="K8" s="291"/>
      <c r="L8" s="94"/>
      <c r="M8" s="279"/>
      <c r="N8" s="98"/>
      <c r="O8" s="279"/>
      <c r="P8" s="30"/>
      <c r="Q8" s="286"/>
      <c r="R8" s="287"/>
      <c r="S8" s="277"/>
    </row>
    <row r="9" spans="1:21" s="30" customFormat="1" ht="18.75" thickBot="1">
      <c r="A9" s="99" t="s">
        <v>240</v>
      </c>
      <c r="C9" s="100" t="s">
        <v>241</v>
      </c>
      <c r="E9" s="101" t="s">
        <v>89</v>
      </c>
      <c r="G9" s="100" t="s">
        <v>90</v>
      </c>
      <c r="I9" s="102" t="s">
        <v>90</v>
      </c>
      <c r="J9" s="103"/>
      <c r="K9" s="103">
        <v>1773402</v>
      </c>
      <c r="L9" s="103"/>
      <c r="M9" s="103">
        <v>52331364590</v>
      </c>
      <c r="N9" s="103"/>
      <c r="O9" s="103">
        <v>50962020000</v>
      </c>
      <c r="P9" s="103"/>
      <c r="Q9" s="103">
        <v>1371117992</v>
      </c>
      <c r="S9" s="104">
        <f>Q9/درآمدها!$J$5</f>
        <v>9.2612932235008752E-4</v>
      </c>
      <c r="T9" s="105"/>
      <c r="U9" s="106"/>
    </row>
    <row r="10" spans="1:21" s="30" customFormat="1" ht="18.75" thickBot="1">
      <c r="A10" s="94" t="s">
        <v>2</v>
      </c>
      <c r="B10" s="94"/>
      <c r="C10" s="94"/>
      <c r="D10" s="94"/>
      <c r="E10" s="94"/>
      <c r="F10" s="94"/>
      <c r="G10" s="94"/>
      <c r="H10" s="94"/>
      <c r="I10" s="94"/>
      <c r="J10" s="186"/>
      <c r="K10" s="108">
        <f>SUM(K9:K9)</f>
        <v>1773402</v>
      </c>
      <c r="M10" s="108">
        <f>SUM(M9:M9)</f>
        <v>52331364590</v>
      </c>
      <c r="O10" s="108">
        <f>SUM(O9:O9)</f>
        <v>50962020000</v>
      </c>
      <c r="Q10" s="108">
        <f>SUM(Q9:Q9)</f>
        <v>1371117992</v>
      </c>
      <c r="S10" s="109">
        <f>SUM(S9:S9)</f>
        <v>9.2612932235008752E-4</v>
      </c>
      <c r="T10" s="105"/>
      <c r="U10" s="106"/>
    </row>
    <row r="11" spans="1:21" s="30" customFormat="1" ht="18.75" thickTop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110"/>
      <c r="M11" s="87"/>
      <c r="O11" s="87"/>
      <c r="Q11" s="87"/>
      <c r="S11" s="87"/>
      <c r="T11" s="107"/>
      <c r="U11" s="106"/>
    </row>
    <row r="12" spans="1:21" s="30" customFormat="1" ht="24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110"/>
      <c r="M12" s="87"/>
      <c r="O12" s="87"/>
      <c r="Q12" s="87"/>
      <c r="S12" s="87"/>
    </row>
    <row r="13" spans="1:21" ht="21.75">
      <c r="K13" s="111"/>
      <c r="L13" s="111"/>
      <c r="M13" s="111"/>
      <c r="N13" s="23"/>
      <c r="O13" s="111"/>
      <c r="P13" s="111"/>
      <c r="Q13" s="111"/>
    </row>
    <row r="14" spans="1:21" ht="24.75">
      <c r="K14" s="229"/>
      <c r="L14" s="111"/>
      <c r="M14" s="229"/>
      <c r="N14" s="23"/>
      <c r="O14" s="229"/>
      <c r="P14" s="111"/>
      <c r="Q14" s="229"/>
    </row>
    <row r="15" spans="1:21" ht="24">
      <c r="K15" s="147"/>
      <c r="M15" s="147"/>
      <c r="O15" s="147"/>
      <c r="Q15" s="147"/>
    </row>
    <row r="16" spans="1:21" ht="21.75">
      <c r="K16" s="111"/>
      <c r="L16" s="111"/>
      <c r="M16" s="111"/>
      <c r="N16" s="23"/>
      <c r="O16" s="111"/>
      <c r="P16" s="111"/>
      <c r="Q16" s="111"/>
    </row>
    <row r="17" spans="11:17" ht="21.75">
      <c r="K17" s="111"/>
      <c r="M17" s="111"/>
      <c r="O17" s="111"/>
      <c r="Q17" s="111"/>
    </row>
    <row r="18" spans="11:17">
      <c r="Q18" s="112"/>
    </row>
  </sheetData>
  <autoFilter ref="A8:S8" xr:uid="{00000000-0009-0000-0000-000003000000}">
    <sortState xmlns:xlrd2="http://schemas.microsoft.com/office/spreadsheetml/2017/richdata2" ref="A10:S11">
      <sortCondition descending="1" ref="Q8"/>
    </sortState>
  </autoFilter>
  <mergeCells count="19"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E7:E8"/>
    <mergeCell ref="G7:G8"/>
    <mergeCell ref="I7:I8"/>
    <mergeCell ref="M7:M8"/>
    <mergeCell ref="O7:O8"/>
    <mergeCell ref="C6:I6"/>
    <mergeCell ref="M6:O6"/>
  </mergeCells>
  <pageMargins left="0.25" right="0.25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L38"/>
  <sheetViews>
    <sheetView rightToLeft="1" view="pageBreakPreview" zoomScaleNormal="100" zoomScaleSheetLayoutView="100" workbookViewId="0">
      <selection activeCell="C30" sqref="C30"/>
    </sheetView>
  </sheetViews>
  <sheetFormatPr defaultColWidth="9.140625" defaultRowHeight="18"/>
  <cols>
    <col min="1" max="1" width="60.140625" style="16" customWidth="1"/>
    <col min="2" max="2" width="1" style="16" customWidth="1"/>
    <col min="3" max="3" width="9.140625" style="2"/>
    <col min="4" max="4" width="1.140625" style="2" customWidth="1"/>
    <col min="5" max="5" width="25.28515625" style="17" bestFit="1" customWidth="1"/>
    <col min="6" max="6" width="1" style="2" customWidth="1"/>
    <col min="7" max="7" width="19.7109375" style="2" customWidth="1"/>
    <col min="8" max="8" width="0.42578125" style="2" customWidth="1"/>
    <col min="9" max="9" width="24.5703125" style="2" customWidth="1"/>
    <col min="10" max="10" width="21.28515625" style="27" bestFit="1" customWidth="1"/>
    <col min="11" max="11" width="24" style="27" bestFit="1" customWidth="1"/>
    <col min="12" max="16384" width="9.140625" style="2"/>
  </cols>
  <sheetData>
    <row r="1" spans="1:12" ht="21">
      <c r="A1" s="293" t="s">
        <v>94</v>
      </c>
      <c r="B1" s="293"/>
      <c r="C1" s="293"/>
      <c r="D1" s="293"/>
      <c r="E1" s="293"/>
      <c r="F1" s="293"/>
      <c r="G1" s="293"/>
      <c r="H1" s="293"/>
      <c r="I1" s="293"/>
      <c r="J1" s="26"/>
      <c r="K1" s="26"/>
    </row>
    <row r="2" spans="1:12" ht="21">
      <c r="A2" s="293" t="s">
        <v>51</v>
      </c>
      <c r="B2" s="293"/>
      <c r="C2" s="293"/>
      <c r="D2" s="293"/>
      <c r="E2" s="293"/>
      <c r="F2" s="293"/>
      <c r="G2" s="293"/>
      <c r="H2" s="293"/>
      <c r="I2" s="293"/>
      <c r="J2" s="60"/>
      <c r="K2" s="26"/>
    </row>
    <row r="3" spans="1:12" ht="21.75" thickBot="1">
      <c r="A3" s="293" t="str">
        <f>سپرده!A3</f>
        <v>برای ماه منتهی به 1401/04/31</v>
      </c>
      <c r="B3" s="293"/>
      <c r="C3" s="293"/>
      <c r="D3" s="293"/>
      <c r="E3" s="293"/>
      <c r="F3" s="293"/>
      <c r="G3" s="293"/>
      <c r="H3" s="293"/>
      <c r="I3" s="293"/>
      <c r="J3" s="26"/>
      <c r="K3" s="26"/>
    </row>
    <row r="4" spans="1:12" ht="21.75" thickBot="1">
      <c r="A4" s="51" t="s">
        <v>27</v>
      </c>
      <c r="B4" s="14"/>
      <c r="C4" s="14"/>
      <c r="D4" s="14"/>
      <c r="E4" s="14"/>
      <c r="F4" s="14"/>
      <c r="G4" s="14"/>
      <c r="H4" s="14"/>
      <c r="I4" s="14"/>
      <c r="J4" s="61">
        <v>-34794388150</v>
      </c>
      <c r="K4" s="28" t="s">
        <v>88</v>
      </c>
    </row>
    <row r="5" spans="1:12" ht="21.75" customHeight="1" thickBot="1">
      <c r="A5" s="5"/>
      <c r="B5" s="5"/>
      <c r="C5" s="5"/>
      <c r="D5" s="5"/>
      <c r="E5" s="292" t="s">
        <v>244</v>
      </c>
      <c r="F5" s="292"/>
      <c r="G5" s="292"/>
      <c r="H5" s="292"/>
      <c r="I5" s="292"/>
      <c r="J5" s="61">
        <v>1480482216588</v>
      </c>
      <c r="K5" s="28"/>
    </row>
    <row r="6" spans="1:12" ht="21.75" customHeight="1" thickBot="1">
      <c r="A6" s="6" t="s">
        <v>38</v>
      </c>
      <c r="B6" s="7"/>
      <c r="C6" s="8" t="s">
        <v>39</v>
      </c>
      <c r="D6" s="9"/>
      <c r="E6" s="10" t="s">
        <v>6</v>
      </c>
      <c r="F6" s="9"/>
      <c r="G6" s="8" t="s">
        <v>19</v>
      </c>
      <c r="H6" s="4"/>
      <c r="I6" s="11" t="s">
        <v>86</v>
      </c>
      <c r="J6" s="192"/>
      <c r="K6" s="192"/>
      <c r="L6" s="192"/>
    </row>
    <row r="7" spans="1:12" ht="21" customHeight="1">
      <c r="A7" s="12" t="s">
        <v>47</v>
      </c>
      <c r="B7" s="12"/>
      <c r="C7" s="13" t="s">
        <v>53</v>
      </c>
      <c r="D7" s="14"/>
      <c r="E7" s="339">
        <f>'درآمد سرمایه گذاری در سهام '!S153</f>
        <v>-38738925891</v>
      </c>
      <c r="F7" s="340"/>
      <c r="G7" s="341">
        <f>E7/$E$11*100</f>
        <v>100.52536419091538</v>
      </c>
      <c r="H7" s="342"/>
      <c r="I7" s="341">
        <f>E7/$J$5*100</f>
        <v>-2.6166424329148539</v>
      </c>
      <c r="J7" s="192"/>
      <c r="K7" s="192"/>
      <c r="L7" s="192"/>
    </row>
    <row r="8" spans="1:12" ht="18.75" customHeight="1">
      <c r="A8" s="12" t="s">
        <v>48</v>
      </c>
      <c r="B8" s="12"/>
      <c r="C8" s="13" t="s">
        <v>54</v>
      </c>
      <c r="D8" s="14"/>
      <c r="E8" s="223">
        <f>'درآمد سرمایه گذاری در اوراق بها'!Q11</f>
        <v>0</v>
      </c>
      <c r="F8" s="340"/>
      <c r="G8" s="341">
        <f>E8/$E$11*100</f>
        <v>0</v>
      </c>
      <c r="H8" s="341"/>
      <c r="I8" s="341">
        <f>E8/$J$5*100</f>
        <v>0</v>
      </c>
      <c r="J8" s="192"/>
      <c r="K8" s="192"/>
      <c r="L8" s="192"/>
    </row>
    <row r="9" spans="1:12" ht="18.75" customHeight="1">
      <c r="A9" s="12" t="s">
        <v>49</v>
      </c>
      <c r="B9" s="12"/>
      <c r="C9" s="13" t="s">
        <v>55</v>
      </c>
      <c r="D9" s="14"/>
      <c r="E9" s="223">
        <f>'درآمد سپرده بانکی'!I9</f>
        <v>27111</v>
      </c>
      <c r="F9" s="340"/>
      <c r="G9" s="341">
        <f>E9/$E$11*100</f>
        <v>-7.0351541399165914E-5</v>
      </c>
      <c r="H9" s="341"/>
      <c r="I9" s="341">
        <f>E9/$J$5*100</f>
        <v>1.8312276700277756E-6</v>
      </c>
      <c r="J9" s="192"/>
      <c r="K9" s="192"/>
      <c r="L9" s="192"/>
    </row>
    <row r="10" spans="1:12" ht="19.5" customHeight="1" thickBot="1">
      <c r="A10" s="12" t="s">
        <v>32</v>
      </c>
      <c r="B10" s="12"/>
      <c r="C10" s="13" t="s">
        <v>56</v>
      </c>
      <c r="D10" s="14"/>
      <c r="E10" s="224">
        <f>'سایر درآمدها'!E10</f>
        <v>202429698</v>
      </c>
      <c r="F10" s="340"/>
      <c r="G10" s="341">
        <f>E10/$E$11*100</f>
        <v>-0.52529383937396823</v>
      </c>
      <c r="H10" s="341"/>
      <c r="I10" s="341">
        <f>E10/$J$5*100</f>
        <v>1.3673227258786702E-2</v>
      </c>
      <c r="J10" s="192"/>
      <c r="K10" s="192"/>
      <c r="L10" s="192"/>
    </row>
    <row r="11" spans="1:12" ht="19.5" customHeight="1" thickBot="1">
      <c r="A11" s="12" t="s">
        <v>2</v>
      </c>
      <c r="B11" s="15"/>
      <c r="C11" s="3"/>
      <c r="D11" s="3"/>
      <c r="E11" s="343">
        <f>SUM(E7:E10)</f>
        <v>-38536469082</v>
      </c>
      <c r="F11" s="30"/>
      <c r="G11" s="344">
        <f>SUM(G7:G10)</f>
        <v>100.00000000000001</v>
      </c>
      <c r="H11" s="345"/>
      <c r="I11" s="344">
        <f>SUM(I7:I10)</f>
        <v>-2.6029673744283972</v>
      </c>
      <c r="J11" s="192"/>
      <c r="K11" s="192"/>
      <c r="L11" s="192"/>
    </row>
    <row r="12" spans="1:12" ht="18.75" customHeight="1" thickTop="1">
      <c r="E12" s="145"/>
      <c r="F12" s="132"/>
      <c r="G12" s="132"/>
      <c r="H12" s="132"/>
      <c r="I12" s="132"/>
      <c r="J12" s="192"/>
      <c r="K12" s="192"/>
      <c r="L12" s="192"/>
    </row>
    <row r="13" spans="1:12" ht="18" customHeight="1">
      <c r="E13" s="59"/>
      <c r="F13" s="59"/>
      <c r="G13" s="59"/>
      <c r="J13" s="192"/>
      <c r="K13" s="192"/>
      <c r="L13" s="192"/>
    </row>
    <row r="14" spans="1:12" ht="18" customHeight="1">
      <c r="E14" s="59"/>
      <c r="F14" s="59"/>
      <c r="G14" s="59"/>
      <c r="J14" s="192"/>
      <c r="K14" s="192"/>
      <c r="L14" s="192"/>
    </row>
    <row r="15" spans="1:12" ht="18" customHeight="1">
      <c r="E15" s="59"/>
      <c r="F15" s="59"/>
      <c r="G15" s="65"/>
      <c r="J15" s="192"/>
      <c r="K15" s="192"/>
      <c r="L15" s="192"/>
    </row>
    <row r="16" spans="1:12" ht="18" customHeight="1">
      <c r="E16" s="59"/>
      <c r="F16" s="59"/>
      <c r="G16" s="59"/>
      <c r="J16" s="62"/>
      <c r="K16" s="62"/>
    </row>
    <row r="17" spans="1:11" ht="17.45" customHeight="1">
      <c r="E17" s="59"/>
      <c r="F17" s="59"/>
      <c r="G17" s="59"/>
      <c r="J17" s="62"/>
      <c r="K17" s="62"/>
    </row>
    <row r="18" spans="1:11" ht="17.45" customHeight="1">
      <c r="E18" s="59"/>
      <c r="F18" s="59"/>
      <c r="G18" s="59"/>
    </row>
    <row r="19" spans="1:11" ht="17.45" customHeight="1"/>
    <row r="21" spans="1:11">
      <c r="A21" s="16" t="s">
        <v>60</v>
      </c>
    </row>
    <row r="27" spans="1:11" ht="18.75" customHeight="1"/>
    <row r="36" ht="18.75" customHeight="1"/>
    <row r="37" ht="17.45" customHeight="1"/>
    <row r="38" ht="17.45" customHeight="1"/>
  </sheetData>
  <mergeCells count="4">
    <mergeCell ref="E5:I5"/>
    <mergeCell ref="A1:I1"/>
    <mergeCell ref="A2:I2"/>
    <mergeCell ref="A3:I3"/>
  </mergeCells>
  <pageMargins left="0.25" right="0.25" top="0.75" bottom="0.75" header="0.3" footer="0.3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9"/>
  <sheetViews>
    <sheetView rightToLeft="1" view="pageBreakPreview" zoomScale="80" zoomScaleNormal="100" zoomScaleSheetLayoutView="80" workbookViewId="0">
      <selection activeCell="M12" sqref="M12"/>
    </sheetView>
  </sheetViews>
  <sheetFormatPr defaultColWidth="9.140625" defaultRowHeight="21.75"/>
  <cols>
    <col min="1" max="1" width="50.85546875" style="30" customWidth="1"/>
    <col min="2" max="2" width="0.85546875" style="30" customWidth="1"/>
    <col min="3" max="3" width="14" style="30" bestFit="1" customWidth="1"/>
    <col min="4" max="4" width="1.28515625" style="30" customWidth="1"/>
    <col min="5" max="5" width="12.42578125" style="30" customWidth="1"/>
    <col min="6" max="6" width="1" style="30" customWidth="1"/>
    <col min="7" max="7" width="25" style="131" bestFit="1" customWidth="1"/>
    <col min="8" max="8" width="0.85546875" style="131" customWidth="1"/>
    <col min="9" max="9" width="25" style="131" bestFit="1" customWidth="1"/>
    <col min="10" max="10" width="0.7109375" style="131" customWidth="1"/>
    <col min="11" max="11" width="23.140625" style="131" bestFit="1" customWidth="1"/>
    <col min="12" max="12" width="0.7109375" style="131" customWidth="1"/>
    <col min="13" max="13" width="23.140625" style="131" bestFit="1" customWidth="1"/>
    <col min="14" max="14" width="0.5703125" style="131" customWidth="1"/>
    <col min="15" max="15" width="17" style="131" bestFit="1" customWidth="1"/>
    <col min="16" max="16" width="0.5703125" style="131" customWidth="1"/>
    <col min="17" max="17" width="23.140625" style="131" bestFit="1" customWidth="1"/>
    <col min="18" max="18" width="13.5703125" style="30" bestFit="1" customWidth="1"/>
    <col min="19" max="19" width="17.85546875" style="30" bestFit="1" customWidth="1"/>
    <col min="20" max="20" width="21.28515625" style="30" bestFit="1" customWidth="1"/>
    <col min="21" max="21" width="17.85546875" style="113" bestFit="1" customWidth="1"/>
    <col min="22" max="22" width="9.140625" style="113"/>
    <col min="23" max="16384" width="9.140625" style="30"/>
  </cols>
  <sheetData>
    <row r="1" spans="1:22" ht="24.75">
      <c r="A1" s="267" t="s">
        <v>94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22" ht="24.75">
      <c r="A2" s="267" t="s">
        <v>57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pans="1:22" ht="24.75">
      <c r="A3" s="267" t="str">
        <f>' سهام'!A3:W3</f>
        <v>برای ماه منتهی به 1401/04/31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</row>
    <row r="4" spans="1:22" ht="24.75">
      <c r="A4" s="274" t="s">
        <v>64</v>
      </c>
      <c r="B4" s="274"/>
      <c r="C4" s="274"/>
      <c r="D4" s="274"/>
      <c r="E4" s="274"/>
      <c r="F4" s="274"/>
      <c r="G4" s="274"/>
      <c r="H4" s="114"/>
      <c r="I4" s="115"/>
      <c r="J4" s="115"/>
      <c r="K4" s="115"/>
      <c r="L4" s="115"/>
      <c r="M4" s="115"/>
      <c r="N4" s="115"/>
      <c r="O4" s="115"/>
      <c r="P4" s="115"/>
      <c r="Q4" s="115"/>
    </row>
    <row r="5" spans="1:22" ht="24.75" customHeight="1" thickBot="1">
      <c r="A5" s="116"/>
      <c r="B5" s="294"/>
      <c r="C5" s="294"/>
      <c r="D5" s="294"/>
      <c r="E5" s="294"/>
      <c r="F5" s="117"/>
      <c r="G5" s="295" t="s">
        <v>246</v>
      </c>
      <c r="H5" s="295"/>
      <c r="I5" s="295"/>
      <c r="J5" s="295"/>
      <c r="K5" s="295"/>
      <c r="L5" s="115"/>
      <c r="M5" s="295" t="s">
        <v>247</v>
      </c>
      <c r="N5" s="295"/>
      <c r="O5" s="295"/>
      <c r="P5" s="295"/>
      <c r="Q5" s="295"/>
    </row>
    <row r="6" spans="1:22" ht="46.5" customHeight="1" thickBot="1">
      <c r="A6" s="118" t="s">
        <v>38</v>
      </c>
      <c r="B6" s="119"/>
      <c r="C6" s="120" t="s">
        <v>23</v>
      </c>
      <c r="D6" s="119"/>
      <c r="E6" s="120" t="s">
        <v>35</v>
      </c>
      <c r="F6" s="119"/>
      <c r="G6" s="121" t="s">
        <v>58</v>
      </c>
      <c r="H6" s="122"/>
      <c r="I6" s="121" t="s">
        <v>40</v>
      </c>
      <c r="J6" s="122"/>
      <c r="K6" s="121" t="s">
        <v>41</v>
      </c>
      <c r="L6" s="115"/>
      <c r="M6" s="121" t="s">
        <v>58</v>
      </c>
      <c r="N6" s="122"/>
      <c r="O6" s="121" t="s">
        <v>40</v>
      </c>
      <c r="P6" s="122"/>
      <c r="Q6" s="121" t="s">
        <v>41</v>
      </c>
    </row>
    <row r="7" spans="1:22" s="23" customFormat="1" ht="46.5" customHeight="1">
      <c r="A7" s="101" t="s">
        <v>240</v>
      </c>
      <c r="B7" s="123"/>
      <c r="C7" s="124" t="s">
        <v>90</v>
      </c>
      <c r="E7" s="177" t="s">
        <v>90</v>
      </c>
      <c r="G7" s="111">
        <v>27111</v>
      </c>
      <c r="H7" s="111"/>
      <c r="I7" s="111">
        <v>0</v>
      </c>
      <c r="J7" s="111"/>
      <c r="K7" s="111">
        <v>27111</v>
      </c>
      <c r="L7" s="111"/>
      <c r="M7" s="111">
        <v>27111</v>
      </c>
      <c r="N7" s="111"/>
      <c r="O7" s="111">
        <v>0</v>
      </c>
      <c r="P7" s="111"/>
      <c r="Q7" s="111">
        <v>27111</v>
      </c>
      <c r="R7" s="105"/>
      <c r="S7" s="125"/>
      <c r="U7" s="113"/>
      <c r="V7" s="113"/>
    </row>
    <row r="8" spans="1:22" s="23" customFormat="1" ht="46.5" customHeight="1" thickBot="1">
      <c r="A8" s="101"/>
      <c r="B8" s="126"/>
      <c r="C8" s="126"/>
      <c r="D8" s="126"/>
      <c r="E8" s="126"/>
      <c r="F8" s="126"/>
      <c r="G8" s="127">
        <f>SUM(G7:G7)</f>
        <v>27111</v>
      </c>
      <c r="H8" s="128"/>
      <c r="I8" s="127">
        <f>SUM(I7:I7)</f>
        <v>0</v>
      </c>
      <c r="J8" s="128"/>
      <c r="K8" s="127">
        <f>SUM(K7:K7)</f>
        <v>27111</v>
      </c>
      <c r="L8" s="128"/>
      <c r="M8" s="127">
        <f>SUM(M7:M7)</f>
        <v>27111</v>
      </c>
      <c r="N8" s="128"/>
      <c r="O8" s="127">
        <f>SUM(O7:O7)</f>
        <v>0</v>
      </c>
      <c r="P8" s="129" t="e">
        <f>SUM(#REF!)</f>
        <v>#REF!</v>
      </c>
      <c r="Q8" s="127">
        <f>SUM(Q7:Q7)</f>
        <v>27111</v>
      </c>
      <c r="R8" s="105"/>
      <c r="S8" s="125"/>
      <c r="U8" s="113"/>
      <c r="V8" s="113"/>
    </row>
    <row r="9" spans="1:22" s="23" customFormat="1" ht="46.5" customHeight="1" thickTop="1">
      <c r="A9" s="30"/>
      <c r="B9" s="30"/>
      <c r="C9" s="30"/>
      <c r="D9" s="30"/>
      <c r="E9" s="30"/>
      <c r="F9" s="30"/>
      <c r="G9" s="131"/>
      <c r="I9" s="131"/>
      <c r="K9" s="131"/>
      <c r="M9" s="131"/>
      <c r="O9" s="131"/>
      <c r="P9" s="131"/>
      <c r="Q9" s="131"/>
      <c r="R9" s="105"/>
      <c r="S9" s="125"/>
      <c r="T9" s="113"/>
      <c r="U9" s="113"/>
      <c r="V9" s="113"/>
    </row>
    <row r="10" spans="1:22" s="23" customFormat="1" ht="46.5" customHeight="1">
      <c r="A10" s="30"/>
      <c r="B10" s="30"/>
      <c r="C10" s="30"/>
      <c r="D10" s="30"/>
      <c r="E10" s="30"/>
      <c r="F10" s="30"/>
      <c r="G10" s="131"/>
      <c r="I10" s="131"/>
      <c r="K10" s="131"/>
      <c r="M10" s="131"/>
      <c r="O10" s="131"/>
      <c r="P10" s="131"/>
      <c r="Q10" s="131"/>
      <c r="R10" s="105"/>
      <c r="S10" s="125"/>
      <c r="U10" s="113"/>
      <c r="V10" s="113"/>
    </row>
    <row r="11" spans="1:22" s="23" customFormat="1" ht="46.5" customHeight="1">
      <c r="A11" s="30"/>
      <c r="B11" s="30"/>
      <c r="C11" s="30"/>
      <c r="D11" s="30"/>
      <c r="E11" s="30"/>
      <c r="F11" s="30"/>
      <c r="G11" s="131"/>
      <c r="I11" s="131"/>
      <c r="K11" s="131"/>
      <c r="M11" s="131"/>
      <c r="N11" s="131"/>
      <c r="O11" s="131"/>
      <c r="P11" s="131"/>
      <c r="Q11" s="131"/>
      <c r="R11" s="105"/>
      <c r="S11" s="125"/>
      <c r="U11" s="113"/>
      <c r="V11" s="113"/>
    </row>
    <row r="12" spans="1:22" ht="47.45" customHeight="1">
      <c r="A12" s="132"/>
      <c r="B12" s="132"/>
      <c r="C12" s="132"/>
      <c r="D12" s="132"/>
      <c r="E12" s="132"/>
      <c r="F12" s="132"/>
      <c r="G12" s="111"/>
      <c r="H12" s="132"/>
      <c r="I12" s="132"/>
      <c r="J12" s="132"/>
      <c r="K12" s="103"/>
      <c r="L12" s="132"/>
      <c r="M12" s="111"/>
      <c r="N12" s="132"/>
      <c r="O12" s="132"/>
      <c r="P12" s="132"/>
      <c r="Q12" s="103"/>
      <c r="R12" s="130"/>
      <c r="S12" s="107"/>
    </row>
    <row r="13" spans="1:22">
      <c r="A13" s="132"/>
      <c r="B13" s="132"/>
      <c r="C13" s="132"/>
      <c r="D13" s="132"/>
      <c r="E13" s="132"/>
      <c r="F13" s="132"/>
      <c r="G13" s="133"/>
      <c r="H13" s="134"/>
      <c r="I13" s="132"/>
      <c r="J13" s="132"/>
      <c r="K13" s="103"/>
      <c r="L13" s="132"/>
      <c r="M13" s="133"/>
      <c r="N13" s="132"/>
      <c r="O13" s="134"/>
      <c r="P13" s="132"/>
      <c r="Q13" s="103"/>
      <c r="S13" s="106"/>
    </row>
    <row r="14" spans="1:22">
      <c r="G14" s="111"/>
      <c r="H14" s="23"/>
      <c r="J14" s="23"/>
      <c r="K14" s="103"/>
      <c r="M14" s="111"/>
      <c r="Q14" s="103"/>
    </row>
    <row r="15" spans="1:22">
      <c r="G15" s="133"/>
      <c r="J15" s="23"/>
      <c r="K15" s="103"/>
      <c r="M15" s="133"/>
      <c r="Q15" s="103"/>
    </row>
    <row r="16" spans="1:22" s="132" customFormat="1">
      <c r="A16" s="30"/>
      <c r="B16" s="30"/>
      <c r="C16" s="30"/>
      <c r="D16" s="30"/>
      <c r="E16" s="30"/>
      <c r="F16" s="30"/>
      <c r="G16" s="131"/>
      <c r="H16" s="131"/>
      <c r="I16" s="131"/>
      <c r="J16" s="131"/>
      <c r="K16" s="103"/>
      <c r="L16" s="131"/>
      <c r="M16" s="131"/>
      <c r="N16" s="131"/>
      <c r="O16" s="131"/>
      <c r="P16" s="131"/>
      <c r="Q16" s="103"/>
      <c r="U16" s="113"/>
      <c r="V16" s="113"/>
    </row>
    <row r="17" spans="1:22" s="132" customFormat="1">
      <c r="A17" s="30"/>
      <c r="B17" s="30"/>
      <c r="C17" s="30"/>
      <c r="D17" s="30"/>
      <c r="E17" s="30"/>
      <c r="F17" s="30"/>
      <c r="G17" s="131"/>
      <c r="H17" s="131"/>
      <c r="I17" s="131"/>
      <c r="J17" s="131"/>
      <c r="K17" s="103"/>
      <c r="L17" s="131"/>
      <c r="M17" s="131"/>
      <c r="N17" s="131"/>
      <c r="O17" s="131"/>
      <c r="P17" s="131"/>
      <c r="Q17" s="103"/>
      <c r="U17" s="113"/>
      <c r="V17" s="113"/>
    </row>
    <row r="18" spans="1:22">
      <c r="K18" s="103"/>
      <c r="Q18" s="103"/>
    </row>
    <row r="19" spans="1:22">
      <c r="K19" s="103"/>
      <c r="Q19" s="103"/>
    </row>
  </sheetData>
  <autoFilter ref="A6:Q6" xr:uid="{00000000-0009-0000-0000-000005000000}">
    <sortState xmlns:xlrd2="http://schemas.microsoft.com/office/spreadsheetml/2017/richdata2" ref="A7:R14">
      <sortCondition descending="1" ref="Q6"/>
    </sortState>
  </autoFilter>
  <mergeCells count="7">
    <mergeCell ref="A4:G4"/>
    <mergeCell ref="B5:E5"/>
    <mergeCell ref="M5:Q5"/>
    <mergeCell ref="A1:Q1"/>
    <mergeCell ref="A2:Q2"/>
    <mergeCell ref="A3:Q3"/>
    <mergeCell ref="G5:K5"/>
  </mergeCells>
  <printOptions horizontalCentered="1"/>
  <pageMargins left="0.25" right="0.25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72"/>
  <sheetViews>
    <sheetView rightToLeft="1" view="pageBreakPreview" zoomScale="80" zoomScaleNormal="100" zoomScaleSheetLayoutView="80" workbookViewId="0">
      <selection activeCell="I6" sqref="I6:M6"/>
    </sheetView>
  </sheetViews>
  <sheetFormatPr defaultColWidth="9.140625" defaultRowHeight="17.25"/>
  <cols>
    <col min="1" max="1" width="30.7109375" style="132" bestFit="1" customWidth="1"/>
    <col min="2" max="2" width="0.5703125" style="132" customWidth="1"/>
    <col min="3" max="3" width="15" style="132" customWidth="1"/>
    <col min="4" max="4" width="0.85546875" style="132" customWidth="1"/>
    <col min="5" max="5" width="15.28515625" style="132" bestFit="1" customWidth="1"/>
    <col min="6" max="6" width="1.140625" style="132" customWidth="1"/>
    <col min="7" max="7" width="9.42578125" style="132" bestFit="1" customWidth="1"/>
    <col min="8" max="8" width="0.5703125" style="132" customWidth="1"/>
    <col min="9" max="9" width="19.42578125" style="132" customWidth="1"/>
    <col min="10" max="10" width="1" style="132" customWidth="1"/>
    <col min="11" max="11" width="15.28515625" style="132" customWidth="1"/>
    <col min="12" max="12" width="1.140625" style="132" customWidth="1"/>
    <col min="13" max="13" width="18.28515625" style="132" customWidth="1"/>
    <col min="14" max="14" width="1" style="132" customWidth="1"/>
    <col min="15" max="15" width="23.7109375" style="132" bestFit="1" customWidth="1"/>
    <col min="16" max="16" width="1.140625" style="132" customWidth="1"/>
    <col min="17" max="17" width="24.5703125" style="132" bestFit="1" customWidth="1"/>
    <col min="18" max="18" width="1.140625" style="132" customWidth="1"/>
    <col min="19" max="19" width="21.140625" style="132" bestFit="1" customWidth="1"/>
    <col min="20" max="20" width="2.85546875" style="132" customWidth="1"/>
    <col min="21" max="21" width="34.42578125" style="132" bestFit="1" customWidth="1"/>
    <col min="22" max="22" width="12.28515625" style="132" bestFit="1" customWidth="1"/>
    <col min="23" max="16384" width="9.140625" style="132"/>
  </cols>
  <sheetData>
    <row r="1" spans="1:22" ht="22.5">
      <c r="A1" s="298" t="s">
        <v>94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22" ht="22.5">
      <c r="A2" s="298" t="s">
        <v>57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</row>
    <row r="3" spans="1:22" ht="22.5">
      <c r="A3" s="298" t="s">
        <v>243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</row>
    <row r="4" spans="1:22" ht="22.5">
      <c r="A4" s="299" t="s">
        <v>75</v>
      </c>
      <c r="B4" s="299"/>
      <c r="C4" s="299"/>
      <c r="D4" s="299"/>
      <c r="E4" s="299"/>
      <c r="F4" s="299"/>
      <c r="G4" s="299"/>
      <c r="H4" s="299"/>
      <c r="I4" s="300"/>
      <c r="J4" s="300"/>
      <c r="K4" s="300"/>
      <c r="L4" s="300"/>
      <c r="M4" s="300"/>
      <c r="N4" s="300"/>
      <c r="O4" s="300"/>
      <c r="P4" s="300"/>
      <c r="Q4" s="299"/>
      <c r="R4" s="299"/>
      <c r="S4" s="299"/>
    </row>
    <row r="6" spans="1:22" ht="18.75">
      <c r="C6" s="296" t="s">
        <v>76</v>
      </c>
      <c r="D6" s="297"/>
      <c r="E6" s="297"/>
      <c r="F6" s="297"/>
      <c r="G6" s="297"/>
      <c r="I6" s="296" t="s">
        <v>77</v>
      </c>
      <c r="J6" s="297"/>
      <c r="K6" s="297"/>
      <c r="L6" s="297"/>
      <c r="M6" s="297"/>
      <c r="O6" s="296" t="s">
        <v>245</v>
      </c>
      <c r="P6" s="297"/>
      <c r="Q6" s="297"/>
      <c r="R6" s="297"/>
      <c r="S6" s="297"/>
    </row>
    <row r="7" spans="1:22" ht="56.25">
      <c r="A7" s="226" t="s">
        <v>78</v>
      </c>
      <c r="C7" s="206" t="s">
        <v>79</v>
      </c>
      <c r="E7" s="206" t="s">
        <v>80</v>
      </c>
      <c r="G7" s="206" t="s">
        <v>81</v>
      </c>
      <c r="I7" s="206" t="s">
        <v>82</v>
      </c>
      <c r="K7" s="206" t="s">
        <v>83</v>
      </c>
      <c r="M7" s="206" t="s">
        <v>84</v>
      </c>
      <c r="O7" s="206" t="s">
        <v>82</v>
      </c>
      <c r="Q7" s="206" t="s">
        <v>83</v>
      </c>
      <c r="S7" s="206" t="s">
        <v>84</v>
      </c>
    </row>
    <row r="8" spans="1:22" ht="21.75">
      <c r="A8" s="150" t="s">
        <v>164</v>
      </c>
      <c r="B8" s="207"/>
      <c r="C8" s="208" t="s">
        <v>248</v>
      </c>
      <c r="D8" s="209"/>
      <c r="E8" s="208">
        <v>516554</v>
      </c>
      <c r="F8" s="209"/>
      <c r="G8" s="210">
        <v>200</v>
      </c>
      <c r="H8" s="209"/>
      <c r="I8" s="103">
        <v>103310800</v>
      </c>
      <c r="J8" s="103"/>
      <c r="K8" s="103">
        <v>0</v>
      </c>
      <c r="L8" s="103"/>
      <c r="M8" s="103">
        <v>103310800</v>
      </c>
      <c r="N8" s="103"/>
      <c r="O8" s="103">
        <v>103310800</v>
      </c>
      <c r="P8" s="103"/>
      <c r="Q8" s="103">
        <v>0</v>
      </c>
      <c r="R8" s="103"/>
      <c r="S8" s="103">
        <f>O8+Q8</f>
        <v>103310800</v>
      </c>
      <c r="U8" s="134"/>
      <c r="V8" s="134"/>
    </row>
    <row r="9" spans="1:22" ht="21.75">
      <c r="A9" s="150" t="s">
        <v>179</v>
      </c>
      <c r="B9" s="207"/>
      <c r="C9" s="208" t="s">
        <v>249</v>
      </c>
      <c r="D9" s="209"/>
      <c r="E9" s="208">
        <v>4403047</v>
      </c>
      <c r="F9" s="209"/>
      <c r="G9" s="210">
        <v>32</v>
      </c>
      <c r="H9" s="209"/>
      <c r="I9" s="103">
        <v>140897504</v>
      </c>
      <c r="J9" s="103"/>
      <c r="K9" s="103">
        <v>-15693392</v>
      </c>
      <c r="L9" s="103"/>
      <c r="M9" s="103">
        <v>125204112</v>
      </c>
      <c r="N9" s="103"/>
      <c r="O9" s="103">
        <v>140897504</v>
      </c>
      <c r="P9" s="103"/>
      <c r="Q9" s="103">
        <v>-15693392</v>
      </c>
      <c r="R9" s="103"/>
      <c r="S9" s="103">
        <f t="shared" ref="S9:S59" si="0">O9+Q9</f>
        <v>125204112</v>
      </c>
      <c r="U9" s="134"/>
      <c r="V9" s="134"/>
    </row>
    <row r="10" spans="1:22" ht="21.75">
      <c r="A10" s="150" t="s">
        <v>201</v>
      </c>
      <c r="B10" s="207"/>
      <c r="C10" s="208" t="s">
        <v>249</v>
      </c>
      <c r="D10" s="209"/>
      <c r="E10" s="208">
        <v>6436755</v>
      </c>
      <c r="F10" s="209"/>
      <c r="G10" s="210">
        <v>70</v>
      </c>
      <c r="H10" s="209"/>
      <c r="I10" s="103">
        <v>450572850</v>
      </c>
      <c r="J10" s="103"/>
      <c r="K10" s="103">
        <v>-42738776</v>
      </c>
      <c r="L10" s="103"/>
      <c r="M10" s="103">
        <v>407834074</v>
      </c>
      <c r="N10" s="103"/>
      <c r="O10" s="103">
        <v>450572850</v>
      </c>
      <c r="P10" s="103"/>
      <c r="Q10" s="103">
        <v>-42738776</v>
      </c>
      <c r="R10" s="103"/>
      <c r="S10" s="103">
        <f t="shared" si="0"/>
        <v>407834074</v>
      </c>
      <c r="U10" s="134"/>
      <c r="V10" s="134"/>
    </row>
    <row r="11" spans="1:22" ht="21.75">
      <c r="A11" s="150" t="s">
        <v>172</v>
      </c>
      <c r="B11" s="207"/>
      <c r="C11" s="208" t="s">
        <v>249</v>
      </c>
      <c r="D11" s="209"/>
      <c r="E11" s="208">
        <v>302497</v>
      </c>
      <c r="F11" s="209"/>
      <c r="G11" s="210">
        <v>2650</v>
      </c>
      <c r="H11" s="209"/>
      <c r="I11" s="103">
        <v>801617050</v>
      </c>
      <c r="J11" s="103"/>
      <c r="K11" s="103">
        <v>-80951475</v>
      </c>
      <c r="L11" s="103"/>
      <c r="M11" s="103">
        <v>720665575</v>
      </c>
      <c r="N11" s="103"/>
      <c r="O11" s="103">
        <v>801617050</v>
      </c>
      <c r="P11" s="103"/>
      <c r="Q11" s="103">
        <v>-80951475</v>
      </c>
      <c r="R11" s="103"/>
      <c r="S11" s="103">
        <f t="shared" si="0"/>
        <v>720665575</v>
      </c>
      <c r="U11" s="134"/>
      <c r="V11" s="134"/>
    </row>
    <row r="12" spans="1:22" ht="21.75">
      <c r="A12" s="150" t="s">
        <v>159</v>
      </c>
      <c r="B12" s="207"/>
      <c r="C12" s="208" t="s">
        <v>250</v>
      </c>
      <c r="D12" s="209"/>
      <c r="E12" s="208">
        <v>3166253</v>
      </c>
      <c r="F12" s="209"/>
      <c r="G12" s="210">
        <v>130</v>
      </c>
      <c r="H12" s="209"/>
      <c r="I12" s="103">
        <v>411612890</v>
      </c>
      <c r="J12" s="103"/>
      <c r="K12" s="103">
        <v>0</v>
      </c>
      <c r="L12" s="103"/>
      <c r="M12" s="103">
        <v>411612890</v>
      </c>
      <c r="N12" s="103"/>
      <c r="O12" s="103">
        <v>411612890</v>
      </c>
      <c r="P12" s="103"/>
      <c r="Q12" s="103">
        <v>0</v>
      </c>
      <c r="R12" s="103"/>
      <c r="S12" s="103">
        <f t="shared" si="0"/>
        <v>411612890</v>
      </c>
      <c r="U12" s="134"/>
      <c r="V12" s="134"/>
    </row>
    <row r="13" spans="1:22" ht="21.75">
      <c r="A13" s="150" t="s">
        <v>118</v>
      </c>
      <c r="B13" s="207"/>
      <c r="C13" s="208" t="s">
        <v>251</v>
      </c>
      <c r="D13" s="209"/>
      <c r="E13" s="208">
        <v>365663</v>
      </c>
      <c r="F13" s="209"/>
      <c r="G13" s="210">
        <v>3400</v>
      </c>
      <c r="H13" s="209"/>
      <c r="I13" s="103">
        <v>1243254200</v>
      </c>
      <c r="J13" s="103"/>
      <c r="K13" s="103">
        <v>-138475666</v>
      </c>
      <c r="L13" s="103"/>
      <c r="M13" s="103">
        <v>1104778534</v>
      </c>
      <c r="N13" s="103"/>
      <c r="O13" s="103">
        <v>1243254200</v>
      </c>
      <c r="P13" s="103"/>
      <c r="Q13" s="103">
        <v>-138475666</v>
      </c>
      <c r="R13" s="103"/>
      <c r="S13" s="103">
        <f t="shared" si="0"/>
        <v>1104778534</v>
      </c>
      <c r="U13" s="134"/>
      <c r="V13" s="134"/>
    </row>
    <row r="14" spans="1:22" ht="21.75">
      <c r="A14" s="150" t="s">
        <v>153</v>
      </c>
      <c r="B14" s="207"/>
      <c r="C14" s="208" t="s">
        <v>251</v>
      </c>
      <c r="D14" s="209"/>
      <c r="E14" s="208">
        <v>4047359</v>
      </c>
      <c r="F14" s="209"/>
      <c r="G14" s="210">
        <v>12</v>
      </c>
      <c r="H14" s="209"/>
      <c r="I14" s="103">
        <v>48568308</v>
      </c>
      <c r="J14" s="103"/>
      <c r="K14" s="103">
        <v>-5409617</v>
      </c>
      <c r="L14" s="103"/>
      <c r="M14" s="103">
        <v>43158691</v>
      </c>
      <c r="N14" s="103"/>
      <c r="O14" s="103">
        <v>48568308</v>
      </c>
      <c r="P14" s="103"/>
      <c r="Q14" s="103">
        <v>-5409617</v>
      </c>
      <c r="R14" s="103"/>
      <c r="S14" s="103">
        <f t="shared" si="0"/>
        <v>43158691</v>
      </c>
      <c r="U14" s="134"/>
      <c r="V14" s="134"/>
    </row>
    <row r="15" spans="1:22" ht="21.75">
      <c r="A15" s="150" t="s">
        <v>139</v>
      </c>
      <c r="B15" s="207"/>
      <c r="C15" s="208" t="s">
        <v>251</v>
      </c>
      <c r="D15" s="209"/>
      <c r="E15" s="208">
        <v>2429809</v>
      </c>
      <c r="F15" s="209"/>
      <c r="G15" s="210">
        <v>34</v>
      </c>
      <c r="H15" s="209"/>
      <c r="I15" s="103">
        <v>82613506</v>
      </c>
      <c r="J15" s="103"/>
      <c r="K15" s="103">
        <v>-3417368</v>
      </c>
      <c r="L15" s="103"/>
      <c r="M15" s="103">
        <v>79196138</v>
      </c>
      <c r="N15" s="103"/>
      <c r="O15" s="103">
        <v>82613506</v>
      </c>
      <c r="P15" s="103"/>
      <c r="Q15" s="103">
        <v>-3417368</v>
      </c>
      <c r="R15" s="103"/>
      <c r="S15" s="103">
        <f t="shared" si="0"/>
        <v>79196138</v>
      </c>
      <c r="U15" s="134"/>
      <c r="V15" s="134"/>
    </row>
    <row r="16" spans="1:22" ht="21.75">
      <c r="A16" s="150" t="s">
        <v>158</v>
      </c>
      <c r="B16" s="207"/>
      <c r="C16" s="208" t="s">
        <v>252</v>
      </c>
      <c r="D16" s="209"/>
      <c r="E16" s="208">
        <v>3802934</v>
      </c>
      <c r="F16" s="209"/>
      <c r="G16" s="210">
        <v>600</v>
      </c>
      <c r="H16" s="209"/>
      <c r="I16" s="103">
        <v>2281760400</v>
      </c>
      <c r="J16" s="103"/>
      <c r="K16" s="103">
        <v>-59365347</v>
      </c>
      <c r="L16" s="103"/>
      <c r="M16" s="103">
        <v>2222395053</v>
      </c>
      <c r="N16" s="103"/>
      <c r="O16" s="103">
        <v>2281760400</v>
      </c>
      <c r="P16" s="103"/>
      <c r="Q16" s="103">
        <v>-59365347</v>
      </c>
      <c r="R16" s="103"/>
      <c r="S16" s="103">
        <f t="shared" si="0"/>
        <v>2222395053</v>
      </c>
      <c r="U16" s="134"/>
      <c r="V16" s="134"/>
    </row>
    <row r="17" spans="1:22" ht="21.75">
      <c r="A17" s="150" t="s">
        <v>174</v>
      </c>
      <c r="B17" s="207"/>
      <c r="C17" s="208" t="s">
        <v>252</v>
      </c>
      <c r="D17" s="209"/>
      <c r="E17" s="208">
        <v>139761</v>
      </c>
      <c r="F17" s="209"/>
      <c r="G17" s="210">
        <v>5700</v>
      </c>
      <c r="H17" s="209"/>
      <c r="I17" s="103">
        <v>796637700</v>
      </c>
      <c r="J17" s="103"/>
      <c r="K17" s="103">
        <v>-13411409</v>
      </c>
      <c r="L17" s="103"/>
      <c r="M17" s="103">
        <v>783226291</v>
      </c>
      <c r="N17" s="103"/>
      <c r="O17" s="103">
        <v>796637700</v>
      </c>
      <c r="P17" s="103"/>
      <c r="Q17" s="103">
        <v>-13411409</v>
      </c>
      <c r="R17" s="103"/>
      <c r="S17" s="103">
        <f t="shared" si="0"/>
        <v>783226291</v>
      </c>
      <c r="U17" s="134"/>
      <c r="V17" s="134"/>
    </row>
    <row r="18" spans="1:22" s="232" customFormat="1" ht="21.75">
      <c r="A18" s="150" t="s">
        <v>184</v>
      </c>
      <c r="B18" s="207"/>
      <c r="C18" s="208" t="s">
        <v>252</v>
      </c>
      <c r="D18" s="209"/>
      <c r="E18" s="208">
        <v>3966117</v>
      </c>
      <c r="F18" s="209"/>
      <c r="G18" s="210">
        <v>130</v>
      </c>
      <c r="H18" s="209"/>
      <c r="I18" s="103">
        <v>515595210</v>
      </c>
      <c r="J18" s="103"/>
      <c r="K18" s="103">
        <v>-48906427</v>
      </c>
      <c r="L18" s="103"/>
      <c r="M18" s="103">
        <v>466688783</v>
      </c>
      <c r="N18" s="103"/>
      <c r="O18" s="103">
        <v>515595210</v>
      </c>
      <c r="P18" s="103"/>
      <c r="Q18" s="103">
        <v>-48906427</v>
      </c>
      <c r="R18" s="103"/>
      <c r="S18" s="103">
        <f t="shared" si="0"/>
        <v>466688783</v>
      </c>
      <c r="U18" s="233"/>
      <c r="V18" s="233"/>
    </row>
    <row r="19" spans="1:22" s="232" customFormat="1" ht="21.75">
      <c r="A19" s="150" t="s">
        <v>147</v>
      </c>
      <c r="B19" s="207"/>
      <c r="C19" s="208" t="s">
        <v>253</v>
      </c>
      <c r="D19" s="209"/>
      <c r="E19" s="208">
        <v>226122</v>
      </c>
      <c r="F19" s="209"/>
      <c r="G19" s="210">
        <v>1250</v>
      </c>
      <c r="H19" s="209"/>
      <c r="I19" s="103">
        <v>282652500</v>
      </c>
      <c r="J19" s="103"/>
      <c r="K19" s="103">
        <v>-11692126</v>
      </c>
      <c r="L19" s="103"/>
      <c r="M19" s="103">
        <v>270960374</v>
      </c>
      <c r="N19" s="103"/>
      <c r="O19" s="103">
        <v>282652500</v>
      </c>
      <c r="P19" s="103"/>
      <c r="Q19" s="103">
        <v>-11692126</v>
      </c>
      <c r="R19" s="103"/>
      <c r="S19" s="103">
        <f t="shared" si="0"/>
        <v>270960374</v>
      </c>
      <c r="U19" s="233"/>
      <c r="V19" s="233"/>
    </row>
    <row r="20" spans="1:22" ht="21.75">
      <c r="A20" s="150" t="s">
        <v>136</v>
      </c>
      <c r="B20" s="207"/>
      <c r="C20" s="208" t="s">
        <v>253</v>
      </c>
      <c r="D20" s="209"/>
      <c r="E20" s="208">
        <v>108155</v>
      </c>
      <c r="F20" s="209"/>
      <c r="G20" s="210">
        <v>3750</v>
      </c>
      <c r="H20" s="209"/>
      <c r="I20" s="103">
        <v>405581250</v>
      </c>
      <c r="J20" s="103"/>
      <c r="K20" s="103">
        <v>-13948562</v>
      </c>
      <c r="L20" s="103"/>
      <c r="M20" s="103">
        <v>391632688</v>
      </c>
      <c r="N20" s="103"/>
      <c r="O20" s="103">
        <v>405581250</v>
      </c>
      <c r="P20" s="103"/>
      <c r="Q20" s="103">
        <v>-13948562</v>
      </c>
      <c r="R20" s="103"/>
      <c r="S20" s="103">
        <f t="shared" si="0"/>
        <v>391632688</v>
      </c>
      <c r="U20" s="134"/>
      <c r="V20" s="134"/>
    </row>
    <row r="21" spans="1:22" s="232" customFormat="1" ht="21.75">
      <c r="A21" s="150" t="s">
        <v>140</v>
      </c>
      <c r="B21" s="207"/>
      <c r="C21" s="208" t="s">
        <v>254</v>
      </c>
      <c r="D21" s="209"/>
      <c r="E21" s="208">
        <v>301384</v>
      </c>
      <c r="F21" s="209"/>
      <c r="G21" s="210">
        <v>1590</v>
      </c>
      <c r="H21" s="209"/>
      <c r="I21" s="103">
        <v>479200560</v>
      </c>
      <c r="J21" s="103"/>
      <c r="K21" s="103">
        <v>-24302759</v>
      </c>
      <c r="L21" s="103"/>
      <c r="M21" s="103">
        <v>454897801</v>
      </c>
      <c r="N21" s="103"/>
      <c r="O21" s="103">
        <v>479200560</v>
      </c>
      <c r="P21" s="103"/>
      <c r="Q21" s="103">
        <v>-24302759</v>
      </c>
      <c r="R21" s="103"/>
      <c r="S21" s="103">
        <f t="shared" si="0"/>
        <v>454897801</v>
      </c>
      <c r="U21" s="233"/>
      <c r="V21" s="233"/>
    </row>
    <row r="22" spans="1:22" s="232" customFormat="1" ht="21.75">
      <c r="A22" s="150" t="s">
        <v>175</v>
      </c>
      <c r="B22" s="207"/>
      <c r="C22" s="208" t="s">
        <v>254</v>
      </c>
      <c r="D22" s="209"/>
      <c r="E22" s="208">
        <v>521923</v>
      </c>
      <c r="F22" s="209"/>
      <c r="G22" s="210">
        <v>510</v>
      </c>
      <c r="H22" s="209"/>
      <c r="I22" s="103">
        <v>266180730</v>
      </c>
      <c r="J22" s="103"/>
      <c r="K22" s="103">
        <v>-30365277</v>
      </c>
      <c r="L22" s="103"/>
      <c r="M22" s="103">
        <v>235815453</v>
      </c>
      <c r="N22" s="103"/>
      <c r="O22" s="103">
        <v>266180730</v>
      </c>
      <c r="P22" s="103"/>
      <c r="Q22" s="103">
        <v>-30365277</v>
      </c>
      <c r="R22" s="103"/>
      <c r="S22" s="103">
        <f t="shared" si="0"/>
        <v>235815453</v>
      </c>
      <c r="U22" s="233"/>
      <c r="V22" s="233"/>
    </row>
    <row r="23" spans="1:22" s="232" customFormat="1" ht="21.75">
      <c r="A23" s="150" t="s">
        <v>173</v>
      </c>
      <c r="B23" s="207"/>
      <c r="C23" s="208" t="s">
        <v>254</v>
      </c>
      <c r="D23" s="209"/>
      <c r="E23" s="208">
        <v>105355</v>
      </c>
      <c r="F23" s="209"/>
      <c r="G23" s="210">
        <v>400</v>
      </c>
      <c r="H23" s="209"/>
      <c r="I23" s="103">
        <v>42142000</v>
      </c>
      <c r="J23" s="103"/>
      <c r="K23" s="103">
        <v>-1096423</v>
      </c>
      <c r="L23" s="103"/>
      <c r="M23" s="103">
        <v>41045577</v>
      </c>
      <c r="N23" s="103"/>
      <c r="O23" s="103">
        <v>42142000</v>
      </c>
      <c r="P23" s="103"/>
      <c r="Q23" s="103">
        <v>-1096423</v>
      </c>
      <c r="R23" s="103"/>
      <c r="S23" s="103">
        <f t="shared" si="0"/>
        <v>41045577</v>
      </c>
      <c r="U23" s="233"/>
      <c r="V23" s="233"/>
    </row>
    <row r="24" spans="1:22" ht="21.75">
      <c r="A24" s="150" t="s">
        <v>221</v>
      </c>
      <c r="B24" s="207"/>
      <c r="C24" s="208" t="s">
        <v>254</v>
      </c>
      <c r="D24" s="209"/>
      <c r="E24" s="208">
        <v>69093</v>
      </c>
      <c r="F24" s="209"/>
      <c r="G24" s="210">
        <v>400</v>
      </c>
      <c r="H24" s="209"/>
      <c r="I24" s="103">
        <v>27637200</v>
      </c>
      <c r="J24" s="103"/>
      <c r="K24" s="103">
        <v>-465273</v>
      </c>
      <c r="L24" s="103"/>
      <c r="M24" s="103">
        <v>27171927</v>
      </c>
      <c r="N24" s="103"/>
      <c r="O24" s="103">
        <v>27637200</v>
      </c>
      <c r="P24" s="103"/>
      <c r="Q24" s="103">
        <v>-465273</v>
      </c>
      <c r="R24" s="103"/>
      <c r="S24" s="103">
        <f t="shared" si="0"/>
        <v>27171927</v>
      </c>
      <c r="U24" s="134"/>
      <c r="V24" s="134"/>
    </row>
    <row r="25" spans="1:22" s="232" customFormat="1" ht="21.75">
      <c r="A25" s="150" t="s">
        <v>180</v>
      </c>
      <c r="B25" s="207"/>
      <c r="C25" s="208" t="s">
        <v>254</v>
      </c>
      <c r="D25" s="209"/>
      <c r="E25" s="208">
        <v>353719</v>
      </c>
      <c r="F25" s="209"/>
      <c r="G25" s="210">
        <v>1270</v>
      </c>
      <c r="H25" s="209"/>
      <c r="I25" s="103">
        <v>449223130</v>
      </c>
      <c r="J25" s="103"/>
      <c r="K25" s="103">
        <v>-26901321</v>
      </c>
      <c r="L25" s="103"/>
      <c r="M25" s="103">
        <v>422321809</v>
      </c>
      <c r="N25" s="103"/>
      <c r="O25" s="103">
        <v>449223130</v>
      </c>
      <c r="P25" s="103"/>
      <c r="Q25" s="103">
        <v>-26901321</v>
      </c>
      <c r="R25" s="103"/>
      <c r="S25" s="103">
        <f t="shared" si="0"/>
        <v>422321809</v>
      </c>
      <c r="U25" s="233"/>
      <c r="V25" s="233"/>
    </row>
    <row r="26" spans="1:22" s="232" customFormat="1" ht="21.75">
      <c r="A26" s="150" t="s">
        <v>100</v>
      </c>
      <c r="B26" s="207"/>
      <c r="C26" s="208" t="s">
        <v>255</v>
      </c>
      <c r="D26" s="209"/>
      <c r="E26" s="208">
        <v>4147582</v>
      </c>
      <c r="F26" s="209"/>
      <c r="G26" s="210">
        <v>100</v>
      </c>
      <c r="H26" s="209"/>
      <c r="I26" s="103">
        <v>414758200</v>
      </c>
      <c r="J26" s="103"/>
      <c r="K26" s="103">
        <v>-35817667</v>
      </c>
      <c r="L26" s="103"/>
      <c r="M26" s="103">
        <v>378940533</v>
      </c>
      <c r="N26" s="103"/>
      <c r="O26" s="103">
        <v>414758200</v>
      </c>
      <c r="P26" s="103"/>
      <c r="Q26" s="103">
        <v>-35817667</v>
      </c>
      <c r="R26" s="103"/>
      <c r="S26" s="103">
        <f t="shared" si="0"/>
        <v>378940533</v>
      </c>
      <c r="U26" s="233"/>
      <c r="V26" s="233"/>
    </row>
    <row r="27" spans="1:22" s="232" customFormat="1" ht="21.75">
      <c r="A27" s="150" t="s">
        <v>228</v>
      </c>
      <c r="B27" s="207"/>
      <c r="C27" s="208" t="s">
        <v>256</v>
      </c>
      <c r="D27" s="209"/>
      <c r="E27" s="208">
        <v>870763</v>
      </c>
      <c r="F27" s="209"/>
      <c r="G27" s="210">
        <v>300</v>
      </c>
      <c r="H27" s="209"/>
      <c r="I27" s="103">
        <v>261228900</v>
      </c>
      <c r="J27" s="103"/>
      <c r="K27" s="103">
        <v>-31749842</v>
      </c>
      <c r="L27" s="103"/>
      <c r="M27" s="103">
        <v>229479058</v>
      </c>
      <c r="N27" s="103"/>
      <c r="O27" s="103">
        <v>261228900</v>
      </c>
      <c r="P27" s="103"/>
      <c r="Q27" s="103">
        <v>-31749842</v>
      </c>
      <c r="R27" s="103"/>
      <c r="S27" s="103">
        <f t="shared" si="0"/>
        <v>229479058</v>
      </c>
      <c r="U27" s="233"/>
      <c r="V27" s="233"/>
    </row>
    <row r="28" spans="1:22" s="232" customFormat="1" ht="21.75">
      <c r="A28" s="150" t="s">
        <v>163</v>
      </c>
      <c r="B28" s="207"/>
      <c r="C28" s="208" t="s">
        <v>256</v>
      </c>
      <c r="D28" s="209"/>
      <c r="E28" s="208">
        <v>355050</v>
      </c>
      <c r="F28" s="209"/>
      <c r="G28" s="210">
        <v>2000</v>
      </c>
      <c r="H28" s="209"/>
      <c r="I28" s="103">
        <v>710100000</v>
      </c>
      <c r="J28" s="103"/>
      <c r="K28" s="103">
        <v>-93723068</v>
      </c>
      <c r="L28" s="103"/>
      <c r="M28" s="103">
        <v>616376932</v>
      </c>
      <c r="N28" s="103"/>
      <c r="O28" s="103">
        <v>710100000</v>
      </c>
      <c r="P28" s="103"/>
      <c r="Q28" s="103">
        <v>-93723068</v>
      </c>
      <c r="R28" s="103"/>
      <c r="S28" s="103">
        <f t="shared" si="0"/>
        <v>616376932</v>
      </c>
      <c r="U28" s="233"/>
      <c r="V28" s="233"/>
    </row>
    <row r="29" spans="1:22" s="232" customFormat="1" ht="21.75">
      <c r="A29" s="150" t="s">
        <v>170</v>
      </c>
      <c r="B29" s="207"/>
      <c r="C29" s="208" t="s">
        <v>256</v>
      </c>
      <c r="D29" s="209"/>
      <c r="E29" s="208">
        <v>3293765</v>
      </c>
      <c r="F29" s="209"/>
      <c r="G29" s="210">
        <v>200</v>
      </c>
      <c r="H29" s="209"/>
      <c r="I29" s="103">
        <v>658753000</v>
      </c>
      <c r="J29" s="103"/>
      <c r="K29" s="103">
        <v>-43017161</v>
      </c>
      <c r="L29" s="103"/>
      <c r="M29" s="103">
        <v>615735839</v>
      </c>
      <c r="N29" s="103"/>
      <c r="O29" s="103">
        <v>658753000</v>
      </c>
      <c r="P29" s="103"/>
      <c r="Q29" s="103">
        <v>-43017161</v>
      </c>
      <c r="R29" s="103"/>
      <c r="S29" s="103">
        <f t="shared" si="0"/>
        <v>615735839</v>
      </c>
      <c r="U29" s="233"/>
      <c r="V29" s="233"/>
    </row>
    <row r="30" spans="1:22" s="232" customFormat="1" ht="21.75">
      <c r="A30" s="150" t="s">
        <v>165</v>
      </c>
      <c r="B30" s="207"/>
      <c r="C30" s="208" t="s">
        <v>256</v>
      </c>
      <c r="D30" s="209"/>
      <c r="E30" s="208">
        <v>2714040</v>
      </c>
      <c r="F30" s="209"/>
      <c r="G30" s="210">
        <v>500</v>
      </c>
      <c r="H30" s="209"/>
      <c r="I30" s="103">
        <v>1357020000</v>
      </c>
      <c r="J30" s="103"/>
      <c r="K30" s="103">
        <v>-128719194</v>
      </c>
      <c r="L30" s="103"/>
      <c r="M30" s="103">
        <v>1228300806</v>
      </c>
      <c r="N30" s="103"/>
      <c r="O30" s="103">
        <v>1357020000</v>
      </c>
      <c r="P30" s="103"/>
      <c r="Q30" s="103">
        <v>-128719194</v>
      </c>
      <c r="R30" s="103"/>
      <c r="S30" s="103">
        <f t="shared" si="0"/>
        <v>1228300806</v>
      </c>
      <c r="U30" s="233"/>
      <c r="V30" s="233"/>
    </row>
    <row r="31" spans="1:22" s="232" customFormat="1" ht="21.75">
      <c r="A31" s="150" t="s">
        <v>162</v>
      </c>
      <c r="B31" s="207"/>
      <c r="C31" s="208" t="s">
        <v>256</v>
      </c>
      <c r="D31" s="209"/>
      <c r="E31" s="208">
        <v>1369159</v>
      </c>
      <c r="F31" s="209"/>
      <c r="G31" s="210">
        <v>700</v>
      </c>
      <c r="H31" s="209"/>
      <c r="I31" s="103">
        <v>958411300</v>
      </c>
      <c r="J31" s="103"/>
      <c r="K31" s="103">
        <v>-52728130</v>
      </c>
      <c r="L31" s="103"/>
      <c r="M31" s="103">
        <v>905683170</v>
      </c>
      <c r="N31" s="103"/>
      <c r="O31" s="103">
        <v>958411300</v>
      </c>
      <c r="P31" s="103"/>
      <c r="Q31" s="103">
        <v>-52728130</v>
      </c>
      <c r="R31" s="103"/>
      <c r="S31" s="103">
        <f t="shared" si="0"/>
        <v>905683170</v>
      </c>
      <c r="U31" s="233"/>
      <c r="V31" s="233"/>
    </row>
    <row r="32" spans="1:22" s="232" customFormat="1" ht="21.75">
      <c r="A32" s="150" t="s">
        <v>151</v>
      </c>
      <c r="B32" s="207"/>
      <c r="C32" s="208" t="s">
        <v>257</v>
      </c>
      <c r="D32" s="209"/>
      <c r="E32" s="208">
        <v>357051</v>
      </c>
      <c r="F32" s="209"/>
      <c r="G32" s="210">
        <v>2570</v>
      </c>
      <c r="H32" s="209"/>
      <c r="I32" s="103">
        <v>917621070</v>
      </c>
      <c r="J32" s="103"/>
      <c r="K32" s="103">
        <v>-116828026</v>
      </c>
      <c r="L32" s="103"/>
      <c r="M32" s="103">
        <v>800793044</v>
      </c>
      <c r="N32" s="103"/>
      <c r="O32" s="103">
        <v>917621070</v>
      </c>
      <c r="P32" s="103"/>
      <c r="Q32" s="103">
        <v>-116828026</v>
      </c>
      <c r="R32" s="103"/>
      <c r="S32" s="103">
        <f t="shared" si="0"/>
        <v>800793044</v>
      </c>
      <c r="U32" s="233"/>
      <c r="V32" s="233"/>
    </row>
    <row r="33" spans="1:22" s="232" customFormat="1" ht="21.75">
      <c r="A33" s="150" t="s">
        <v>183</v>
      </c>
      <c r="B33" s="207"/>
      <c r="C33" s="208" t="s">
        <v>258</v>
      </c>
      <c r="D33" s="209"/>
      <c r="E33" s="208">
        <v>1940047</v>
      </c>
      <c r="F33" s="209"/>
      <c r="G33" s="210">
        <v>100</v>
      </c>
      <c r="H33" s="209"/>
      <c r="I33" s="103">
        <v>194004700</v>
      </c>
      <c r="J33" s="103"/>
      <c r="K33" s="103">
        <v>-21608558</v>
      </c>
      <c r="L33" s="103"/>
      <c r="M33" s="103">
        <v>172396142</v>
      </c>
      <c r="N33" s="103"/>
      <c r="O33" s="103">
        <v>194004700</v>
      </c>
      <c r="P33" s="103"/>
      <c r="Q33" s="103">
        <v>-21608558</v>
      </c>
      <c r="R33" s="103"/>
      <c r="S33" s="103">
        <f t="shared" si="0"/>
        <v>172396142</v>
      </c>
      <c r="U33" s="233"/>
      <c r="V33" s="233"/>
    </row>
    <row r="34" spans="1:22" s="232" customFormat="1" ht="21.75">
      <c r="A34" s="150" t="s">
        <v>103</v>
      </c>
      <c r="B34" s="207"/>
      <c r="C34" s="208" t="s">
        <v>257</v>
      </c>
      <c r="D34" s="209"/>
      <c r="E34" s="208">
        <v>727710</v>
      </c>
      <c r="F34" s="209"/>
      <c r="G34" s="210">
        <v>700</v>
      </c>
      <c r="H34" s="209"/>
      <c r="I34" s="103">
        <v>509397000</v>
      </c>
      <c r="J34" s="103"/>
      <c r="K34" s="103">
        <v>-64854490</v>
      </c>
      <c r="L34" s="103"/>
      <c r="M34" s="103">
        <v>444542510</v>
      </c>
      <c r="N34" s="103"/>
      <c r="O34" s="103">
        <v>509397000</v>
      </c>
      <c r="P34" s="103"/>
      <c r="Q34" s="103">
        <v>-64854490</v>
      </c>
      <c r="R34" s="103"/>
      <c r="S34" s="103">
        <f t="shared" si="0"/>
        <v>444542510</v>
      </c>
      <c r="U34" s="233"/>
      <c r="V34" s="233"/>
    </row>
    <row r="35" spans="1:22" s="232" customFormat="1" ht="21.75">
      <c r="A35" s="150" t="s">
        <v>134</v>
      </c>
      <c r="B35" s="207"/>
      <c r="C35" s="208" t="s">
        <v>257</v>
      </c>
      <c r="D35" s="209"/>
      <c r="E35" s="208">
        <v>293469</v>
      </c>
      <c r="F35" s="209"/>
      <c r="G35" s="210">
        <v>740</v>
      </c>
      <c r="H35" s="209"/>
      <c r="I35" s="103">
        <v>217167060</v>
      </c>
      <c r="J35" s="103"/>
      <c r="K35" s="103">
        <v>-16874004</v>
      </c>
      <c r="L35" s="103"/>
      <c r="M35" s="103">
        <v>200293056</v>
      </c>
      <c r="N35" s="103"/>
      <c r="O35" s="103">
        <v>217167060</v>
      </c>
      <c r="P35" s="103"/>
      <c r="Q35" s="103">
        <v>-16874004</v>
      </c>
      <c r="R35" s="103"/>
      <c r="S35" s="103">
        <f t="shared" si="0"/>
        <v>200293056</v>
      </c>
      <c r="U35" s="233"/>
      <c r="V35" s="233"/>
    </row>
    <row r="36" spans="1:22" s="232" customFormat="1" ht="21.75">
      <c r="A36" s="150" t="s">
        <v>102</v>
      </c>
      <c r="B36" s="207"/>
      <c r="C36" s="208" t="s">
        <v>257</v>
      </c>
      <c r="D36" s="209"/>
      <c r="E36" s="208">
        <v>3984345</v>
      </c>
      <c r="F36" s="209"/>
      <c r="G36" s="210">
        <v>120</v>
      </c>
      <c r="H36" s="209"/>
      <c r="I36" s="103">
        <v>478121400</v>
      </c>
      <c r="J36" s="103"/>
      <c r="K36" s="103">
        <v>-12128580</v>
      </c>
      <c r="L36" s="103"/>
      <c r="M36" s="103">
        <v>465992820</v>
      </c>
      <c r="N36" s="103"/>
      <c r="O36" s="103">
        <v>478121400</v>
      </c>
      <c r="P36" s="103"/>
      <c r="Q36" s="103">
        <v>-12128580</v>
      </c>
      <c r="R36" s="103"/>
      <c r="S36" s="103">
        <f t="shared" si="0"/>
        <v>465992820</v>
      </c>
      <c r="U36" s="233"/>
      <c r="V36" s="233"/>
    </row>
    <row r="37" spans="1:22" s="232" customFormat="1" ht="21.75">
      <c r="A37" s="150" t="s">
        <v>119</v>
      </c>
      <c r="B37" s="207"/>
      <c r="C37" s="208" t="s">
        <v>259</v>
      </c>
      <c r="D37" s="209"/>
      <c r="E37" s="208">
        <v>710475</v>
      </c>
      <c r="F37" s="209"/>
      <c r="G37" s="210">
        <v>50</v>
      </c>
      <c r="H37" s="209"/>
      <c r="I37" s="103">
        <v>35523750</v>
      </c>
      <c r="J37" s="103"/>
      <c r="K37" s="103">
        <v>-4870869</v>
      </c>
      <c r="L37" s="103"/>
      <c r="M37" s="103">
        <v>30652881</v>
      </c>
      <c r="N37" s="103"/>
      <c r="O37" s="103">
        <v>35523750</v>
      </c>
      <c r="P37" s="103"/>
      <c r="Q37" s="103">
        <v>-4870869</v>
      </c>
      <c r="R37" s="103"/>
      <c r="S37" s="103">
        <f t="shared" si="0"/>
        <v>30652881</v>
      </c>
      <c r="U37" s="233"/>
      <c r="V37" s="233"/>
    </row>
    <row r="38" spans="1:22" s="232" customFormat="1" ht="21.75">
      <c r="A38" s="150" t="s">
        <v>176</v>
      </c>
      <c r="B38" s="207"/>
      <c r="C38" s="208" t="s">
        <v>259</v>
      </c>
      <c r="D38" s="209"/>
      <c r="E38" s="208">
        <v>216299</v>
      </c>
      <c r="F38" s="209"/>
      <c r="G38" s="210">
        <v>4720</v>
      </c>
      <c r="H38" s="209"/>
      <c r="I38" s="103">
        <v>1020931280</v>
      </c>
      <c r="J38" s="103"/>
      <c r="K38" s="103">
        <v>-79326941</v>
      </c>
      <c r="L38" s="103"/>
      <c r="M38" s="103">
        <v>941604339</v>
      </c>
      <c r="N38" s="103"/>
      <c r="O38" s="103">
        <v>1020931280</v>
      </c>
      <c r="P38" s="103"/>
      <c r="Q38" s="103">
        <v>-79326941</v>
      </c>
      <c r="R38" s="103"/>
      <c r="S38" s="103">
        <f t="shared" si="0"/>
        <v>941604339</v>
      </c>
      <c r="U38" s="233"/>
      <c r="V38" s="233"/>
    </row>
    <row r="39" spans="1:22" s="232" customFormat="1" ht="21.75">
      <c r="A39" s="150" t="s">
        <v>190</v>
      </c>
      <c r="B39" s="207"/>
      <c r="C39" s="208" t="s">
        <v>260</v>
      </c>
      <c r="D39" s="209"/>
      <c r="E39" s="208">
        <v>221685</v>
      </c>
      <c r="F39" s="209"/>
      <c r="G39" s="210">
        <v>270</v>
      </c>
      <c r="H39" s="209"/>
      <c r="I39" s="103">
        <v>59854950</v>
      </c>
      <c r="J39" s="103"/>
      <c r="K39" s="103">
        <v>-5677500</v>
      </c>
      <c r="L39" s="103"/>
      <c r="M39" s="103">
        <v>54177450</v>
      </c>
      <c r="N39" s="103"/>
      <c r="O39" s="103">
        <v>59854950</v>
      </c>
      <c r="P39" s="103"/>
      <c r="Q39" s="103">
        <v>-5677500</v>
      </c>
      <c r="R39" s="103"/>
      <c r="S39" s="103">
        <f t="shared" si="0"/>
        <v>54177450</v>
      </c>
      <c r="U39" s="233"/>
      <c r="V39" s="233"/>
    </row>
    <row r="40" spans="1:22" s="232" customFormat="1" ht="21.75">
      <c r="A40" s="150" t="s">
        <v>231</v>
      </c>
      <c r="B40" s="207"/>
      <c r="C40" s="208" t="s">
        <v>260</v>
      </c>
      <c r="D40" s="209"/>
      <c r="E40" s="208">
        <v>271970</v>
      </c>
      <c r="F40" s="209"/>
      <c r="G40" s="210">
        <v>5000</v>
      </c>
      <c r="H40" s="209"/>
      <c r="I40" s="103">
        <v>1359850000</v>
      </c>
      <c r="J40" s="103"/>
      <c r="K40" s="103">
        <v>-21992183</v>
      </c>
      <c r="L40" s="103"/>
      <c r="M40" s="103">
        <v>1337857817</v>
      </c>
      <c r="N40" s="103"/>
      <c r="O40" s="103">
        <v>1359850000</v>
      </c>
      <c r="P40" s="103"/>
      <c r="Q40" s="103">
        <v>-21992183</v>
      </c>
      <c r="R40" s="103"/>
      <c r="S40" s="103">
        <f t="shared" si="0"/>
        <v>1337857817</v>
      </c>
      <c r="U40" s="233"/>
      <c r="V40" s="233"/>
    </row>
    <row r="41" spans="1:22" s="232" customFormat="1" ht="21.75">
      <c r="A41" s="150" t="s">
        <v>200</v>
      </c>
      <c r="B41" s="207"/>
      <c r="C41" s="208" t="s">
        <v>260</v>
      </c>
      <c r="D41" s="209"/>
      <c r="E41" s="208">
        <v>1336086</v>
      </c>
      <c r="F41" s="209"/>
      <c r="G41" s="210">
        <v>6500</v>
      </c>
      <c r="H41" s="209"/>
      <c r="I41" s="103">
        <v>8684559000</v>
      </c>
      <c r="J41" s="103"/>
      <c r="K41" s="103">
        <v>-70798035</v>
      </c>
      <c r="L41" s="103"/>
      <c r="M41" s="103">
        <v>8613760965</v>
      </c>
      <c r="N41" s="103"/>
      <c r="O41" s="103">
        <v>8684559000</v>
      </c>
      <c r="P41" s="103"/>
      <c r="Q41" s="103">
        <v>-70798035</v>
      </c>
      <c r="R41" s="103"/>
      <c r="S41" s="103">
        <f t="shared" si="0"/>
        <v>8613760965</v>
      </c>
      <c r="U41" s="233"/>
      <c r="V41" s="233"/>
    </row>
    <row r="42" spans="1:22" s="232" customFormat="1" ht="21.75">
      <c r="A42" s="150" t="s">
        <v>219</v>
      </c>
      <c r="B42" s="207"/>
      <c r="C42" s="208" t="s">
        <v>261</v>
      </c>
      <c r="D42" s="209"/>
      <c r="E42" s="208">
        <v>633854</v>
      </c>
      <c r="F42" s="209"/>
      <c r="G42" s="210">
        <v>400</v>
      </c>
      <c r="H42" s="209"/>
      <c r="I42" s="103">
        <v>253541600</v>
      </c>
      <c r="J42" s="103"/>
      <c r="K42" s="103">
        <v>-10487932</v>
      </c>
      <c r="L42" s="103"/>
      <c r="M42" s="103">
        <v>243053668</v>
      </c>
      <c r="N42" s="103"/>
      <c r="O42" s="103">
        <v>253541600</v>
      </c>
      <c r="P42" s="103"/>
      <c r="Q42" s="103">
        <v>-10487932</v>
      </c>
      <c r="R42" s="103"/>
      <c r="S42" s="103">
        <f t="shared" si="0"/>
        <v>243053668</v>
      </c>
      <c r="U42" s="233"/>
      <c r="V42" s="233"/>
    </row>
    <row r="43" spans="1:22" s="232" customFormat="1" ht="21.75">
      <c r="A43" s="150" t="s">
        <v>104</v>
      </c>
      <c r="B43" s="207"/>
      <c r="C43" s="208" t="s">
        <v>261</v>
      </c>
      <c r="D43" s="209"/>
      <c r="E43" s="208">
        <v>813670</v>
      </c>
      <c r="F43" s="209"/>
      <c r="G43" s="210">
        <v>36</v>
      </c>
      <c r="H43" s="209"/>
      <c r="I43" s="103">
        <v>29292120</v>
      </c>
      <c r="J43" s="103"/>
      <c r="K43" s="103">
        <v>-2778484</v>
      </c>
      <c r="L43" s="103"/>
      <c r="M43" s="103">
        <v>26513636</v>
      </c>
      <c r="N43" s="103"/>
      <c r="O43" s="103">
        <v>29292120</v>
      </c>
      <c r="P43" s="103"/>
      <c r="Q43" s="103">
        <v>-2778484</v>
      </c>
      <c r="R43" s="103"/>
      <c r="S43" s="103">
        <f t="shared" si="0"/>
        <v>26513636</v>
      </c>
      <c r="U43" s="233"/>
      <c r="V43" s="233"/>
    </row>
    <row r="44" spans="1:22" s="232" customFormat="1" ht="21.75">
      <c r="A44" s="150" t="s">
        <v>137</v>
      </c>
      <c r="B44" s="207"/>
      <c r="C44" s="208" t="s">
        <v>261</v>
      </c>
      <c r="D44" s="209"/>
      <c r="E44" s="208">
        <v>104252</v>
      </c>
      <c r="F44" s="209"/>
      <c r="G44" s="210">
        <v>3680</v>
      </c>
      <c r="H44" s="209"/>
      <c r="I44" s="103">
        <v>383647360</v>
      </c>
      <c r="J44" s="103"/>
      <c r="K44" s="103">
        <v>-29809618</v>
      </c>
      <c r="L44" s="103"/>
      <c r="M44" s="103">
        <v>353837742</v>
      </c>
      <c r="N44" s="103"/>
      <c r="O44" s="103">
        <v>383647360</v>
      </c>
      <c r="P44" s="103"/>
      <c r="Q44" s="103">
        <v>-29809618</v>
      </c>
      <c r="R44" s="103"/>
      <c r="S44" s="103">
        <f t="shared" si="0"/>
        <v>353837742</v>
      </c>
      <c r="U44" s="233"/>
      <c r="V44" s="233"/>
    </row>
    <row r="45" spans="1:22" s="232" customFormat="1" ht="21.75">
      <c r="A45" s="150" t="s">
        <v>227</v>
      </c>
      <c r="B45" s="207"/>
      <c r="C45" s="208" t="s">
        <v>261</v>
      </c>
      <c r="D45" s="209"/>
      <c r="E45" s="208">
        <v>7379981</v>
      </c>
      <c r="F45" s="209"/>
      <c r="G45" s="210">
        <v>7</v>
      </c>
      <c r="H45" s="209"/>
      <c r="I45" s="103">
        <v>51659867</v>
      </c>
      <c r="J45" s="103"/>
      <c r="K45" s="103">
        <v>-1577924</v>
      </c>
      <c r="L45" s="103"/>
      <c r="M45" s="103">
        <v>50081943</v>
      </c>
      <c r="N45" s="103"/>
      <c r="O45" s="103">
        <v>51659867</v>
      </c>
      <c r="P45" s="103"/>
      <c r="Q45" s="103">
        <v>-1577924</v>
      </c>
      <c r="R45" s="103"/>
      <c r="S45" s="103">
        <f t="shared" si="0"/>
        <v>50081943</v>
      </c>
      <c r="U45" s="233"/>
      <c r="V45" s="233"/>
    </row>
    <row r="46" spans="1:22" s="232" customFormat="1" ht="21.75">
      <c r="A46" s="150" t="s">
        <v>196</v>
      </c>
      <c r="B46" s="207"/>
      <c r="C46" s="208" t="s">
        <v>261</v>
      </c>
      <c r="D46" s="209"/>
      <c r="E46" s="208">
        <v>1119769</v>
      </c>
      <c r="F46" s="209"/>
      <c r="G46" s="210">
        <v>1000</v>
      </c>
      <c r="H46" s="209"/>
      <c r="I46" s="103">
        <v>1119769000</v>
      </c>
      <c r="J46" s="103"/>
      <c r="K46" s="103">
        <v>-158650399</v>
      </c>
      <c r="L46" s="103"/>
      <c r="M46" s="103">
        <v>961118601</v>
      </c>
      <c r="N46" s="103"/>
      <c r="O46" s="103">
        <v>1119769000</v>
      </c>
      <c r="P46" s="103"/>
      <c r="Q46" s="103">
        <v>-158650399</v>
      </c>
      <c r="R46" s="103"/>
      <c r="S46" s="103">
        <f t="shared" si="0"/>
        <v>961118601</v>
      </c>
      <c r="U46" s="233"/>
      <c r="V46" s="233"/>
    </row>
    <row r="47" spans="1:22" s="232" customFormat="1" ht="21.75">
      <c r="A47" s="150" t="s">
        <v>129</v>
      </c>
      <c r="B47" s="207"/>
      <c r="C47" s="208" t="s">
        <v>262</v>
      </c>
      <c r="D47" s="209"/>
      <c r="E47" s="208">
        <v>1976188</v>
      </c>
      <c r="F47" s="209"/>
      <c r="G47" s="210">
        <v>640</v>
      </c>
      <c r="H47" s="209"/>
      <c r="I47" s="103">
        <v>1264760320</v>
      </c>
      <c r="J47" s="103"/>
      <c r="K47" s="103">
        <v>-179192967</v>
      </c>
      <c r="L47" s="103"/>
      <c r="M47" s="103">
        <v>1085567353</v>
      </c>
      <c r="N47" s="103"/>
      <c r="O47" s="103">
        <v>1264760320</v>
      </c>
      <c r="P47" s="103"/>
      <c r="Q47" s="103">
        <v>-179192967</v>
      </c>
      <c r="R47" s="103"/>
      <c r="S47" s="103">
        <f t="shared" si="0"/>
        <v>1085567353</v>
      </c>
      <c r="U47" s="233"/>
      <c r="V47" s="233"/>
    </row>
    <row r="48" spans="1:22" s="232" customFormat="1" ht="21.75">
      <c r="A48" s="150" t="s">
        <v>233</v>
      </c>
      <c r="B48" s="207"/>
      <c r="C48" s="208" t="s">
        <v>262</v>
      </c>
      <c r="D48" s="209"/>
      <c r="E48" s="208">
        <v>1754536</v>
      </c>
      <c r="F48" s="209"/>
      <c r="G48" s="210">
        <v>450</v>
      </c>
      <c r="H48" s="209"/>
      <c r="I48" s="103">
        <v>789541200</v>
      </c>
      <c r="J48" s="103"/>
      <c r="K48" s="103">
        <v>-111863274</v>
      </c>
      <c r="L48" s="103"/>
      <c r="M48" s="103">
        <v>677677926</v>
      </c>
      <c r="N48" s="103"/>
      <c r="O48" s="103">
        <v>789541200</v>
      </c>
      <c r="P48" s="103"/>
      <c r="Q48" s="103">
        <v>-111863274</v>
      </c>
      <c r="R48" s="103"/>
      <c r="S48" s="103">
        <f t="shared" si="0"/>
        <v>677677926</v>
      </c>
      <c r="U48" s="233"/>
      <c r="V48" s="233"/>
    </row>
    <row r="49" spans="1:22" s="232" customFormat="1" ht="21.75">
      <c r="A49" s="150" t="s">
        <v>156</v>
      </c>
      <c r="B49" s="207"/>
      <c r="C49" s="208" t="s">
        <v>262</v>
      </c>
      <c r="D49" s="209"/>
      <c r="E49" s="208">
        <v>2787425</v>
      </c>
      <c r="F49" s="209"/>
      <c r="G49" s="210">
        <v>35</v>
      </c>
      <c r="H49" s="209"/>
      <c r="I49" s="103">
        <v>97559875</v>
      </c>
      <c r="J49" s="103"/>
      <c r="K49" s="103">
        <v>-13822416</v>
      </c>
      <c r="L49" s="103"/>
      <c r="M49" s="103">
        <v>83737459</v>
      </c>
      <c r="N49" s="103"/>
      <c r="O49" s="103">
        <v>97559875</v>
      </c>
      <c r="P49" s="103"/>
      <c r="Q49" s="103">
        <v>-13822416</v>
      </c>
      <c r="R49" s="103"/>
      <c r="S49" s="103">
        <f t="shared" si="0"/>
        <v>83737459</v>
      </c>
      <c r="U49" s="233"/>
      <c r="V49" s="233"/>
    </row>
    <row r="50" spans="1:22" s="232" customFormat="1" ht="21.75">
      <c r="A50" s="150" t="s">
        <v>187</v>
      </c>
      <c r="B50" s="207"/>
      <c r="C50" s="208" t="s">
        <v>262</v>
      </c>
      <c r="D50" s="209"/>
      <c r="E50" s="208">
        <v>1084467</v>
      </c>
      <c r="F50" s="209"/>
      <c r="G50" s="210">
        <v>102</v>
      </c>
      <c r="H50" s="209"/>
      <c r="I50" s="103">
        <v>110615634</v>
      </c>
      <c r="J50" s="103"/>
      <c r="K50" s="103">
        <v>-15672174</v>
      </c>
      <c r="L50" s="103"/>
      <c r="M50" s="103">
        <v>94943460</v>
      </c>
      <c r="N50" s="103"/>
      <c r="O50" s="103">
        <v>110615634</v>
      </c>
      <c r="P50" s="103"/>
      <c r="Q50" s="103">
        <v>-15672174</v>
      </c>
      <c r="R50" s="103"/>
      <c r="S50" s="103">
        <f t="shared" si="0"/>
        <v>94943460</v>
      </c>
      <c r="U50" s="233"/>
      <c r="V50" s="233"/>
    </row>
    <row r="51" spans="1:22" s="232" customFormat="1" ht="21.75">
      <c r="A51" s="150" t="s">
        <v>98</v>
      </c>
      <c r="B51" s="207"/>
      <c r="C51" s="208" t="s">
        <v>262</v>
      </c>
      <c r="D51" s="209"/>
      <c r="E51" s="208">
        <v>6146333</v>
      </c>
      <c r="F51" s="209"/>
      <c r="G51" s="210">
        <v>650</v>
      </c>
      <c r="H51" s="209"/>
      <c r="I51" s="103">
        <v>3995116450</v>
      </c>
      <c r="J51" s="103"/>
      <c r="K51" s="103">
        <v>-566033548</v>
      </c>
      <c r="L51" s="103"/>
      <c r="M51" s="103">
        <v>3429082902</v>
      </c>
      <c r="N51" s="103"/>
      <c r="O51" s="103">
        <v>3995116450</v>
      </c>
      <c r="P51" s="103"/>
      <c r="Q51" s="103">
        <v>-566033548</v>
      </c>
      <c r="R51" s="103"/>
      <c r="S51" s="103">
        <f t="shared" si="0"/>
        <v>3429082902</v>
      </c>
      <c r="U51" s="233"/>
      <c r="V51" s="233"/>
    </row>
    <row r="52" spans="1:22" s="232" customFormat="1" ht="21.75">
      <c r="A52" s="150" t="s">
        <v>111</v>
      </c>
      <c r="B52" s="207"/>
      <c r="C52" s="208" t="s">
        <v>262</v>
      </c>
      <c r="D52" s="209"/>
      <c r="E52" s="208">
        <v>1048281</v>
      </c>
      <c r="F52" s="209"/>
      <c r="G52" s="210">
        <v>85</v>
      </c>
      <c r="H52" s="209"/>
      <c r="I52" s="103">
        <v>89103885</v>
      </c>
      <c r="J52" s="103"/>
      <c r="K52" s="103">
        <v>-12624360</v>
      </c>
      <c r="L52" s="103"/>
      <c r="M52" s="103">
        <v>76479525</v>
      </c>
      <c r="N52" s="103"/>
      <c r="O52" s="103">
        <v>89103885</v>
      </c>
      <c r="P52" s="103"/>
      <c r="Q52" s="103">
        <v>-12624360</v>
      </c>
      <c r="R52" s="103"/>
      <c r="S52" s="103">
        <f t="shared" si="0"/>
        <v>76479525</v>
      </c>
      <c r="U52" s="233"/>
      <c r="V52" s="233"/>
    </row>
    <row r="53" spans="1:22" s="232" customFormat="1" ht="21.75">
      <c r="A53" s="150" t="s">
        <v>216</v>
      </c>
      <c r="B53" s="207"/>
      <c r="C53" s="208" t="s">
        <v>262</v>
      </c>
      <c r="D53" s="209"/>
      <c r="E53" s="208">
        <v>1256325</v>
      </c>
      <c r="F53" s="209"/>
      <c r="G53" s="210">
        <v>700</v>
      </c>
      <c r="H53" s="209"/>
      <c r="I53" s="103">
        <v>879427500</v>
      </c>
      <c r="J53" s="103"/>
      <c r="K53" s="103">
        <v>-124598488</v>
      </c>
      <c r="L53" s="103"/>
      <c r="M53" s="103">
        <v>754829012</v>
      </c>
      <c r="N53" s="103"/>
      <c r="O53" s="103">
        <v>879427500</v>
      </c>
      <c r="P53" s="103"/>
      <c r="Q53" s="103">
        <v>-124598488</v>
      </c>
      <c r="R53" s="103"/>
      <c r="S53" s="103">
        <f t="shared" si="0"/>
        <v>754829012</v>
      </c>
      <c r="U53" s="233"/>
      <c r="V53" s="233"/>
    </row>
    <row r="54" spans="1:22" ht="21.75">
      <c r="A54" s="150" t="s">
        <v>108</v>
      </c>
      <c r="B54" s="207"/>
      <c r="C54" s="208" t="s">
        <v>262</v>
      </c>
      <c r="D54" s="209"/>
      <c r="E54" s="208">
        <v>491633</v>
      </c>
      <c r="F54" s="209"/>
      <c r="G54" s="210">
        <v>4350</v>
      </c>
      <c r="H54" s="209"/>
      <c r="I54" s="103">
        <v>2138603550</v>
      </c>
      <c r="J54" s="103"/>
      <c r="K54" s="103">
        <v>-303000268</v>
      </c>
      <c r="L54" s="103"/>
      <c r="M54" s="103">
        <v>1835603282</v>
      </c>
      <c r="N54" s="103"/>
      <c r="O54" s="103">
        <v>2138603550</v>
      </c>
      <c r="P54" s="103"/>
      <c r="Q54" s="103">
        <v>-303000268</v>
      </c>
      <c r="R54" s="103"/>
      <c r="S54" s="103">
        <f t="shared" si="0"/>
        <v>1835603282</v>
      </c>
      <c r="U54" s="134"/>
      <c r="V54" s="134"/>
    </row>
    <row r="55" spans="1:22" s="232" customFormat="1" ht="21.75">
      <c r="A55" s="150" t="s">
        <v>192</v>
      </c>
      <c r="B55" s="207"/>
      <c r="C55" s="208" t="s">
        <v>263</v>
      </c>
      <c r="D55" s="209"/>
      <c r="E55" s="208">
        <v>901999</v>
      </c>
      <c r="F55" s="209"/>
      <c r="G55" s="210">
        <v>2000</v>
      </c>
      <c r="H55" s="209"/>
      <c r="I55" s="103">
        <v>1803998000</v>
      </c>
      <c r="J55" s="103"/>
      <c r="K55" s="103">
        <v>-256502653</v>
      </c>
      <c r="L55" s="103"/>
      <c r="M55" s="103">
        <v>1547495347</v>
      </c>
      <c r="N55" s="103"/>
      <c r="O55" s="103">
        <v>1803998000</v>
      </c>
      <c r="P55" s="103"/>
      <c r="Q55" s="103">
        <v>-256502653</v>
      </c>
      <c r="R55" s="103"/>
      <c r="S55" s="103">
        <f t="shared" si="0"/>
        <v>1547495347</v>
      </c>
      <c r="U55" s="233"/>
      <c r="V55" s="233"/>
    </row>
    <row r="56" spans="1:22" ht="21.75">
      <c r="A56" s="150" t="s">
        <v>223</v>
      </c>
      <c r="B56" s="207"/>
      <c r="C56" s="208" t="s">
        <v>263</v>
      </c>
      <c r="D56" s="209"/>
      <c r="E56" s="208">
        <v>7612002</v>
      </c>
      <c r="F56" s="209"/>
      <c r="G56" s="210">
        <v>200</v>
      </c>
      <c r="H56" s="209"/>
      <c r="I56" s="103">
        <v>1522400400</v>
      </c>
      <c r="J56" s="103"/>
      <c r="K56" s="103">
        <v>-216463512</v>
      </c>
      <c r="L56" s="103"/>
      <c r="M56" s="103">
        <v>1305936888</v>
      </c>
      <c r="N56" s="103"/>
      <c r="O56" s="103">
        <v>1522400400</v>
      </c>
      <c r="P56" s="103"/>
      <c r="Q56" s="103">
        <v>-216463512</v>
      </c>
      <c r="R56" s="103"/>
      <c r="S56" s="103">
        <f t="shared" si="0"/>
        <v>1305936888</v>
      </c>
      <c r="U56" s="134"/>
      <c r="V56" s="134"/>
    </row>
    <row r="57" spans="1:22" s="232" customFormat="1" ht="21.75">
      <c r="A57" s="150" t="s">
        <v>222</v>
      </c>
      <c r="B57" s="207"/>
      <c r="C57" s="208" t="s">
        <v>263</v>
      </c>
      <c r="D57" s="209"/>
      <c r="E57" s="208">
        <v>707643</v>
      </c>
      <c r="F57" s="209"/>
      <c r="G57" s="210">
        <v>22</v>
      </c>
      <c r="H57" s="209"/>
      <c r="I57" s="103">
        <v>15568146</v>
      </c>
      <c r="J57" s="103"/>
      <c r="K57" s="103">
        <v>-2213567</v>
      </c>
      <c r="L57" s="103"/>
      <c r="M57" s="103">
        <v>13354579</v>
      </c>
      <c r="N57" s="103"/>
      <c r="O57" s="103">
        <v>15568146</v>
      </c>
      <c r="P57" s="103"/>
      <c r="Q57" s="103">
        <v>-2213567</v>
      </c>
      <c r="R57" s="103"/>
      <c r="S57" s="103">
        <f t="shared" si="0"/>
        <v>13354579</v>
      </c>
      <c r="U57" s="233"/>
      <c r="V57" s="233"/>
    </row>
    <row r="58" spans="1:22" s="232" customFormat="1" ht="21.75">
      <c r="A58" s="150" t="s">
        <v>217</v>
      </c>
      <c r="B58" s="207"/>
      <c r="C58" s="208" t="s">
        <v>263</v>
      </c>
      <c r="D58" s="209"/>
      <c r="E58" s="208">
        <v>2219908</v>
      </c>
      <c r="F58" s="209"/>
      <c r="G58" s="210">
        <v>150</v>
      </c>
      <c r="H58" s="209"/>
      <c r="I58" s="103">
        <v>332986200</v>
      </c>
      <c r="J58" s="103"/>
      <c r="K58" s="103">
        <v>-47345864</v>
      </c>
      <c r="L58" s="103"/>
      <c r="M58" s="103">
        <v>285640336</v>
      </c>
      <c r="N58" s="103"/>
      <c r="O58" s="103">
        <v>332986200</v>
      </c>
      <c r="P58" s="103"/>
      <c r="Q58" s="103">
        <v>-47345864</v>
      </c>
      <c r="R58" s="103"/>
      <c r="S58" s="103">
        <f t="shared" si="0"/>
        <v>285640336</v>
      </c>
      <c r="U58" s="233"/>
      <c r="V58" s="233"/>
    </row>
    <row r="59" spans="1:22" s="232" customFormat="1" ht="21.75">
      <c r="A59" s="150" t="s">
        <v>109</v>
      </c>
      <c r="B59" s="207"/>
      <c r="C59" s="208" t="s">
        <v>263</v>
      </c>
      <c r="D59" s="209"/>
      <c r="E59" s="208">
        <v>475245</v>
      </c>
      <c r="F59" s="209"/>
      <c r="G59" s="210">
        <v>1350</v>
      </c>
      <c r="H59" s="209"/>
      <c r="I59" s="103">
        <v>641580750</v>
      </c>
      <c r="J59" s="103"/>
      <c r="K59" s="103">
        <v>-91223585</v>
      </c>
      <c r="L59" s="103"/>
      <c r="M59" s="103">
        <v>550357165</v>
      </c>
      <c r="N59" s="103"/>
      <c r="O59" s="103">
        <v>641580750</v>
      </c>
      <c r="P59" s="103"/>
      <c r="Q59" s="103">
        <v>-91223585</v>
      </c>
      <c r="R59" s="103"/>
      <c r="S59" s="103">
        <f t="shared" si="0"/>
        <v>550357165</v>
      </c>
      <c r="U59" s="233"/>
      <c r="V59" s="233"/>
    </row>
    <row r="60" spans="1:22" ht="18.75" thickBot="1">
      <c r="A60" s="211" t="s">
        <v>85</v>
      </c>
      <c r="E60" s="222">
        <v>92585507</v>
      </c>
      <c r="G60" s="222">
        <v>62555</v>
      </c>
      <c r="I60" s="212">
        <v>42185531255</v>
      </c>
      <c r="J60" s="211" t="e">
        <f>SUM(#REF!)</f>
        <v>#REF!</v>
      </c>
      <c r="K60" s="212">
        <v>-3461716499</v>
      </c>
      <c r="L60" s="211" t="e">
        <f>SUM(#REF!)</f>
        <v>#REF!</v>
      </c>
      <c r="M60" s="212">
        <f>SUM(M8:M59)</f>
        <v>38723814756</v>
      </c>
      <c r="N60" s="211" t="e">
        <f>SUM(#REF!)</f>
        <v>#REF!</v>
      </c>
      <c r="O60" s="212">
        <f>SUM(O8:O59)</f>
        <v>42185531255</v>
      </c>
      <c r="P60" s="211" t="e">
        <f>SUM(#REF!)</f>
        <v>#REF!</v>
      </c>
      <c r="Q60" s="212">
        <f>SUM(Q8:Q59)</f>
        <v>-3461716499</v>
      </c>
      <c r="R60" s="211" t="e">
        <f>SUM(#REF!)</f>
        <v>#REF!</v>
      </c>
      <c r="S60" s="212">
        <f>SUM(S8:S59)</f>
        <v>38723814756</v>
      </c>
      <c r="V60" s="134"/>
    </row>
    <row r="61" spans="1:22" ht="18.75" thickTop="1">
      <c r="I61" s="213"/>
      <c r="K61" s="213"/>
      <c r="M61" s="213"/>
      <c r="O61" s="213"/>
      <c r="Q61" s="213"/>
      <c r="S61" s="213"/>
    </row>
    <row r="62" spans="1:22" ht="16.5" customHeight="1"/>
    <row r="63" spans="1:22" s="103" customFormat="1" ht="18"/>
    <row r="64" spans="1:22" s="103" customFormat="1" ht="24.75">
      <c r="O64" s="229"/>
      <c r="Q64" s="230"/>
      <c r="S64" s="229"/>
    </row>
    <row r="65" spans="15:19" s="103" customFormat="1" ht="24">
      <c r="O65" s="147"/>
      <c r="Q65" s="147"/>
      <c r="S65" s="147"/>
    </row>
    <row r="66" spans="15:19" s="103" customFormat="1" ht="24">
      <c r="S66" s="147"/>
    </row>
    <row r="67" spans="15:19" s="103" customFormat="1" ht="18"/>
    <row r="68" spans="15:19" s="103" customFormat="1" ht="18"/>
    <row r="69" spans="15:19" s="103" customFormat="1" ht="18"/>
    <row r="70" spans="15:19" s="103" customFormat="1" ht="18"/>
    <row r="71" spans="15:19" s="103" customFormat="1" ht="18"/>
    <row r="72" spans="15:19">
      <c r="O72" s="134"/>
    </row>
  </sheetData>
  <autoFilter ref="A7:A60" xr:uid="{00000000-0001-0000-0600-000000000000}"/>
  <mergeCells count="9">
    <mergeCell ref="C6:G6"/>
    <mergeCell ref="I6:M6"/>
    <mergeCell ref="O6:S6"/>
    <mergeCell ref="A1:S1"/>
    <mergeCell ref="A2:S2"/>
    <mergeCell ref="A4:H4"/>
    <mergeCell ref="I4:P4"/>
    <mergeCell ref="Q4:S4"/>
    <mergeCell ref="A3:S3"/>
  </mergeCells>
  <pageMargins left="0.7" right="0.7" top="0.75" bottom="0.75" header="0.3" footer="0.3"/>
  <pageSetup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68"/>
  <sheetViews>
    <sheetView rightToLeft="1" view="pageBreakPreview" zoomScale="70" zoomScaleNormal="100" zoomScaleSheetLayoutView="70" workbookViewId="0">
      <selection activeCell="G169" sqref="G169"/>
    </sheetView>
  </sheetViews>
  <sheetFormatPr defaultColWidth="9.140625" defaultRowHeight="17.25"/>
  <cols>
    <col min="1" max="1" width="41.140625" style="132" bestFit="1" customWidth="1"/>
    <col min="2" max="2" width="1.28515625" style="132" customWidth="1"/>
    <col min="3" max="3" width="17.28515625" style="132" bestFit="1" customWidth="1"/>
    <col min="4" max="4" width="0.85546875" style="132" customWidth="1"/>
    <col min="5" max="5" width="24.5703125" style="145" bestFit="1" customWidth="1"/>
    <col min="6" max="6" width="0.5703125" style="145" customWidth="1"/>
    <col min="7" max="7" width="22.5703125" style="145" bestFit="1" customWidth="1"/>
    <col min="8" max="8" width="0.85546875" style="145" customWidth="1"/>
    <col min="9" max="9" width="22" style="146" bestFit="1" customWidth="1"/>
    <col min="10" max="10" width="0.5703125" style="146" customWidth="1"/>
    <col min="11" max="11" width="19" style="146" bestFit="1" customWidth="1"/>
    <col min="12" max="12" width="0.42578125" style="146" customWidth="1"/>
    <col min="13" max="13" width="26.28515625" style="146" bestFit="1" customWidth="1"/>
    <col min="14" max="14" width="0.42578125" style="146" customWidth="1"/>
    <col min="15" max="15" width="24.28515625" style="146" bestFit="1" customWidth="1"/>
    <col min="16" max="16" width="0.5703125" style="146" customWidth="1"/>
    <col min="17" max="17" width="24.28515625" style="146" bestFit="1" customWidth="1"/>
    <col min="18" max="18" width="17.140625" style="132" bestFit="1" customWidth="1"/>
    <col min="19" max="19" width="9.140625" style="132"/>
    <col min="20" max="20" width="5" style="132" bestFit="1" customWidth="1"/>
    <col min="21" max="21" width="6.5703125" style="132" bestFit="1" customWidth="1"/>
    <col min="22" max="16384" width="9.140625" style="132"/>
  </cols>
  <sheetData>
    <row r="1" spans="1:21" ht="22.5">
      <c r="A1" s="298" t="s">
        <v>94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21" ht="22.5">
      <c r="A2" s="298" t="s">
        <v>57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21" ht="22.5">
      <c r="A3" s="298" t="str">
        <f>' سهام'!A3:W3</f>
        <v>برای ماه منتهی به 1401/04/31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</row>
    <row r="4" spans="1:21" ht="22.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</row>
    <row r="5" spans="1:21" ht="22.5">
      <c r="A5" s="237" t="s">
        <v>95</v>
      </c>
      <c r="B5" s="237"/>
      <c r="C5" s="237"/>
      <c r="D5" s="237"/>
      <c r="E5" s="237"/>
      <c r="F5" s="237"/>
      <c r="G5" s="237"/>
      <c r="H5" s="237"/>
      <c r="I5" s="237"/>
      <c r="J5" s="238"/>
      <c r="K5" s="238"/>
      <c r="L5" s="238"/>
      <c r="M5" s="238"/>
      <c r="N5" s="238"/>
      <c r="O5" s="238"/>
      <c r="P5" s="238"/>
      <c r="Q5" s="238"/>
    </row>
    <row r="6" spans="1:21" ht="15.75" customHeight="1" thickBot="1">
      <c r="A6" s="23"/>
      <c r="B6" s="23"/>
      <c r="C6" s="302" t="s">
        <v>246</v>
      </c>
      <c r="D6" s="302"/>
      <c r="E6" s="302"/>
      <c r="F6" s="302"/>
      <c r="G6" s="302"/>
      <c r="H6" s="302"/>
      <c r="I6" s="302"/>
      <c r="J6" s="21"/>
      <c r="K6" s="301" t="s">
        <v>247</v>
      </c>
      <c r="L6" s="301"/>
      <c r="M6" s="301"/>
      <c r="N6" s="301"/>
      <c r="O6" s="301"/>
      <c r="P6" s="301"/>
      <c r="Q6" s="301"/>
    </row>
    <row r="7" spans="1:21" ht="22.5" thickBot="1">
      <c r="A7" s="135" t="s">
        <v>38</v>
      </c>
      <c r="B7" s="135"/>
      <c r="C7" s="214" t="s">
        <v>3</v>
      </c>
      <c r="D7" s="135"/>
      <c r="E7" s="215" t="s">
        <v>45</v>
      </c>
      <c r="F7" s="136"/>
      <c r="G7" s="245" t="s">
        <v>42</v>
      </c>
      <c r="H7" s="136"/>
      <c r="I7" s="183" t="s">
        <v>46</v>
      </c>
      <c r="J7" s="21"/>
      <c r="K7" s="184" t="s">
        <v>3</v>
      </c>
      <c r="L7" s="137"/>
      <c r="M7" s="183" t="s">
        <v>21</v>
      </c>
      <c r="N7" s="137"/>
      <c r="O7" s="184" t="s">
        <v>42</v>
      </c>
      <c r="P7" s="137"/>
      <c r="Q7" s="185" t="s">
        <v>46</v>
      </c>
    </row>
    <row r="8" spans="1:21" ht="30.75">
      <c r="A8" s="138" t="s">
        <v>183</v>
      </c>
      <c r="B8" s="139"/>
      <c r="C8" s="140">
        <v>25236</v>
      </c>
      <c r="D8" s="139"/>
      <c r="E8" s="140">
        <v>167306233</v>
      </c>
      <c r="F8" s="111"/>
      <c r="G8" s="140">
        <v>180342688</v>
      </c>
      <c r="H8" s="139"/>
      <c r="I8" s="140">
        <v>-13036455</v>
      </c>
      <c r="J8" s="140"/>
      <c r="K8" s="139">
        <v>25236</v>
      </c>
      <c r="L8" s="140"/>
      <c r="M8" s="140">
        <v>167306233</v>
      </c>
      <c r="N8" s="139"/>
      <c r="O8" s="140">
        <v>180342688</v>
      </c>
      <c r="P8" s="140"/>
      <c r="Q8" s="139">
        <f>M8-O8</f>
        <v>-13036455</v>
      </c>
      <c r="R8" s="32"/>
      <c r="S8" s="216"/>
      <c r="T8" s="134"/>
      <c r="U8" s="191"/>
    </row>
    <row r="9" spans="1:21" ht="30.75">
      <c r="A9" s="138" t="s">
        <v>178</v>
      </c>
      <c r="B9" s="139"/>
      <c r="C9" s="140">
        <v>42780</v>
      </c>
      <c r="D9" s="139"/>
      <c r="E9" s="140">
        <v>48547853</v>
      </c>
      <c r="F9" s="111"/>
      <c r="G9" s="140">
        <v>42537077</v>
      </c>
      <c r="H9" s="139"/>
      <c r="I9" s="140">
        <v>6010776</v>
      </c>
      <c r="J9" s="140"/>
      <c r="K9" s="139">
        <v>42780</v>
      </c>
      <c r="L9" s="140"/>
      <c r="M9" s="140">
        <v>48547853</v>
      </c>
      <c r="N9" s="139"/>
      <c r="O9" s="140">
        <v>42537077</v>
      </c>
      <c r="P9" s="140"/>
      <c r="Q9" s="139">
        <f t="shared" ref="Q9:Q72" si="0">M9-O9</f>
        <v>6010776</v>
      </c>
      <c r="R9" s="32"/>
      <c r="S9" s="216"/>
      <c r="T9" s="134"/>
      <c r="U9" s="191"/>
    </row>
    <row r="10" spans="1:21" ht="30.75">
      <c r="A10" s="138" t="s">
        <v>128</v>
      </c>
      <c r="B10" s="139"/>
      <c r="C10" s="140">
        <v>33455</v>
      </c>
      <c r="D10" s="139"/>
      <c r="E10" s="140">
        <v>258677450</v>
      </c>
      <c r="F10" s="111"/>
      <c r="G10" s="140">
        <v>283376918</v>
      </c>
      <c r="H10" s="139"/>
      <c r="I10" s="140">
        <v>-24699468</v>
      </c>
      <c r="J10" s="140"/>
      <c r="K10" s="139">
        <v>33455</v>
      </c>
      <c r="L10" s="140"/>
      <c r="M10" s="140">
        <v>258677450</v>
      </c>
      <c r="N10" s="139"/>
      <c r="O10" s="140">
        <v>283376918</v>
      </c>
      <c r="P10" s="140"/>
      <c r="Q10" s="139">
        <f t="shared" si="0"/>
        <v>-24699468</v>
      </c>
      <c r="R10" s="32"/>
      <c r="S10" s="216"/>
      <c r="T10" s="134"/>
      <c r="U10" s="191"/>
    </row>
    <row r="11" spans="1:21" ht="30.75">
      <c r="A11" s="138" t="s">
        <v>222</v>
      </c>
      <c r="B11" s="139"/>
      <c r="C11" s="140">
        <v>26392</v>
      </c>
      <c r="D11" s="139"/>
      <c r="E11" s="140">
        <v>180003424</v>
      </c>
      <c r="F11" s="111"/>
      <c r="G11" s="140">
        <v>186818586</v>
      </c>
      <c r="H11" s="139"/>
      <c r="I11" s="140">
        <v>-6815162</v>
      </c>
      <c r="J11" s="140"/>
      <c r="K11" s="139">
        <v>26392</v>
      </c>
      <c r="L11" s="140"/>
      <c r="M11" s="140">
        <v>180003424</v>
      </c>
      <c r="N11" s="139"/>
      <c r="O11" s="140">
        <v>186818586</v>
      </c>
      <c r="P11" s="140"/>
      <c r="Q11" s="139">
        <f t="shared" si="0"/>
        <v>-6815162</v>
      </c>
      <c r="R11" s="32"/>
      <c r="S11" s="216"/>
      <c r="T11" s="134"/>
      <c r="U11" s="191"/>
    </row>
    <row r="12" spans="1:21" ht="30.75">
      <c r="A12" s="138" t="s">
        <v>109</v>
      </c>
      <c r="B12" s="139"/>
      <c r="C12" s="140">
        <v>15643</v>
      </c>
      <c r="D12" s="139"/>
      <c r="E12" s="140">
        <v>306813274</v>
      </c>
      <c r="F12" s="111"/>
      <c r="G12" s="140">
        <v>299876216</v>
      </c>
      <c r="H12" s="139"/>
      <c r="I12" s="140">
        <v>6937058</v>
      </c>
      <c r="J12" s="140"/>
      <c r="K12" s="139">
        <v>15643</v>
      </c>
      <c r="L12" s="140"/>
      <c r="M12" s="140">
        <v>306813274</v>
      </c>
      <c r="N12" s="139"/>
      <c r="O12" s="140">
        <v>299876216</v>
      </c>
      <c r="P12" s="140"/>
      <c r="Q12" s="139">
        <f t="shared" si="0"/>
        <v>6937058</v>
      </c>
      <c r="R12" s="32"/>
      <c r="S12" s="216"/>
      <c r="T12" s="134"/>
      <c r="U12" s="191"/>
    </row>
    <row r="13" spans="1:21" ht="30.75">
      <c r="A13" s="138" t="s">
        <v>201</v>
      </c>
      <c r="B13" s="139"/>
      <c r="C13" s="140">
        <v>172656</v>
      </c>
      <c r="D13" s="139"/>
      <c r="E13" s="140">
        <v>345981362</v>
      </c>
      <c r="F13" s="111"/>
      <c r="G13" s="140">
        <v>351228444</v>
      </c>
      <c r="H13" s="139"/>
      <c r="I13" s="140">
        <v>-5247082</v>
      </c>
      <c r="J13" s="140"/>
      <c r="K13" s="139">
        <v>172656</v>
      </c>
      <c r="L13" s="140"/>
      <c r="M13" s="140">
        <v>345981362</v>
      </c>
      <c r="N13" s="139"/>
      <c r="O13" s="140">
        <v>351228444</v>
      </c>
      <c r="P13" s="140"/>
      <c r="Q13" s="139">
        <f t="shared" si="0"/>
        <v>-5247082</v>
      </c>
      <c r="R13" s="32"/>
      <c r="S13" s="216"/>
      <c r="T13" s="134"/>
      <c r="U13" s="191"/>
    </row>
    <row r="14" spans="1:21" ht="30.75">
      <c r="A14" s="138" t="s">
        <v>119</v>
      </c>
      <c r="B14" s="139"/>
      <c r="C14" s="140">
        <v>18322</v>
      </c>
      <c r="D14" s="139"/>
      <c r="E14" s="140">
        <v>44281408</v>
      </c>
      <c r="F14" s="111"/>
      <c r="G14" s="140">
        <v>41499800</v>
      </c>
      <c r="H14" s="139"/>
      <c r="I14" s="140">
        <v>2781608</v>
      </c>
      <c r="J14" s="140"/>
      <c r="K14" s="139">
        <v>18322</v>
      </c>
      <c r="L14" s="140"/>
      <c r="M14" s="140">
        <v>44281408</v>
      </c>
      <c r="N14" s="139"/>
      <c r="O14" s="140">
        <v>41499800</v>
      </c>
      <c r="P14" s="140"/>
      <c r="Q14" s="139">
        <f t="shared" si="0"/>
        <v>2781608</v>
      </c>
      <c r="R14" s="32"/>
      <c r="S14" s="216"/>
      <c r="T14" s="134"/>
      <c r="U14" s="191"/>
    </row>
    <row r="15" spans="1:21" ht="30.75">
      <c r="A15" s="138" t="s">
        <v>139</v>
      </c>
      <c r="B15" s="139"/>
      <c r="C15" s="140">
        <v>51204</v>
      </c>
      <c r="D15" s="139"/>
      <c r="E15" s="140">
        <v>271857119</v>
      </c>
      <c r="F15" s="111"/>
      <c r="G15" s="140">
        <v>303298701</v>
      </c>
      <c r="H15" s="139"/>
      <c r="I15" s="140">
        <v>-31441582</v>
      </c>
      <c r="J15" s="140"/>
      <c r="K15" s="139">
        <v>51204</v>
      </c>
      <c r="L15" s="140"/>
      <c r="M15" s="140">
        <v>271857119</v>
      </c>
      <c r="N15" s="139"/>
      <c r="O15" s="140">
        <v>303298701</v>
      </c>
      <c r="P15" s="140"/>
      <c r="Q15" s="139">
        <f t="shared" si="0"/>
        <v>-31441582</v>
      </c>
      <c r="R15" s="32"/>
      <c r="S15" s="216"/>
      <c r="T15" s="134"/>
      <c r="U15" s="191"/>
    </row>
    <row r="16" spans="1:21" ht="30.75">
      <c r="A16" s="138" t="s">
        <v>223</v>
      </c>
      <c r="B16" s="139"/>
      <c r="C16" s="140">
        <v>222577</v>
      </c>
      <c r="D16" s="139"/>
      <c r="E16" s="140">
        <v>1245126788</v>
      </c>
      <c r="F16" s="111"/>
      <c r="G16" s="140">
        <v>1232715206</v>
      </c>
      <c r="H16" s="139"/>
      <c r="I16" s="140">
        <v>12411582</v>
      </c>
      <c r="J16" s="140"/>
      <c r="K16" s="139">
        <v>222577</v>
      </c>
      <c r="L16" s="140"/>
      <c r="M16" s="140">
        <v>1245126788</v>
      </c>
      <c r="N16" s="139"/>
      <c r="O16" s="140">
        <v>1232715206</v>
      </c>
      <c r="P16" s="140"/>
      <c r="Q16" s="139">
        <f t="shared" si="0"/>
        <v>12411582</v>
      </c>
      <c r="R16" s="32"/>
      <c r="S16" s="216"/>
      <c r="T16" s="134"/>
      <c r="U16" s="191"/>
    </row>
    <row r="17" spans="1:21" ht="30.75">
      <c r="A17" s="138" t="s">
        <v>120</v>
      </c>
      <c r="B17" s="139"/>
      <c r="C17" s="140">
        <v>141970</v>
      </c>
      <c r="D17" s="139"/>
      <c r="E17" s="140">
        <v>308078435</v>
      </c>
      <c r="F17" s="111"/>
      <c r="G17" s="140">
        <v>307136451</v>
      </c>
      <c r="H17" s="139"/>
      <c r="I17" s="140">
        <v>941984</v>
      </c>
      <c r="J17" s="140"/>
      <c r="K17" s="139">
        <v>141970</v>
      </c>
      <c r="L17" s="140"/>
      <c r="M17" s="140">
        <v>308078435</v>
      </c>
      <c r="N17" s="139"/>
      <c r="O17" s="140">
        <v>307136451</v>
      </c>
      <c r="P17" s="140"/>
      <c r="Q17" s="139">
        <f t="shared" si="0"/>
        <v>941984</v>
      </c>
      <c r="R17" s="32"/>
      <c r="S17" s="216"/>
      <c r="T17" s="134"/>
      <c r="U17" s="191"/>
    </row>
    <row r="18" spans="1:21" ht="30.75">
      <c r="A18" s="138" t="s">
        <v>150</v>
      </c>
      <c r="B18" s="139"/>
      <c r="C18" s="140">
        <v>130328</v>
      </c>
      <c r="D18" s="139"/>
      <c r="E18" s="140">
        <v>348159351</v>
      </c>
      <c r="F18" s="111"/>
      <c r="G18" s="140">
        <v>399080804</v>
      </c>
      <c r="H18" s="139"/>
      <c r="I18" s="140">
        <v>-50921453</v>
      </c>
      <c r="J18" s="140"/>
      <c r="K18" s="139">
        <v>130328</v>
      </c>
      <c r="L18" s="140"/>
      <c r="M18" s="140">
        <v>348159351</v>
      </c>
      <c r="N18" s="139"/>
      <c r="O18" s="140">
        <v>399080804</v>
      </c>
      <c r="P18" s="140"/>
      <c r="Q18" s="139">
        <f t="shared" si="0"/>
        <v>-50921453</v>
      </c>
      <c r="R18" s="32"/>
      <c r="S18" s="216"/>
      <c r="T18" s="134"/>
      <c r="U18" s="191"/>
    </row>
    <row r="19" spans="1:21" ht="30.75">
      <c r="A19" s="138" t="s">
        <v>232</v>
      </c>
      <c r="B19" s="139"/>
      <c r="C19" s="140">
        <v>7482</v>
      </c>
      <c r="D19" s="139"/>
      <c r="E19" s="140">
        <v>173364109</v>
      </c>
      <c r="F19" s="111"/>
      <c r="G19" s="140">
        <v>179499640</v>
      </c>
      <c r="H19" s="139"/>
      <c r="I19" s="140">
        <v>-6135531</v>
      </c>
      <c r="J19" s="140"/>
      <c r="K19" s="139">
        <v>7482</v>
      </c>
      <c r="L19" s="140"/>
      <c r="M19" s="140">
        <v>173364109</v>
      </c>
      <c r="N19" s="139"/>
      <c r="O19" s="140">
        <v>179499640</v>
      </c>
      <c r="P19" s="140"/>
      <c r="Q19" s="139">
        <f t="shared" si="0"/>
        <v>-6135531</v>
      </c>
      <c r="R19" s="32"/>
      <c r="S19" s="216"/>
      <c r="T19" s="134"/>
      <c r="U19" s="191"/>
    </row>
    <row r="20" spans="1:21" ht="30.75">
      <c r="A20" s="138" t="s">
        <v>123</v>
      </c>
      <c r="B20" s="139"/>
      <c r="C20" s="140">
        <v>276828</v>
      </c>
      <c r="D20" s="139"/>
      <c r="E20" s="140">
        <v>399466874</v>
      </c>
      <c r="F20" s="111"/>
      <c r="G20" s="140">
        <v>408593899</v>
      </c>
      <c r="H20" s="139"/>
      <c r="I20" s="140">
        <v>-9127025</v>
      </c>
      <c r="J20" s="140"/>
      <c r="K20" s="139">
        <v>276828</v>
      </c>
      <c r="L20" s="140"/>
      <c r="M20" s="140">
        <v>399466874</v>
      </c>
      <c r="N20" s="139"/>
      <c r="O20" s="140">
        <v>408593899</v>
      </c>
      <c r="P20" s="140"/>
      <c r="Q20" s="139">
        <f t="shared" si="0"/>
        <v>-9127025</v>
      </c>
      <c r="R20" s="32"/>
      <c r="S20" s="216"/>
      <c r="T20" s="134"/>
      <c r="U20" s="191"/>
    </row>
    <row r="21" spans="1:21" ht="30.75">
      <c r="A21" s="138" t="s">
        <v>102</v>
      </c>
      <c r="B21" s="139"/>
      <c r="C21" s="140">
        <v>79311</v>
      </c>
      <c r="D21" s="139"/>
      <c r="E21" s="140">
        <v>133659947</v>
      </c>
      <c r="F21" s="111"/>
      <c r="G21" s="140">
        <v>140960235</v>
      </c>
      <c r="H21" s="139"/>
      <c r="I21" s="140">
        <v>-7300288</v>
      </c>
      <c r="J21" s="140"/>
      <c r="K21" s="139">
        <v>79311</v>
      </c>
      <c r="L21" s="140"/>
      <c r="M21" s="140">
        <v>133659947</v>
      </c>
      <c r="N21" s="139"/>
      <c r="O21" s="140">
        <v>140960235</v>
      </c>
      <c r="P21" s="140"/>
      <c r="Q21" s="139">
        <f t="shared" si="0"/>
        <v>-7300288</v>
      </c>
      <c r="R21" s="32"/>
      <c r="S21" s="216"/>
      <c r="T21" s="134"/>
      <c r="U21" s="191"/>
    </row>
    <row r="22" spans="1:21" ht="30.75">
      <c r="A22" s="138" t="s">
        <v>159</v>
      </c>
      <c r="B22" s="139"/>
      <c r="C22" s="140">
        <v>88755</v>
      </c>
      <c r="D22" s="139"/>
      <c r="E22" s="140">
        <v>181887479</v>
      </c>
      <c r="F22" s="111"/>
      <c r="G22" s="140">
        <v>193208584</v>
      </c>
      <c r="H22" s="139"/>
      <c r="I22" s="140">
        <v>-11321105</v>
      </c>
      <c r="J22" s="140"/>
      <c r="K22" s="139">
        <v>88755</v>
      </c>
      <c r="L22" s="140"/>
      <c r="M22" s="140">
        <v>181887479</v>
      </c>
      <c r="N22" s="139"/>
      <c r="O22" s="140">
        <v>193208584</v>
      </c>
      <c r="P22" s="140"/>
      <c r="Q22" s="139">
        <f t="shared" si="0"/>
        <v>-11321105</v>
      </c>
      <c r="R22" s="32"/>
      <c r="S22" s="216"/>
      <c r="T22" s="134"/>
      <c r="U22" s="191"/>
    </row>
    <row r="23" spans="1:21" ht="30.75">
      <c r="A23" s="138" t="s">
        <v>212</v>
      </c>
      <c r="B23" s="139"/>
      <c r="C23" s="140">
        <v>65178</v>
      </c>
      <c r="D23" s="139"/>
      <c r="E23" s="140">
        <v>234080725</v>
      </c>
      <c r="F23" s="111"/>
      <c r="G23" s="140">
        <v>242260557</v>
      </c>
      <c r="H23" s="139"/>
      <c r="I23" s="140">
        <v>-8179832</v>
      </c>
      <c r="J23" s="140"/>
      <c r="K23" s="139">
        <v>65178</v>
      </c>
      <c r="L23" s="140"/>
      <c r="M23" s="140">
        <v>234080725</v>
      </c>
      <c r="N23" s="139"/>
      <c r="O23" s="140">
        <v>242260557</v>
      </c>
      <c r="P23" s="140"/>
      <c r="Q23" s="139">
        <f t="shared" si="0"/>
        <v>-8179832</v>
      </c>
      <c r="R23" s="32"/>
      <c r="S23" s="216"/>
      <c r="T23" s="134"/>
      <c r="U23" s="191"/>
    </row>
    <row r="24" spans="1:21" ht="30.75">
      <c r="A24" s="138" t="s">
        <v>121</v>
      </c>
      <c r="B24" s="139"/>
      <c r="C24" s="140">
        <v>43573</v>
      </c>
      <c r="D24" s="139"/>
      <c r="E24" s="140">
        <v>186554024</v>
      </c>
      <c r="F24" s="111"/>
      <c r="G24" s="140">
        <v>196325628</v>
      </c>
      <c r="H24" s="139"/>
      <c r="I24" s="140">
        <v>-9771604</v>
      </c>
      <c r="J24" s="140"/>
      <c r="K24" s="139">
        <v>43573</v>
      </c>
      <c r="L24" s="140"/>
      <c r="M24" s="140">
        <v>186554024</v>
      </c>
      <c r="N24" s="139"/>
      <c r="O24" s="140">
        <v>196325628</v>
      </c>
      <c r="P24" s="140"/>
      <c r="Q24" s="139">
        <f t="shared" si="0"/>
        <v>-9771604</v>
      </c>
      <c r="R24" s="32"/>
      <c r="S24" s="216"/>
      <c r="T24" s="134"/>
      <c r="U24" s="191"/>
    </row>
    <row r="25" spans="1:21" ht="30.75">
      <c r="A25" s="138" t="s">
        <v>118</v>
      </c>
      <c r="B25" s="139"/>
      <c r="C25" s="140">
        <v>7711</v>
      </c>
      <c r="D25" s="139"/>
      <c r="E25" s="140">
        <v>209985088</v>
      </c>
      <c r="F25" s="111"/>
      <c r="G25" s="140">
        <v>222967580</v>
      </c>
      <c r="H25" s="139"/>
      <c r="I25" s="140">
        <v>-12982492</v>
      </c>
      <c r="J25" s="140"/>
      <c r="K25" s="139">
        <v>7711</v>
      </c>
      <c r="L25" s="140"/>
      <c r="M25" s="140">
        <v>209985088</v>
      </c>
      <c r="N25" s="139"/>
      <c r="O25" s="140">
        <v>222967580</v>
      </c>
      <c r="P25" s="140"/>
      <c r="Q25" s="139">
        <f t="shared" si="0"/>
        <v>-12982492</v>
      </c>
      <c r="R25" s="32"/>
      <c r="S25" s="216"/>
      <c r="T25" s="134"/>
      <c r="U25" s="191"/>
    </row>
    <row r="26" spans="1:21" ht="30.75">
      <c r="A26" s="138" t="s">
        <v>126</v>
      </c>
      <c r="B26" s="139"/>
      <c r="C26" s="140">
        <v>20019</v>
      </c>
      <c r="D26" s="139"/>
      <c r="E26" s="140">
        <v>124828036</v>
      </c>
      <c r="F26" s="111"/>
      <c r="G26" s="140">
        <v>123360027</v>
      </c>
      <c r="H26" s="139"/>
      <c r="I26" s="140">
        <v>1468009</v>
      </c>
      <c r="J26" s="140"/>
      <c r="K26" s="139">
        <v>20019</v>
      </c>
      <c r="L26" s="140"/>
      <c r="M26" s="140">
        <v>124828036</v>
      </c>
      <c r="N26" s="139"/>
      <c r="O26" s="140">
        <v>123360027</v>
      </c>
      <c r="P26" s="140"/>
      <c r="Q26" s="139">
        <f t="shared" si="0"/>
        <v>1468009</v>
      </c>
      <c r="R26" s="32"/>
      <c r="S26" s="216"/>
      <c r="T26" s="134"/>
      <c r="U26" s="191"/>
    </row>
    <row r="27" spans="1:21" ht="30.75">
      <c r="A27" s="138" t="s">
        <v>98</v>
      </c>
      <c r="B27" s="139"/>
      <c r="C27" s="140">
        <v>179881</v>
      </c>
      <c r="D27" s="139"/>
      <c r="E27" s="140">
        <v>1244486062</v>
      </c>
      <c r="F27" s="111"/>
      <c r="G27" s="140">
        <v>1224896221</v>
      </c>
      <c r="H27" s="139"/>
      <c r="I27" s="140">
        <v>19589841</v>
      </c>
      <c r="J27" s="140"/>
      <c r="K27" s="139">
        <v>179881</v>
      </c>
      <c r="L27" s="140"/>
      <c r="M27" s="140">
        <v>1244486062</v>
      </c>
      <c r="N27" s="139"/>
      <c r="O27" s="140">
        <v>1224896221</v>
      </c>
      <c r="P27" s="140"/>
      <c r="Q27" s="139">
        <f t="shared" si="0"/>
        <v>19589841</v>
      </c>
      <c r="R27" s="32"/>
      <c r="S27" s="216"/>
      <c r="T27" s="134"/>
      <c r="U27" s="191"/>
    </row>
    <row r="28" spans="1:21" ht="30.75">
      <c r="A28" s="138" t="s">
        <v>193</v>
      </c>
      <c r="B28" s="139"/>
      <c r="C28" s="140">
        <v>33235</v>
      </c>
      <c r="D28" s="139"/>
      <c r="E28" s="140">
        <v>176119107</v>
      </c>
      <c r="F28" s="111"/>
      <c r="G28" s="140">
        <v>179372002</v>
      </c>
      <c r="H28" s="139"/>
      <c r="I28" s="140">
        <v>-3252895</v>
      </c>
      <c r="J28" s="140"/>
      <c r="K28" s="139">
        <v>33235</v>
      </c>
      <c r="L28" s="140"/>
      <c r="M28" s="140">
        <v>176119107</v>
      </c>
      <c r="N28" s="139"/>
      <c r="O28" s="140">
        <v>179372002</v>
      </c>
      <c r="P28" s="140"/>
      <c r="Q28" s="139">
        <f t="shared" si="0"/>
        <v>-3252895</v>
      </c>
      <c r="R28" s="32"/>
      <c r="S28" s="216"/>
      <c r="T28" s="134"/>
      <c r="U28" s="191"/>
    </row>
    <row r="29" spans="1:21" ht="30.75">
      <c r="A29" s="138" t="s">
        <v>198</v>
      </c>
      <c r="B29" s="139"/>
      <c r="C29" s="140">
        <v>16005</v>
      </c>
      <c r="D29" s="139"/>
      <c r="E29" s="140">
        <v>687201230</v>
      </c>
      <c r="F29" s="111"/>
      <c r="G29" s="140">
        <v>730101204</v>
      </c>
      <c r="H29" s="139"/>
      <c r="I29" s="140">
        <v>-42899974</v>
      </c>
      <c r="J29" s="140"/>
      <c r="K29" s="139">
        <v>16005</v>
      </c>
      <c r="L29" s="140"/>
      <c r="M29" s="140">
        <v>687201230</v>
      </c>
      <c r="N29" s="139"/>
      <c r="O29" s="140">
        <v>730101204</v>
      </c>
      <c r="P29" s="140"/>
      <c r="Q29" s="139">
        <f t="shared" si="0"/>
        <v>-42899974</v>
      </c>
      <c r="R29" s="32"/>
      <c r="S29" s="216"/>
      <c r="T29" s="134"/>
      <c r="U29" s="191"/>
    </row>
    <row r="30" spans="1:21" ht="30.75">
      <c r="A30" s="138" t="s">
        <v>231</v>
      </c>
      <c r="B30" s="139"/>
      <c r="C30" s="140">
        <v>5208</v>
      </c>
      <c r="D30" s="139"/>
      <c r="E30" s="140">
        <v>227722119</v>
      </c>
      <c r="F30" s="111"/>
      <c r="G30" s="140">
        <v>229305491</v>
      </c>
      <c r="H30" s="139"/>
      <c r="I30" s="140">
        <v>-1583372</v>
      </c>
      <c r="J30" s="140"/>
      <c r="K30" s="139">
        <v>5208</v>
      </c>
      <c r="L30" s="140"/>
      <c r="M30" s="140">
        <v>227722119</v>
      </c>
      <c r="N30" s="139"/>
      <c r="O30" s="140">
        <v>229305491</v>
      </c>
      <c r="P30" s="140"/>
      <c r="Q30" s="139">
        <f t="shared" si="0"/>
        <v>-1583372</v>
      </c>
      <c r="R30" s="32"/>
      <c r="S30" s="216"/>
      <c r="T30" s="134"/>
      <c r="U30" s="191"/>
    </row>
    <row r="31" spans="1:21" ht="30.75">
      <c r="A31" s="138" t="s">
        <v>136</v>
      </c>
      <c r="B31" s="139"/>
      <c r="C31" s="140">
        <v>2714</v>
      </c>
      <c r="D31" s="139"/>
      <c r="E31" s="140">
        <v>187109532</v>
      </c>
      <c r="F31" s="111"/>
      <c r="G31" s="140">
        <v>205776748</v>
      </c>
      <c r="H31" s="139"/>
      <c r="I31" s="140">
        <v>-18667216</v>
      </c>
      <c r="J31" s="140"/>
      <c r="K31" s="139">
        <v>2714</v>
      </c>
      <c r="L31" s="140"/>
      <c r="M31" s="140">
        <v>187109532</v>
      </c>
      <c r="N31" s="139"/>
      <c r="O31" s="140">
        <v>205776748</v>
      </c>
      <c r="P31" s="140"/>
      <c r="Q31" s="139">
        <f t="shared" si="0"/>
        <v>-18667216</v>
      </c>
      <c r="R31" s="32"/>
      <c r="S31" s="216"/>
      <c r="T31" s="134"/>
      <c r="U31" s="191"/>
    </row>
    <row r="32" spans="1:21" ht="30.75">
      <c r="A32" s="138" t="s">
        <v>196</v>
      </c>
      <c r="B32" s="139"/>
      <c r="C32" s="140">
        <v>24492</v>
      </c>
      <c r="D32" s="139"/>
      <c r="E32" s="140">
        <v>496478576</v>
      </c>
      <c r="F32" s="111"/>
      <c r="G32" s="140">
        <v>513195419</v>
      </c>
      <c r="H32" s="139"/>
      <c r="I32" s="140">
        <v>-16716843</v>
      </c>
      <c r="J32" s="140"/>
      <c r="K32" s="139">
        <v>24492</v>
      </c>
      <c r="L32" s="140"/>
      <c r="M32" s="140">
        <v>496478576</v>
      </c>
      <c r="N32" s="139"/>
      <c r="O32" s="140">
        <v>513195419</v>
      </c>
      <c r="P32" s="140"/>
      <c r="Q32" s="139">
        <f t="shared" si="0"/>
        <v>-16716843</v>
      </c>
      <c r="R32" s="32"/>
      <c r="S32" s="216"/>
      <c r="T32" s="134"/>
      <c r="U32" s="191"/>
    </row>
    <row r="33" spans="1:21" ht="30.75">
      <c r="A33" s="138" t="s">
        <v>191</v>
      </c>
      <c r="B33" s="139"/>
      <c r="C33" s="140">
        <v>4929</v>
      </c>
      <c r="D33" s="139"/>
      <c r="E33" s="140">
        <v>115275073</v>
      </c>
      <c r="F33" s="111"/>
      <c r="G33" s="140">
        <v>121300683</v>
      </c>
      <c r="H33" s="139"/>
      <c r="I33" s="140">
        <v>-6025610</v>
      </c>
      <c r="J33" s="140"/>
      <c r="K33" s="139">
        <v>4929</v>
      </c>
      <c r="L33" s="140"/>
      <c r="M33" s="140">
        <v>115275073</v>
      </c>
      <c r="N33" s="139"/>
      <c r="O33" s="140">
        <v>121300683</v>
      </c>
      <c r="P33" s="140"/>
      <c r="Q33" s="139">
        <f t="shared" si="0"/>
        <v>-6025610</v>
      </c>
      <c r="R33" s="32"/>
      <c r="S33" s="216"/>
      <c r="T33" s="134"/>
      <c r="U33" s="191"/>
    </row>
    <row r="34" spans="1:21" ht="30.75">
      <c r="A34" s="138" t="s">
        <v>235</v>
      </c>
      <c r="B34" s="139"/>
      <c r="C34" s="140">
        <v>27956</v>
      </c>
      <c r="D34" s="139"/>
      <c r="E34" s="140">
        <v>87839052</v>
      </c>
      <c r="F34" s="111"/>
      <c r="G34" s="140">
        <v>94767852</v>
      </c>
      <c r="H34" s="139"/>
      <c r="I34" s="140">
        <v>-6928800</v>
      </c>
      <c r="J34" s="140"/>
      <c r="K34" s="139">
        <v>27956</v>
      </c>
      <c r="L34" s="140"/>
      <c r="M34" s="140">
        <v>87839052</v>
      </c>
      <c r="N34" s="139"/>
      <c r="O34" s="140">
        <v>94767852</v>
      </c>
      <c r="P34" s="140"/>
      <c r="Q34" s="139">
        <f t="shared" si="0"/>
        <v>-6928800</v>
      </c>
      <c r="R34" s="32"/>
      <c r="S34" s="216"/>
      <c r="T34" s="134"/>
      <c r="U34" s="191"/>
    </row>
    <row r="35" spans="1:21" ht="30.75">
      <c r="A35" s="138" t="s">
        <v>220</v>
      </c>
      <c r="B35" s="139"/>
      <c r="C35" s="140">
        <v>6725</v>
      </c>
      <c r="D35" s="139"/>
      <c r="E35" s="140">
        <v>104215611</v>
      </c>
      <c r="F35" s="111"/>
      <c r="G35" s="140">
        <v>118812664</v>
      </c>
      <c r="H35" s="139"/>
      <c r="I35" s="140">
        <v>-14597053</v>
      </c>
      <c r="J35" s="140"/>
      <c r="K35" s="139">
        <v>6725</v>
      </c>
      <c r="L35" s="140"/>
      <c r="M35" s="140">
        <v>104215611</v>
      </c>
      <c r="N35" s="139"/>
      <c r="O35" s="140">
        <v>118812664</v>
      </c>
      <c r="P35" s="140"/>
      <c r="Q35" s="139">
        <f t="shared" si="0"/>
        <v>-14597053</v>
      </c>
      <c r="R35" s="32"/>
      <c r="S35" s="216"/>
      <c r="T35" s="134"/>
      <c r="U35" s="191"/>
    </row>
    <row r="36" spans="1:21" ht="30.75">
      <c r="A36" s="138" t="s">
        <v>156</v>
      </c>
      <c r="B36" s="139"/>
      <c r="C36" s="140">
        <v>89689</v>
      </c>
      <c r="D36" s="139"/>
      <c r="E36" s="140">
        <v>291029070</v>
      </c>
      <c r="F36" s="111"/>
      <c r="G36" s="140">
        <v>306007504</v>
      </c>
      <c r="H36" s="139"/>
      <c r="I36" s="140">
        <v>-14978434</v>
      </c>
      <c r="J36" s="140"/>
      <c r="K36" s="139">
        <v>89689</v>
      </c>
      <c r="L36" s="140"/>
      <c r="M36" s="140">
        <v>291029070</v>
      </c>
      <c r="N36" s="139"/>
      <c r="O36" s="140">
        <v>306007504</v>
      </c>
      <c r="P36" s="140"/>
      <c r="Q36" s="139">
        <f t="shared" si="0"/>
        <v>-14978434</v>
      </c>
      <c r="R36" s="32"/>
      <c r="S36" s="216"/>
      <c r="T36" s="134"/>
      <c r="U36" s="191"/>
    </row>
    <row r="37" spans="1:21" ht="30.75">
      <c r="A37" s="138" t="s">
        <v>210</v>
      </c>
      <c r="B37" s="139"/>
      <c r="C37" s="140">
        <v>96423</v>
      </c>
      <c r="D37" s="139"/>
      <c r="E37" s="140">
        <v>458983532</v>
      </c>
      <c r="F37" s="111"/>
      <c r="G37" s="140">
        <v>448267831</v>
      </c>
      <c r="H37" s="139"/>
      <c r="I37" s="140">
        <v>10715701</v>
      </c>
      <c r="J37" s="140"/>
      <c r="K37" s="139">
        <v>96423</v>
      </c>
      <c r="L37" s="140"/>
      <c r="M37" s="140">
        <v>458983532</v>
      </c>
      <c r="N37" s="139"/>
      <c r="O37" s="140">
        <v>448267831</v>
      </c>
      <c r="P37" s="140"/>
      <c r="Q37" s="139">
        <f t="shared" si="0"/>
        <v>10715701</v>
      </c>
      <c r="R37" s="32"/>
      <c r="S37" s="216"/>
      <c r="T37" s="134"/>
      <c r="U37" s="191"/>
    </row>
    <row r="38" spans="1:21" ht="30.75">
      <c r="A38" s="138" t="s">
        <v>165</v>
      </c>
      <c r="B38" s="139"/>
      <c r="C38" s="140">
        <v>39285</v>
      </c>
      <c r="D38" s="139"/>
      <c r="E38" s="140">
        <v>212492119</v>
      </c>
      <c r="F38" s="111"/>
      <c r="G38" s="140">
        <v>209721791</v>
      </c>
      <c r="H38" s="139"/>
      <c r="I38" s="140">
        <v>2770328</v>
      </c>
      <c r="J38" s="140"/>
      <c r="K38" s="139">
        <v>39285</v>
      </c>
      <c r="L38" s="140"/>
      <c r="M38" s="140">
        <v>212492119</v>
      </c>
      <c r="N38" s="139"/>
      <c r="O38" s="140">
        <v>209721791</v>
      </c>
      <c r="P38" s="140"/>
      <c r="Q38" s="139">
        <f t="shared" si="0"/>
        <v>2770328</v>
      </c>
      <c r="R38" s="32"/>
      <c r="S38" s="216"/>
      <c r="T38" s="134"/>
      <c r="U38" s="191"/>
    </row>
    <row r="39" spans="1:21" ht="30.75">
      <c r="A39" s="138" t="s">
        <v>103</v>
      </c>
      <c r="B39" s="139"/>
      <c r="C39" s="140">
        <v>178738</v>
      </c>
      <c r="D39" s="139"/>
      <c r="E39" s="140">
        <v>3272031412</v>
      </c>
      <c r="F39" s="111"/>
      <c r="G39" s="140">
        <v>3080177902</v>
      </c>
      <c r="H39" s="139"/>
      <c r="I39" s="140">
        <v>191853510</v>
      </c>
      <c r="J39" s="140"/>
      <c r="K39" s="139">
        <v>178738</v>
      </c>
      <c r="L39" s="140"/>
      <c r="M39" s="140">
        <v>3272031412</v>
      </c>
      <c r="N39" s="139"/>
      <c r="O39" s="140">
        <v>3080177902</v>
      </c>
      <c r="P39" s="140"/>
      <c r="Q39" s="139">
        <f t="shared" si="0"/>
        <v>191853510</v>
      </c>
      <c r="R39" s="32"/>
      <c r="S39" s="216"/>
      <c r="T39" s="134"/>
      <c r="U39" s="191"/>
    </row>
    <row r="40" spans="1:21" ht="30.75">
      <c r="A40" s="138" t="s">
        <v>226</v>
      </c>
      <c r="B40" s="139"/>
      <c r="C40" s="140">
        <v>71438</v>
      </c>
      <c r="D40" s="139"/>
      <c r="E40" s="140">
        <v>1295158058</v>
      </c>
      <c r="F40" s="111"/>
      <c r="G40" s="140">
        <v>1263982294</v>
      </c>
      <c r="H40" s="139"/>
      <c r="I40" s="140">
        <v>31175764</v>
      </c>
      <c r="J40" s="140"/>
      <c r="K40" s="139">
        <v>71438</v>
      </c>
      <c r="L40" s="140"/>
      <c r="M40" s="140">
        <v>1295158058</v>
      </c>
      <c r="N40" s="139"/>
      <c r="O40" s="140">
        <v>1263982294</v>
      </c>
      <c r="P40" s="140"/>
      <c r="Q40" s="139">
        <f t="shared" si="0"/>
        <v>31175764</v>
      </c>
      <c r="R40" s="32"/>
      <c r="S40" s="216"/>
      <c r="T40" s="134"/>
      <c r="U40" s="191"/>
    </row>
    <row r="41" spans="1:21" ht="30.75">
      <c r="A41" s="138" t="s">
        <v>236</v>
      </c>
      <c r="B41" s="139"/>
      <c r="C41" s="140">
        <v>288196</v>
      </c>
      <c r="D41" s="139"/>
      <c r="E41" s="140">
        <v>433670357</v>
      </c>
      <c r="F41" s="111"/>
      <c r="G41" s="140">
        <v>432521172</v>
      </c>
      <c r="H41" s="139"/>
      <c r="I41" s="140">
        <v>1149185</v>
      </c>
      <c r="J41" s="140"/>
      <c r="K41" s="139">
        <v>288196</v>
      </c>
      <c r="L41" s="140"/>
      <c r="M41" s="140">
        <v>433670357</v>
      </c>
      <c r="N41" s="139"/>
      <c r="O41" s="140">
        <v>432521172</v>
      </c>
      <c r="P41" s="140"/>
      <c r="Q41" s="139">
        <f t="shared" si="0"/>
        <v>1149185</v>
      </c>
      <c r="R41" s="32"/>
      <c r="S41" s="216"/>
      <c r="T41" s="134"/>
      <c r="U41" s="191"/>
    </row>
    <row r="42" spans="1:21" ht="30.75">
      <c r="A42" s="138" t="s">
        <v>171</v>
      </c>
      <c r="B42" s="139"/>
      <c r="C42" s="140">
        <v>4041</v>
      </c>
      <c r="D42" s="139"/>
      <c r="E42" s="140">
        <v>170738279</v>
      </c>
      <c r="F42" s="111"/>
      <c r="G42" s="140">
        <v>161504393</v>
      </c>
      <c r="H42" s="139"/>
      <c r="I42" s="140">
        <v>9233886</v>
      </c>
      <c r="J42" s="140"/>
      <c r="K42" s="139">
        <v>4041</v>
      </c>
      <c r="L42" s="140"/>
      <c r="M42" s="140">
        <v>170738279</v>
      </c>
      <c r="N42" s="139"/>
      <c r="O42" s="140">
        <v>161504393</v>
      </c>
      <c r="P42" s="140"/>
      <c r="Q42" s="139">
        <f t="shared" si="0"/>
        <v>9233886</v>
      </c>
      <c r="R42" s="32"/>
      <c r="S42" s="216"/>
      <c r="T42" s="134"/>
      <c r="U42" s="191"/>
    </row>
    <row r="43" spans="1:21" ht="30.75">
      <c r="A43" s="138" t="s">
        <v>140</v>
      </c>
      <c r="B43" s="139"/>
      <c r="C43" s="140">
        <v>8439</v>
      </c>
      <c r="D43" s="139"/>
      <c r="E43" s="140">
        <v>124910920</v>
      </c>
      <c r="F43" s="111"/>
      <c r="G43" s="140">
        <v>133970992</v>
      </c>
      <c r="H43" s="139"/>
      <c r="I43" s="140">
        <v>-9060072</v>
      </c>
      <c r="J43" s="140"/>
      <c r="K43" s="139">
        <v>8439</v>
      </c>
      <c r="L43" s="140"/>
      <c r="M43" s="140">
        <v>124910920</v>
      </c>
      <c r="N43" s="139"/>
      <c r="O43" s="140">
        <v>133970992</v>
      </c>
      <c r="P43" s="140"/>
      <c r="Q43" s="139">
        <f t="shared" si="0"/>
        <v>-9060072</v>
      </c>
      <c r="R43" s="32"/>
      <c r="S43" s="216"/>
      <c r="T43" s="134"/>
      <c r="U43" s="191"/>
    </row>
    <row r="44" spans="1:21" ht="30.75">
      <c r="A44" s="138" t="s">
        <v>113</v>
      </c>
      <c r="B44" s="139"/>
      <c r="C44" s="140">
        <v>145016</v>
      </c>
      <c r="D44" s="139"/>
      <c r="E44" s="140">
        <v>550175622</v>
      </c>
      <c r="F44" s="111"/>
      <c r="G44" s="140">
        <v>521916064</v>
      </c>
      <c r="H44" s="139"/>
      <c r="I44" s="140">
        <v>28259558</v>
      </c>
      <c r="J44" s="140"/>
      <c r="K44" s="139">
        <v>145016</v>
      </c>
      <c r="L44" s="140"/>
      <c r="M44" s="140">
        <v>550175622</v>
      </c>
      <c r="N44" s="139"/>
      <c r="O44" s="140">
        <v>521916064</v>
      </c>
      <c r="P44" s="140"/>
      <c r="Q44" s="139">
        <f t="shared" si="0"/>
        <v>28259558</v>
      </c>
      <c r="R44" s="32"/>
      <c r="S44" s="216"/>
      <c r="T44" s="134"/>
      <c r="U44" s="191"/>
    </row>
    <row r="45" spans="1:21" ht="30.75">
      <c r="A45" s="138" t="s">
        <v>142</v>
      </c>
      <c r="B45" s="139"/>
      <c r="C45" s="140">
        <v>11733</v>
      </c>
      <c r="D45" s="139"/>
      <c r="E45" s="140">
        <v>151556870</v>
      </c>
      <c r="F45" s="111"/>
      <c r="G45" s="140">
        <v>163131169</v>
      </c>
      <c r="H45" s="139"/>
      <c r="I45" s="140">
        <v>-11574299</v>
      </c>
      <c r="J45" s="140"/>
      <c r="K45" s="139">
        <v>11733</v>
      </c>
      <c r="L45" s="140"/>
      <c r="M45" s="140">
        <v>151556870</v>
      </c>
      <c r="N45" s="139"/>
      <c r="O45" s="140">
        <v>163131169</v>
      </c>
      <c r="P45" s="140"/>
      <c r="Q45" s="139">
        <f t="shared" si="0"/>
        <v>-11574299</v>
      </c>
      <c r="R45" s="32"/>
      <c r="S45" s="216"/>
      <c r="T45" s="134"/>
      <c r="U45" s="191"/>
    </row>
    <row r="46" spans="1:21" ht="30.75">
      <c r="A46" s="138" t="s">
        <v>157</v>
      </c>
      <c r="B46" s="139"/>
      <c r="C46" s="140">
        <v>45213</v>
      </c>
      <c r="D46" s="139"/>
      <c r="E46" s="140">
        <v>173267047</v>
      </c>
      <c r="F46" s="111"/>
      <c r="G46" s="140">
        <v>175912905</v>
      </c>
      <c r="H46" s="139"/>
      <c r="I46" s="140">
        <v>-2645858</v>
      </c>
      <c r="J46" s="140"/>
      <c r="K46" s="139">
        <v>45213</v>
      </c>
      <c r="L46" s="140"/>
      <c r="M46" s="140">
        <v>173267047</v>
      </c>
      <c r="N46" s="139"/>
      <c r="O46" s="140">
        <v>175912905</v>
      </c>
      <c r="P46" s="140"/>
      <c r="Q46" s="139">
        <f t="shared" si="0"/>
        <v>-2645858</v>
      </c>
      <c r="R46" s="32"/>
      <c r="S46" s="216"/>
      <c r="T46" s="134"/>
      <c r="U46" s="191"/>
    </row>
    <row r="47" spans="1:21" ht="30.75">
      <c r="A47" s="138" t="s">
        <v>195</v>
      </c>
      <c r="B47" s="139"/>
      <c r="C47" s="140">
        <v>6642</v>
      </c>
      <c r="D47" s="139"/>
      <c r="E47" s="140">
        <v>127982091</v>
      </c>
      <c r="F47" s="111"/>
      <c r="G47" s="140">
        <v>133551110</v>
      </c>
      <c r="H47" s="139"/>
      <c r="I47" s="140">
        <v>-5569019</v>
      </c>
      <c r="J47" s="140"/>
      <c r="K47" s="139">
        <v>6642</v>
      </c>
      <c r="L47" s="140"/>
      <c r="M47" s="140">
        <v>127982091</v>
      </c>
      <c r="N47" s="139"/>
      <c r="O47" s="140">
        <v>133551110</v>
      </c>
      <c r="P47" s="140"/>
      <c r="Q47" s="139">
        <f t="shared" si="0"/>
        <v>-5569019</v>
      </c>
      <c r="R47" s="32"/>
      <c r="S47" s="216"/>
      <c r="T47" s="134"/>
      <c r="U47" s="191"/>
    </row>
    <row r="48" spans="1:21" ht="30.75">
      <c r="A48" s="138" t="s">
        <v>138</v>
      </c>
      <c r="B48" s="139"/>
      <c r="C48" s="140">
        <v>36595</v>
      </c>
      <c r="D48" s="139"/>
      <c r="E48" s="140">
        <v>91661482</v>
      </c>
      <c r="F48" s="111"/>
      <c r="G48" s="140">
        <v>100778321</v>
      </c>
      <c r="H48" s="139"/>
      <c r="I48" s="140">
        <v>-9116839</v>
      </c>
      <c r="J48" s="140"/>
      <c r="K48" s="139">
        <v>36595</v>
      </c>
      <c r="L48" s="140"/>
      <c r="M48" s="140">
        <v>91661482</v>
      </c>
      <c r="N48" s="139"/>
      <c r="O48" s="140">
        <v>100778321</v>
      </c>
      <c r="P48" s="140"/>
      <c r="Q48" s="139">
        <f t="shared" si="0"/>
        <v>-9116839</v>
      </c>
      <c r="R48" s="32"/>
      <c r="S48" s="216"/>
      <c r="T48" s="134"/>
      <c r="U48" s="191"/>
    </row>
    <row r="49" spans="1:21" ht="30.75">
      <c r="A49" s="138" t="s">
        <v>186</v>
      </c>
      <c r="B49" s="139"/>
      <c r="C49" s="140">
        <v>15315</v>
      </c>
      <c r="D49" s="139"/>
      <c r="E49" s="140">
        <v>164483952</v>
      </c>
      <c r="F49" s="111"/>
      <c r="G49" s="140">
        <v>156512456</v>
      </c>
      <c r="H49" s="139"/>
      <c r="I49" s="140">
        <v>7971496</v>
      </c>
      <c r="J49" s="140"/>
      <c r="K49" s="139">
        <v>15315</v>
      </c>
      <c r="L49" s="140"/>
      <c r="M49" s="140">
        <v>164483952</v>
      </c>
      <c r="N49" s="139"/>
      <c r="O49" s="140">
        <v>156512456</v>
      </c>
      <c r="P49" s="140"/>
      <c r="Q49" s="139">
        <f t="shared" si="0"/>
        <v>7971496</v>
      </c>
      <c r="R49" s="32"/>
      <c r="S49" s="216"/>
      <c r="T49" s="134"/>
      <c r="U49" s="191"/>
    </row>
    <row r="50" spans="1:21" ht="30.75">
      <c r="A50" s="138" t="s">
        <v>189</v>
      </c>
      <c r="B50" s="139"/>
      <c r="C50" s="140">
        <v>11355</v>
      </c>
      <c r="D50" s="139"/>
      <c r="E50" s="140">
        <v>275297134</v>
      </c>
      <c r="F50" s="111"/>
      <c r="G50" s="140">
        <v>276528610</v>
      </c>
      <c r="H50" s="139"/>
      <c r="I50" s="140">
        <v>-1231476</v>
      </c>
      <c r="J50" s="140"/>
      <c r="K50" s="139">
        <v>11355</v>
      </c>
      <c r="L50" s="140"/>
      <c r="M50" s="140">
        <v>275297134</v>
      </c>
      <c r="N50" s="139"/>
      <c r="O50" s="140">
        <v>276528610</v>
      </c>
      <c r="P50" s="140"/>
      <c r="Q50" s="139">
        <f t="shared" si="0"/>
        <v>-1231476</v>
      </c>
      <c r="R50" s="32"/>
      <c r="S50" s="216"/>
      <c r="T50" s="134"/>
      <c r="U50" s="191"/>
    </row>
    <row r="51" spans="1:21" ht="30.75">
      <c r="A51" s="138" t="s">
        <v>154</v>
      </c>
      <c r="B51" s="139"/>
      <c r="C51" s="140">
        <v>12672</v>
      </c>
      <c r="D51" s="139"/>
      <c r="E51" s="140">
        <v>138491771</v>
      </c>
      <c r="F51" s="111"/>
      <c r="G51" s="140">
        <v>140187719</v>
      </c>
      <c r="H51" s="139"/>
      <c r="I51" s="140">
        <v>-1695948</v>
      </c>
      <c r="J51" s="140"/>
      <c r="K51" s="139">
        <v>12672</v>
      </c>
      <c r="L51" s="140"/>
      <c r="M51" s="140">
        <v>138491771</v>
      </c>
      <c r="N51" s="139"/>
      <c r="O51" s="140">
        <v>140187719</v>
      </c>
      <c r="P51" s="140"/>
      <c r="Q51" s="139">
        <f t="shared" si="0"/>
        <v>-1695948</v>
      </c>
      <c r="R51" s="32"/>
      <c r="S51" s="216"/>
      <c r="T51" s="134"/>
      <c r="U51" s="191"/>
    </row>
    <row r="52" spans="1:21" ht="30.75">
      <c r="A52" s="138" t="s">
        <v>176</v>
      </c>
      <c r="B52" s="139"/>
      <c r="C52" s="140">
        <v>4467</v>
      </c>
      <c r="D52" s="139"/>
      <c r="E52" s="140">
        <v>158519424</v>
      </c>
      <c r="F52" s="111"/>
      <c r="G52" s="140">
        <v>157271647</v>
      </c>
      <c r="H52" s="139"/>
      <c r="I52" s="140">
        <v>1247777</v>
      </c>
      <c r="J52" s="140"/>
      <c r="K52" s="139">
        <v>4467</v>
      </c>
      <c r="L52" s="140"/>
      <c r="M52" s="140">
        <v>158519424</v>
      </c>
      <c r="N52" s="139"/>
      <c r="O52" s="140">
        <v>157271647</v>
      </c>
      <c r="P52" s="140"/>
      <c r="Q52" s="139">
        <f t="shared" si="0"/>
        <v>1247777</v>
      </c>
      <c r="R52" s="32"/>
      <c r="S52" s="216"/>
      <c r="T52" s="134"/>
      <c r="U52" s="191"/>
    </row>
    <row r="53" spans="1:21" ht="30.75">
      <c r="A53" s="138" t="s">
        <v>145</v>
      </c>
      <c r="B53" s="139"/>
      <c r="C53" s="140">
        <v>16285</v>
      </c>
      <c r="D53" s="139"/>
      <c r="E53" s="140">
        <v>113801112</v>
      </c>
      <c r="F53" s="111"/>
      <c r="G53" s="140">
        <v>109962680</v>
      </c>
      <c r="H53" s="139"/>
      <c r="I53" s="140">
        <v>3838432</v>
      </c>
      <c r="J53" s="140"/>
      <c r="K53" s="139">
        <v>16285</v>
      </c>
      <c r="L53" s="140"/>
      <c r="M53" s="140">
        <v>113801112</v>
      </c>
      <c r="N53" s="139"/>
      <c r="O53" s="140">
        <v>109962680</v>
      </c>
      <c r="P53" s="140"/>
      <c r="Q53" s="139">
        <f t="shared" si="0"/>
        <v>3838432</v>
      </c>
      <c r="R53" s="32"/>
      <c r="S53" s="216"/>
      <c r="T53" s="134"/>
      <c r="U53" s="191"/>
    </row>
    <row r="54" spans="1:21" ht="30.75">
      <c r="A54" s="138" t="s">
        <v>190</v>
      </c>
      <c r="B54" s="139"/>
      <c r="C54" s="140">
        <v>3938</v>
      </c>
      <c r="D54" s="139"/>
      <c r="E54" s="140">
        <v>93478180</v>
      </c>
      <c r="F54" s="111"/>
      <c r="G54" s="140">
        <v>88444927</v>
      </c>
      <c r="H54" s="139"/>
      <c r="I54" s="140">
        <v>5033253</v>
      </c>
      <c r="J54" s="140"/>
      <c r="K54" s="139">
        <v>3938</v>
      </c>
      <c r="L54" s="140"/>
      <c r="M54" s="140">
        <v>93478180</v>
      </c>
      <c r="N54" s="139"/>
      <c r="O54" s="140">
        <v>88444927</v>
      </c>
      <c r="P54" s="140"/>
      <c r="Q54" s="139">
        <f t="shared" si="0"/>
        <v>5033253</v>
      </c>
      <c r="R54" s="32"/>
      <c r="S54" s="216"/>
      <c r="T54" s="134"/>
      <c r="U54" s="191"/>
    </row>
    <row r="55" spans="1:21" ht="30.75">
      <c r="A55" s="138" t="s">
        <v>127</v>
      </c>
      <c r="B55" s="139"/>
      <c r="C55" s="140">
        <v>93755</v>
      </c>
      <c r="D55" s="139"/>
      <c r="E55" s="140">
        <v>246527681</v>
      </c>
      <c r="F55" s="111"/>
      <c r="G55" s="140">
        <v>259123088</v>
      </c>
      <c r="H55" s="139"/>
      <c r="I55" s="140">
        <v>-12595407</v>
      </c>
      <c r="J55" s="140"/>
      <c r="K55" s="139">
        <v>93755</v>
      </c>
      <c r="L55" s="140"/>
      <c r="M55" s="140">
        <v>246527681</v>
      </c>
      <c r="N55" s="139"/>
      <c r="O55" s="140">
        <v>259123088</v>
      </c>
      <c r="P55" s="140"/>
      <c r="Q55" s="139">
        <f t="shared" si="0"/>
        <v>-12595407</v>
      </c>
      <c r="R55" s="32"/>
      <c r="S55" s="216"/>
      <c r="T55" s="134"/>
      <c r="U55" s="191"/>
    </row>
    <row r="56" spans="1:21" ht="30.75">
      <c r="A56" s="138" t="s">
        <v>100</v>
      </c>
      <c r="B56" s="139"/>
      <c r="C56" s="140">
        <v>111940</v>
      </c>
      <c r="D56" s="139"/>
      <c r="E56" s="140">
        <v>350665265</v>
      </c>
      <c r="F56" s="111"/>
      <c r="G56" s="140">
        <v>360190089</v>
      </c>
      <c r="H56" s="139"/>
      <c r="I56" s="140">
        <v>-9524824</v>
      </c>
      <c r="J56" s="140"/>
      <c r="K56" s="139">
        <v>111940</v>
      </c>
      <c r="L56" s="140"/>
      <c r="M56" s="140">
        <v>350665265</v>
      </c>
      <c r="N56" s="139"/>
      <c r="O56" s="140">
        <v>360190089</v>
      </c>
      <c r="P56" s="140"/>
      <c r="Q56" s="139">
        <f t="shared" si="0"/>
        <v>-9524824</v>
      </c>
      <c r="R56" s="32"/>
      <c r="S56" s="216"/>
      <c r="T56" s="134"/>
      <c r="U56" s="191"/>
    </row>
    <row r="57" spans="1:21" ht="30.75">
      <c r="A57" s="138" t="s">
        <v>224</v>
      </c>
      <c r="B57" s="139"/>
      <c r="C57" s="140">
        <v>33347</v>
      </c>
      <c r="D57" s="139"/>
      <c r="E57" s="140">
        <v>635247650</v>
      </c>
      <c r="F57" s="111"/>
      <c r="G57" s="140">
        <v>678726902</v>
      </c>
      <c r="H57" s="139"/>
      <c r="I57" s="140">
        <v>-43479252</v>
      </c>
      <c r="J57" s="140"/>
      <c r="K57" s="139">
        <v>33347</v>
      </c>
      <c r="L57" s="140"/>
      <c r="M57" s="140">
        <v>635247650</v>
      </c>
      <c r="N57" s="139"/>
      <c r="O57" s="140">
        <v>678726902</v>
      </c>
      <c r="P57" s="140"/>
      <c r="Q57" s="139">
        <f t="shared" si="0"/>
        <v>-43479252</v>
      </c>
      <c r="R57" s="32"/>
      <c r="S57" s="216"/>
      <c r="T57" s="134"/>
      <c r="U57" s="191"/>
    </row>
    <row r="58" spans="1:21" ht="30.75">
      <c r="A58" s="138" t="s">
        <v>153</v>
      </c>
      <c r="B58" s="139"/>
      <c r="C58" s="140">
        <v>83064</v>
      </c>
      <c r="D58" s="139"/>
      <c r="E58" s="140">
        <v>292270900</v>
      </c>
      <c r="F58" s="111"/>
      <c r="G58" s="140">
        <v>278358985</v>
      </c>
      <c r="H58" s="139"/>
      <c r="I58" s="140">
        <v>13911915</v>
      </c>
      <c r="J58" s="140"/>
      <c r="K58" s="139">
        <v>83064</v>
      </c>
      <c r="L58" s="140"/>
      <c r="M58" s="140">
        <v>292270900</v>
      </c>
      <c r="N58" s="139"/>
      <c r="O58" s="140">
        <v>278358985</v>
      </c>
      <c r="P58" s="140"/>
      <c r="Q58" s="139">
        <f t="shared" si="0"/>
        <v>13911915</v>
      </c>
      <c r="R58" s="32"/>
      <c r="S58" s="216"/>
      <c r="T58" s="134"/>
      <c r="U58" s="191"/>
    </row>
    <row r="59" spans="1:21" ht="30.75">
      <c r="A59" s="138" t="s">
        <v>237</v>
      </c>
      <c r="B59" s="139"/>
      <c r="C59" s="140">
        <v>37722</v>
      </c>
      <c r="D59" s="139"/>
      <c r="E59" s="140">
        <v>148580311</v>
      </c>
      <c r="F59" s="111"/>
      <c r="G59" s="140">
        <v>158327341</v>
      </c>
      <c r="H59" s="139"/>
      <c r="I59" s="140">
        <v>-9747030</v>
      </c>
      <c r="J59" s="140"/>
      <c r="K59" s="139">
        <v>37722</v>
      </c>
      <c r="L59" s="140"/>
      <c r="M59" s="140">
        <v>148580311</v>
      </c>
      <c r="N59" s="139"/>
      <c r="O59" s="140">
        <v>158327341</v>
      </c>
      <c r="P59" s="140"/>
      <c r="Q59" s="139">
        <f t="shared" si="0"/>
        <v>-9747030</v>
      </c>
      <c r="R59" s="32"/>
      <c r="S59" s="216"/>
      <c r="T59" s="134"/>
      <c r="U59" s="191"/>
    </row>
    <row r="60" spans="1:21" ht="30.75">
      <c r="A60" s="138" t="s">
        <v>217</v>
      </c>
      <c r="B60" s="139"/>
      <c r="C60" s="140">
        <v>70602</v>
      </c>
      <c r="D60" s="139"/>
      <c r="E60" s="140">
        <v>387354804</v>
      </c>
      <c r="F60" s="111"/>
      <c r="G60" s="140">
        <v>446162810</v>
      </c>
      <c r="H60" s="139"/>
      <c r="I60" s="140">
        <v>-58808006</v>
      </c>
      <c r="J60" s="140"/>
      <c r="K60" s="139">
        <v>70602</v>
      </c>
      <c r="L60" s="140"/>
      <c r="M60" s="140">
        <v>387354804</v>
      </c>
      <c r="N60" s="139"/>
      <c r="O60" s="140">
        <v>446162810</v>
      </c>
      <c r="P60" s="140"/>
      <c r="Q60" s="139">
        <f t="shared" si="0"/>
        <v>-58808006</v>
      </c>
      <c r="R60" s="32"/>
      <c r="S60" s="216"/>
      <c r="T60" s="134"/>
      <c r="U60" s="191"/>
    </row>
    <row r="61" spans="1:21" ht="30.75">
      <c r="A61" s="138" t="s">
        <v>194</v>
      </c>
      <c r="B61" s="139"/>
      <c r="C61" s="140">
        <v>29076</v>
      </c>
      <c r="D61" s="139"/>
      <c r="E61" s="140">
        <v>237939661</v>
      </c>
      <c r="F61" s="111"/>
      <c r="G61" s="140">
        <v>254406436</v>
      </c>
      <c r="H61" s="139"/>
      <c r="I61" s="140">
        <v>-16466775</v>
      </c>
      <c r="J61" s="140"/>
      <c r="K61" s="139">
        <v>29076</v>
      </c>
      <c r="L61" s="140"/>
      <c r="M61" s="140">
        <v>237939661</v>
      </c>
      <c r="N61" s="139"/>
      <c r="O61" s="140">
        <v>254406436</v>
      </c>
      <c r="P61" s="140"/>
      <c r="Q61" s="139">
        <f t="shared" si="0"/>
        <v>-16466775</v>
      </c>
      <c r="R61" s="32"/>
      <c r="S61" s="216"/>
      <c r="T61" s="134"/>
      <c r="U61" s="191"/>
    </row>
    <row r="62" spans="1:21" ht="30.75">
      <c r="A62" s="138" t="s">
        <v>215</v>
      </c>
      <c r="B62" s="139"/>
      <c r="C62" s="140">
        <v>60401</v>
      </c>
      <c r="D62" s="139"/>
      <c r="E62" s="140">
        <v>242974094</v>
      </c>
      <c r="F62" s="111"/>
      <c r="G62" s="140">
        <v>254579121</v>
      </c>
      <c r="H62" s="139"/>
      <c r="I62" s="140">
        <v>-11605027</v>
      </c>
      <c r="J62" s="140"/>
      <c r="K62" s="139">
        <v>60401</v>
      </c>
      <c r="L62" s="140"/>
      <c r="M62" s="140">
        <v>242974094</v>
      </c>
      <c r="N62" s="139"/>
      <c r="O62" s="140">
        <v>254579121</v>
      </c>
      <c r="P62" s="140"/>
      <c r="Q62" s="139">
        <f t="shared" si="0"/>
        <v>-11605027</v>
      </c>
      <c r="R62" s="32"/>
      <c r="S62" s="216"/>
      <c r="T62" s="134"/>
      <c r="U62" s="191"/>
    </row>
    <row r="63" spans="1:21" ht="30.75">
      <c r="A63" s="138" t="s">
        <v>168</v>
      </c>
      <c r="B63" s="139"/>
      <c r="C63" s="140">
        <v>23268</v>
      </c>
      <c r="D63" s="139"/>
      <c r="E63" s="140">
        <v>482413165</v>
      </c>
      <c r="F63" s="111"/>
      <c r="G63" s="140">
        <v>482572125</v>
      </c>
      <c r="H63" s="139"/>
      <c r="I63" s="140">
        <v>-158960</v>
      </c>
      <c r="J63" s="140"/>
      <c r="K63" s="139">
        <v>23268</v>
      </c>
      <c r="L63" s="140"/>
      <c r="M63" s="140">
        <v>482413165</v>
      </c>
      <c r="N63" s="139"/>
      <c r="O63" s="140">
        <v>482572125</v>
      </c>
      <c r="P63" s="140"/>
      <c r="Q63" s="139">
        <f t="shared" si="0"/>
        <v>-158960</v>
      </c>
      <c r="R63" s="32"/>
      <c r="S63" s="216"/>
      <c r="T63" s="134"/>
      <c r="U63" s="191"/>
    </row>
    <row r="64" spans="1:21" ht="30.75">
      <c r="A64" s="138" t="s">
        <v>170</v>
      </c>
      <c r="B64" s="139"/>
      <c r="C64" s="140">
        <v>74311</v>
      </c>
      <c r="D64" s="139"/>
      <c r="E64" s="140">
        <v>408227153</v>
      </c>
      <c r="F64" s="111"/>
      <c r="G64" s="140">
        <v>361155866</v>
      </c>
      <c r="H64" s="139"/>
      <c r="I64" s="140">
        <v>47071287</v>
      </c>
      <c r="J64" s="140"/>
      <c r="K64" s="139">
        <v>74311</v>
      </c>
      <c r="L64" s="140"/>
      <c r="M64" s="140">
        <v>408227153</v>
      </c>
      <c r="N64" s="139"/>
      <c r="O64" s="140">
        <v>361155866</v>
      </c>
      <c r="P64" s="140"/>
      <c r="Q64" s="139">
        <f t="shared" si="0"/>
        <v>47071287</v>
      </c>
      <c r="R64" s="32"/>
      <c r="S64" s="216"/>
      <c r="T64" s="134"/>
      <c r="U64" s="191"/>
    </row>
    <row r="65" spans="1:21" ht="30.75">
      <c r="A65" s="138" t="s">
        <v>133</v>
      </c>
      <c r="B65" s="139"/>
      <c r="C65" s="140">
        <v>33809</v>
      </c>
      <c r="D65" s="139"/>
      <c r="E65" s="140">
        <v>258766669</v>
      </c>
      <c r="F65" s="111"/>
      <c r="G65" s="140">
        <v>283906303</v>
      </c>
      <c r="H65" s="139"/>
      <c r="I65" s="140">
        <v>-25139634</v>
      </c>
      <c r="J65" s="140"/>
      <c r="K65" s="139">
        <v>33809</v>
      </c>
      <c r="L65" s="140"/>
      <c r="M65" s="140">
        <v>258766669</v>
      </c>
      <c r="N65" s="139"/>
      <c r="O65" s="140">
        <v>283906303</v>
      </c>
      <c r="P65" s="140"/>
      <c r="Q65" s="139">
        <f t="shared" si="0"/>
        <v>-25139634</v>
      </c>
      <c r="R65" s="32"/>
      <c r="S65" s="216"/>
      <c r="T65" s="134"/>
      <c r="U65" s="191"/>
    </row>
    <row r="66" spans="1:21" ht="30.75">
      <c r="A66" s="138" t="s">
        <v>207</v>
      </c>
      <c r="B66" s="139"/>
      <c r="C66" s="140">
        <v>6632</v>
      </c>
      <c r="D66" s="139"/>
      <c r="E66" s="140">
        <v>120733031</v>
      </c>
      <c r="F66" s="111"/>
      <c r="G66" s="140">
        <v>111407446</v>
      </c>
      <c r="H66" s="139"/>
      <c r="I66" s="140">
        <v>9325585</v>
      </c>
      <c r="J66" s="140"/>
      <c r="K66" s="139">
        <v>6632</v>
      </c>
      <c r="L66" s="140"/>
      <c r="M66" s="140">
        <v>120733031</v>
      </c>
      <c r="N66" s="139"/>
      <c r="O66" s="140">
        <v>111407446</v>
      </c>
      <c r="P66" s="140"/>
      <c r="Q66" s="139">
        <f t="shared" si="0"/>
        <v>9325585</v>
      </c>
      <c r="R66" s="32"/>
      <c r="S66" s="216"/>
      <c r="T66" s="134"/>
      <c r="U66" s="191"/>
    </row>
    <row r="67" spans="1:21" ht="30.75">
      <c r="A67" s="138" t="s">
        <v>135</v>
      </c>
      <c r="B67" s="139"/>
      <c r="C67" s="140">
        <v>38088</v>
      </c>
      <c r="D67" s="139"/>
      <c r="E67" s="140">
        <v>378942280</v>
      </c>
      <c r="F67" s="111"/>
      <c r="G67" s="140">
        <v>415419925</v>
      </c>
      <c r="H67" s="139"/>
      <c r="I67" s="140">
        <v>-36477645</v>
      </c>
      <c r="J67" s="140"/>
      <c r="K67" s="139">
        <v>38088</v>
      </c>
      <c r="L67" s="140"/>
      <c r="M67" s="140">
        <v>378942280</v>
      </c>
      <c r="N67" s="139"/>
      <c r="O67" s="140">
        <v>415419925</v>
      </c>
      <c r="P67" s="140"/>
      <c r="Q67" s="139">
        <f t="shared" si="0"/>
        <v>-36477645</v>
      </c>
      <c r="R67" s="32"/>
      <c r="S67" s="216"/>
      <c r="T67" s="134"/>
      <c r="U67" s="191"/>
    </row>
    <row r="68" spans="1:21" ht="30.75">
      <c r="A68" s="138" t="s">
        <v>167</v>
      </c>
      <c r="B68" s="139"/>
      <c r="C68" s="140">
        <v>56606</v>
      </c>
      <c r="D68" s="139"/>
      <c r="E68" s="140">
        <v>762200700</v>
      </c>
      <c r="F68" s="111"/>
      <c r="G68" s="140">
        <v>776363483</v>
      </c>
      <c r="H68" s="139"/>
      <c r="I68" s="140">
        <v>-14162783</v>
      </c>
      <c r="J68" s="140"/>
      <c r="K68" s="139">
        <v>56606</v>
      </c>
      <c r="L68" s="140"/>
      <c r="M68" s="140">
        <v>762200700</v>
      </c>
      <c r="N68" s="139"/>
      <c r="O68" s="140">
        <v>776363483</v>
      </c>
      <c r="P68" s="140"/>
      <c r="Q68" s="139">
        <f t="shared" si="0"/>
        <v>-14162783</v>
      </c>
      <c r="R68" s="32"/>
      <c r="S68" s="216"/>
      <c r="T68" s="134"/>
      <c r="U68" s="191"/>
    </row>
    <row r="69" spans="1:21" ht="30.75">
      <c r="A69" s="138" t="s">
        <v>166</v>
      </c>
      <c r="B69" s="139"/>
      <c r="C69" s="140">
        <v>416175</v>
      </c>
      <c r="D69" s="139"/>
      <c r="E69" s="140">
        <v>5812644916</v>
      </c>
      <c r="F69" s="111"/>
      <c r="G69" s="140">
        <v>6035766029</v>
      </c>
      <c r="H69" s="139"/>
      <c r="I69" s="140">
        <v>-223121113</v>
      </c>
      <c r="J69" s="140"/>
      <c r="K69" s="139">
        <v>416175</v>
      </c>
      <c r="L69" s="140"/>
      <c r="M69" s="140">
        <v>5812644916</v>
      </c>
      <c r="N69" s="139"/>
      <c r="O69" s="140">
        <v>6035766029</v>
      </c>
      <c r="P69" s="140"/>
      <c r="Q69" s="139">
        <f t="shared" si="0"/>
        <v>-223121113</v>
      </c>
      <c r="R69" s="32"/>
      <c r="S69" s="216"/>
      <c r="T69" s="134"/>
      <c r="U69" s="191"/>
    </row>
    <row r="70" spans="1:21" ht="30.75">
      <c r="A70" s="138" t="s">
        <v>144</v>
      </c>
      <c r="B70" s="139"/>
      <c r="C70" s="140">
        <v>27821</v>
      </c>
      <c r="D70" s="139"/>
      <c r="E70" s="140">
        <v>240773683</v>
      </c>
      <c r="F70" s="111"/>
      <c r="G70" s="140">
        <v>252572549</v>
      </c>
      <c r="H70" s="139"/>
      <c r="I70" s="140">
        <v>-11798866</v>
      </c>
      <c r="J70" s="140"/>
      <c r="K70" s="139">
        <v>27821</v>
      </c>
      <c r="L70" s="140"/>
      <c r="M70" s="140">
        <v>240773683</v>
      </c>
      <c r="N70" s="139"/>
      <c r="O70" s="140">
        <v>252572549</v>
      </c>
      <c r="P70" s="140"/>
      <c r="Q70" s="139">
        <f t="shared" si="0"/>
        <v>-11798866</v>
      </c>
      <c r="R70" s="32"/>
      <c r="S70" s="216"/>
      <c r="T70" s="134"/>
      <c r="U70" s="191"/>
    </row>
    <row r="71" spans="1:21" ht="30.75">
      <c r="A71" s="138" t="s">
        <v>131</v>
      </c>
      <c r="B71" s="139"/>
      <c r="C71" s="140">
        <v>41207</v>
      </c>
      <c r="D71" s="139"/>
      <c r="E71" s="140">
        <v>644440827</v>
      </c>
      <c r="F71" s="111"/>
      <c r="G71" s="140">
        <v>687756362</v>
      </c>
      <c r="H71" s="139"/>
      <c r="I71" s="140">
        <v>-43315535</v>
      </c>
      <c r="J71" s="140"/>
      <c r="K71" s="139">
        <v>41207</v>
      </c>
      <c r="L71" s="140"/>
      <c r="M71" s="140">
        <v>644440827</v>
      </c>
      <c r="N71" s="139"/>
      <c r="O71" s="140">
        <v>687756362</v>
      </c>
      <c r="P71" s="140"/>
      <c r="Q71" s="139">
        <f t="shared" si="0"/>
        <v>-43315535</v>
      </c>
      <c r="R71" s="32"/>
      <c r="S71" s="216"/>
      <c r="T71" s="134"/>
      <c r="U71" s="191"/>
    </row>
    <row r="72" spans="1:21" ht="30.75">
      <c r="A72" s="138" t="s">
        <v>132</v>
      </c>
      <c r="B72" s="139"/>
      <c r="C72" s="140">
        <v>46860</v>
      </c>
      <c r="D72" s="139"/>
      <c r="E72" s="140">
        <v>332923808</v>
      </c>
      <c r="F72" s="111"/>
      <c r="G72" s="140">
        <v>350092064</v>
      </c>
      <c r="H72" s="139"/>
      <c r="I72" s="140">
        <v>-17168256</v>
      </c>
      <c r="J72" s="140"/>
      <c r="K72" s="139">
        <v>46860</v>
      </c>
      <c r="L72" s="140"/>
      <c r="M72" s="140">
        <v>332923808</v>
      </c>
      <c r="N72" s="139"/>
      <c r="O72" s="140">
        <v>350092064</v>
      </c>
      <c r="P72" s="140"/>
      <c r="Q72" s="139">
        <f t="shared" si="0"/>
        <v>-17168256</v>
      </c>
      <c r="R72" s="32"/>
      <c r="S72" s="216"/>
      <c r="T72" s="134"/>
      <c r="U72" s="191"/>
    </row>
    <row r="73" spans="1:21" ht="30.75">
      <c r="A73" s="138" t="s">
        <v>117</v>
      </c>
      <c r="B73" s="139"/>
      <c r="C73" s="140">
        <v>6624</v>
      </c>
      <c r="D73" s="139"/>
      <c r="E73" s="140">
        <v>202654546</v>
      </c>
      <c r="F73" s="111"/>
      <c r="G73" s="140">
        <v>213410243</v>
      </c>
      <c r="H73" s="139"/>
      <c r="I73" s="140">
        <v>-10755697</v>
      </c>
      <c r="J73" s="140"/>
      <c r="K73" s="139">
        <v>6624</v>
      </c>
      <c r="L73" s="140"/>
      <c r="M73" s="140">
        <v>202654546</v>
      </c>
      <c r="N73" s="139"/>
      <c r="O73" s="140">
        <v>213410243</v>
      </c>
      <c r="P73" s="140"/>
      <c r="Q73" s="139">
        <f t="shared" ref="Q73:Q136" si="1">M73-O73</f>
        <v>-10755697</v>
      </c>
      <c r="R73" s="32"/>
      <c r="S73" s="216"/>
      <c r="T73" s="134"/>
      <c r="U73" s="191"/>
    </row>
    <row r="74" spans="1:21" ht="30.75">
      <c r="A74" s="138" t="s">
        <v>206</v>
      </c>
      <c r="B74" s="139"/>
      <c r="C74" s="140">
        <v>5089</v>
      </c>
      <c r="D74" s="139"/>
      <c r="E74" s="140">
        <v>210887131</v>
      </c>
      <c r="F74" s="111"/>
      <c r="G74" s="140">
        <v>224528491</v>
      </c>
      <c r="H74" s="139"/>
      <c r="I74" s="140">
        <v>-13641360</v>
      </c>
      <c r="J74" s="140"/>
      <c r="K74" s="139">
        <v>5089</v>
      </c>
      <c r="L74" s="140"/>
      <c r="M74" s="140">
        <v>210887131</v>
      </c>
      <c r="N74" s="139"/>
      <c r="O74" s="140">
        <v>224528491</v>
      </c>
      <c r="P74" s="140"/>
      <c r="Q74" s="139">
        <f t="shared" si="1"/>
        <v>-13641360</v>
      </c>
      <c r="R74" s="32"/>
      <c r="S74" s="216"/>
      <c r="T74" s="134"/>
      <c r="U74" s="191"/>
    </row>
    <row r="75" spans="1:21" ht="30.75">
      <c r="A75" s="138" t="s">
        <v>151</v>
      </c>
      <c r="B75" s="139"/>
      <c r="C75" s="140">
        <v>6870</v>
      </c>
      <c r="D75" s="139"/>
      <c r="E75" s="140">
        <v>218997225</v>
      </c>
      <c r="F75" s="111"/>
      <c r="G75" s="140">
        <v>230056365</v>
      </c>
      <c r="H75" s="139"/>
      <c r="I75" s="140">
        <v>-11059140</v>
      </c>
      <c r="J75" s="140"/>
      <c r="K75" s="139">
        <v>6870</v>
      </c>
      <c r="L75" s="140"/>
      <c r="M75" s="140">
        <v>218997225</v>
      </c>
      <c r="N75" s="139"/>
      <c r="O75" s="140">
        <v>230056365</v>
      </c>
      <c r="P75" s="140"/>
      <c r="Q75" s="139">
        <f t="shared" si="1"/>
        <v>-11059140</v>
      </c>
      <c r="R75" s="32"/>
      <c r="S75" s="216"/>
      <c r="T75" s="134"/>
      <c r="U75" s="191"/>
    </row>
    <row r="76" spans="1:21" ht="30.75">
      <c r="A76" s="138" t="s">
        <v>209</v>
      </c>
      <c r="B76" s="139"/>
      <c r="C76" s="140">
        <v>966</v>
      </c>
      <c r="D76" s="139"/>
      <c r="E76" s="140">
        <v>55185021</v>
      </c>
      <c r="F76" s="111"/>
      <c r="G76" s="140">
        <v>59289791</v>
      </c>
      <c r="H76" s="139"/>
      <c r="I76" s="140">
        <v>-4104770</v>
      </c>
      <c r="J76" s="140"/>
      <c r="K76" s="139">
        <v>966</v>
      </c>
      <c r="L76" s="140"/>
      <c r="M76" s="140">
        <v>55185021</v>
      </c>
      <c r="N76" s="139"/>
      <c r="O76" s="140">
        <v>59289791</v>
      </c>
      <c r="P76" s="140"/>
      <c r="Q76" s="139">
        <f t="shared" si="1"/>
        <v>-4104770</v>
      </c>
      <c r="R76" s="32"/>
      <c r="S76" s="216"/>
      <c r="T76" s="134"/>
      <c r="U76" s="191"/>
    </row>
    <row r="77" spans="1:21" ht="30.75">
      <c r="A77" s="138" t="s">
        <v>225</v>
      </c>
      <c r="B77" s="139"/>
      <c r="C77" s="140">
        <v>18934</v>
      </c>
      <c r="D77" s="139"/>
      <c r="E77" s="140">
        <v>438608517</v>
      </c>
      <c r="F77" s="111"/>
      <c r="G77" s="140">
        <v>465766877</v>
      </c>
      <c r="H77" s="139"/>
      <c r="I77" s="140">
        <v>-27158360</v>
      </c>
      <c r="J77" s="140"/>
      <c r="K77" s="139">
        <v>18934</v>
      </c>
      <c r="L77" s="140"/>
      <c r="M77" s="140">
        <v>438608517</v>
      </c>
      <c r="N77" s="139"/>
      <c r="O77" s="140">
        <v>465766877</v>
      </c>
      <c r="P77" s="140"/>
      <c r="Q77" s="139">
        <f t="shared" si="1"/>
        <v>-27158360</v>
      </c>
      <c r="R77" s="32"/>
      <c r="S77" s="216"/>
      <c r="T77" s="134"/>
      <c r="U77" s="191"/>
    </row>
    <row r="78" spans="1:21" ht="30.75">
      <c r="A78" s="138" t="s">
        <v>205</v>
      </c>
      <c r="B78" s="139"/>
      <c r="C78" s="140">
        <v>14185</v>
      </c>
      <c r="D78" s="139"/>
      <c r="E78" s="140">
        <v>305142352</v>
      </c>
      <c r="F78" s="111"/>
      <c r="G78" s="140">
        <v>325685796</v>
      </c>
      <c r="H78" s="139"/>
      <c r="I78" s="140">
        <v>-20543444</v>
      </c>
      <c r="J78" s="140"/>
      <c r="K78" s="139">
        <v>14185</v>
      </c>
      <c r="L78" s="140"/>
      <c r="M78" s="140">
        <v>305142352</v>
      </c>
      <c r="N78" s="139"/>
      <c r="O78" s="140">
        <v>325685796</v>
      </c>
      <c r="P78" s="140"/>
      <c r="Q78" s="139">
        <f t="shared" si="1"/>
        <v>-20543444</v>
      </c>
      <c r="R78" s="32"/>
      <c r="S78" s="216"/>
      <c r="T78" s="134"/>
      <c r="U78" s="191"/>
    </row>
    <row r="79" spans="1:21" ht="30.75">
      <c r="A79" s="138" t="s">
        <v>114</v>
      </c>
      <c r="B79" s="139"/>
      <c r="C79" s="140">
        <v>24825</v>
      </c>
      <c r="D79" s="139"/>
      <c r="E79" s="140">
        <v>501563734</v>
      </c>
      <c r="F79" s="111"/>
      <c r="G79" s="140">
        <v>528551233</v>
      </c>
      <c r="H79" s="139"/>
      <c r="I79" s="140">
        <v>-26987499</v>
      </c>
      <c r="J79" s="140"/>
      <c r="K79" s="139">
        <v>24825</v>
      </c>
      <c r="L79" s="140"/>
      <c r="M79" s="140">
        <v>501563734</v>
      </c>
      <c r="N79" s="139"/>
      <c r="O79" s="140">
        <v>528551233</v>
      </c>
      <c r="P79" s="140"/>
      <c r="Q79" s="139">
        <f t="shared" si="1"/>
        <v>-26987499</v>
      </c>
      <c r="R79" s="32"/>
      <c r="S79" s="216"/>
      <c r="T79" s="134"/>
      <c r="U79" s="191"/>
    </row>
    <row r="80" spans="1:21" ht="30.75">
      <c r="A80" s="138" t="s">
        <v>101</v>
      </c>
      <c r="B80" s="139"/>
      <c r="C80" s="140">
        <v>9621</v>
      </c>
      <c r="D80" s="139"/>
      <c r="E80" s="140">
        <v>172387994</v>
      </c>
      <c r="F80" s="111"/>
      <c r="G80" s="140">
        <v>174405914</v>
      </c>
      <c r="H80" s="139"/>
      <c r="I80" s="140">
        <v>-2017920</v>
      </c>
      <c r="J80" s="140"/>
      <c r="K80" s="139">
        <v>9621</v>
      </c>
      <c r="L80" s="140"/>
      <c r="M80" s="140">
        <v>172387994</v>
      </c>
      <c r="N80" s="139"/>
      <c r="O80" s="140">
        <v>174405914</v>
      </c>
      <c r="P80" s="140"/>
      <c r="Q80" s="139">
        <f t="shared" si="1"/>
        <v>-2017920</v>
      </c>
      <c r="R80" s="32"/>
      <c r="S80" s="216"/>
      <c r="T80" s="134"/>
      <c r="U80" s="191"/>
    </row>
    <row r="81" spans="1:21" ht="30.75">
      <c r="A81" s="138" t="s">
        <v>116</v>
      </c>
      <c r="B81" s="139"/>
      <c r="C81" s="140">
        <v>31464</v>
      </c>
      <c r="D81" s="139"/>
      <c r="E81" s="140">
        <v>542898193</v>
      </c>
      <c r="F81" s="111"/>
      <c r="G81" s="140">
        <v>600225952</v>
      </c>
      <c r="H81" s="139"/>
      <c r="I81" s="140">
        <v>-57327759</v>
      </c>
      <c r="J81" s="140"/>
      <c r="K81" s="139">
        <v>31464</v>
      </c>
      <c r="L81" s="140"/>
      <c r="M81" s="140">
        <v>542898193</v>
      </c>
      <c r="N81" s="139"/>
      <c r="O81" s="140">
        <v>600225952</v>
      </c>
      <c r="P81" s="140"/>
      <c r="Q81" s="139">
        <f t="shared" si="1"/>
        <v>-57327759</v>
      </c>
      <c r="R81" s="32"/>
      <c r="S81" s="216"/>
      <c r="T81" s="134"/>
      <c r="U81" s="191"/>
    </row>
    <row r="82" spans="1:21" ht="30.75">
      <c r="A82" s="138" t="s">
        <v>197</v>
      </c>
      <c r="B82" s="139"/>
      <c r="C82" s="140">
        <v>30564</v>
      </c>
      <c r="D82" s="139"/>
      <c r="E82" s="140">
        <v>381688184</v>
      </c>
      <c r="F82" s="111"/>
      <c r="G82" s="140">
        <v>395349972</v>
      </c>
      <c r="H82" s="139"/>
      <c r="I82" s="140">
        <v>-13661788</v>
      </c>
      <c r="J82" s="140"/>
      <c r="K82" s="139">
        <v>30564</v>
      </c>
      <c r="L82" s="140"/>
      <c r="M82" s="140">
        <v>381688184</v>
      </c>
      <c r="N82" s="139"/>
      <c r="O82" s="140">
        <v>395349972</v>
      </c>
      <c r="P82" s="140"/>
      <c r="Q82" s="139">
        <f t="shared" si="1"/>
        <v>-13661788</v>
      </c>
      <c r="R82" s="32"/>
      <c r="S82" s="216"/>
      <c r="T82" s="134"/>
      <c r="U82" s="191"/>
    </row>
    <row r="83" spans="1:21" ht="30.75">
      <c r="A83" s="138" t="s">
        <v>199</v>
      </c>
      <c r="B83" s="139"/>
      <c r="C83" s="140">
        <v>11388</v>
      </c>
      <c r="D83" s="139"/>
      <c r="E83" s="140">
        <v>325414329</v>
      </c>
      <c r="F83" s="111"/>
      <c r="G83" s="140">
        <v>344212060</v>
      </c>
      <c r="H83" s="139"/>
      <c r="I83" s="140">
        <v>-18797731</v>
      </c>
      <c r="J83" s="140"/>
      <c r="K83" s="139">
        <v>11388</v>
      </c>
      <c r="L83" s="140"/>
      <c r="M83" s="140">
        <v>325414329</v>
      </c>
      <c r="N83" s="139"/>
      <c r="O83" s="140">
        <v>344212060</v>
      </c>
      <c r="P83" s="140"/>
      <c r="Q83" s="139">
        <f t="shared" si="1"/>
        <v>-18797731</v>
      </c>
      <c r="R83" s="32"/>
      <c r="S83" s="216"/>
      <c r="T83" s="134"/>
      <c r="U83" s="191"/>
    </row>
    <row r="84" spans="1:21" ht="30.75">
      <c r="A84" s="138" t="s">
        <v>228</v>
      </c>
      <c r="B84" s="139"/>
      <c r="C84" s="140">
        <v>19309</v>
      </c>
      <c r="D84" s="139"/>
      <c r="E84" s="140">
        <v>99682451</v>
      </c>
      <c r="F84" s="111"/>
      <c r="G84" s="140">
        <v>99793916</v>
      </c>
      <c r="H84" s="139"/>
      <c r="I84" s="140">
        <v>-111465</v>
      </c>
      <c r="J84" s="140"/>
      <c r="K84" s="139">
        <v>19309</v>
      </c>
      <c r="L84" s="140"/>
      <c r="M84" s="140">
        <v>99682451</v>
      </c>
      <c r="N84" s="139"/>
      <c r="O84" s="140">
        <v>99793916</v>
      </c>
      <c r="P84" s="140"/>
      <c r="Q84" s="139">
        <f t="shared" si="1"/>
        <v>-111465</v>
      </c>
      <c r="R84" s="32"/>
      <c r="S84" s="216"/>
      <c r="T84" s="134"/>
      <c r="U84" s="191"/>
    </row>
    <row r="85" spans="1:21" ht="30.75">
      <c r="A85" s="138" t="s">
        <v>230</v>
      </c>
      <c r="B85" s="139"/>
      <c r="C85" s="140">
        <v>27487</v>
      </c>
      <c r="D85" s="139"/>
      <c r="E85" s="140">
        <v>291901251</v>
      </c>
      <c r="F85" s="111"/>
      <c r="G85" s="140">
        <v>319350155</v>
      </c>
      <c r="H85" s="139"/>
      <c r="I85" s="140">
        <v>-27448904</v>
      </c>
      <c r="J85" s="140"/>
      <c r="K85" s="139">
        <v>27487</v>
      </c>
      <c r="L85" s="140"/>
      <c r="M85" s="140">
        <v>291901251</v>
      </c>
      <c r="N85" s="139"/>
      <c r="O85" s="140">
        <v>319350155</v>
      </c>
      <c r="P85" s="140"/>
      <c r="Q85" s="139">
        <f t="shared" si="1"/>
        <v>-27448904</v>
      </c>
      <c r="R85" s="32"/>
      <c r="S85" s="216"/>
      <c r="T85" s="134"/>
      <c r="U85" s="191"/>
    </row>
    <row r="86" spans="1:21" ht="30.75">
      <c r="A86" s="138" t="s">
        <v>208</v>
      </c>
      <c r="B86" s="139"/>
      <c r="C86" s="140">
        <v>15794</v>
      </c>
      <c r="D86" s="139"/>
      <c r="E86" s="140">
        <v>438765503</v>
      </c>
      <c r="F86" s="111"/>
      <c r="G86" s="140">
        <v>425462267</v>
      </c>
      <c r="H86" s="139"/>
      <c r="I86" s="140">
        <v>13303236</v>
      </c>
      <c r="J86" s="140"/>
      <c r="K86" s="139">
        <v>15794</v>
      </c>
      <c r="L86" s="140"/>
      <c r="M86" s="140">
        <v>438765503</v>
      </c>
      <c r="N86" s="139"/>
      <c r="O86" s="140">
        <v>425462267</v>
      </c>
      <c r="P86" s="140"/>
      <c r="Q86" s="139">
        <f t="shared" si="1"/>
        <v>13303236</v>
      </c>
      <c r="R86" s="32"/>
      <c r="S86" s="216"/>
      <c r="T86" s="134"/>
      <c r="U86" s="191"/>
    </row>
    <row r="87" spans="1:21" ht="30.75">
      <c r="A87" s="138" t="s">
        <v>174</v>
      </c>
      <c r="B87" s="139"/>
      <c r="C87" s="140">
        <v>3122</v>
      </c>
      <c r="D87" s="139"/>
      <c r="E87" s="140">
        <v>178957221</v>
      </c>
      <c r="F87" s="111"/>
      <c r="G87" s="140">
        <v>197816594</v>
      </c>
      <c r="H87" s="139"/>
      <c r="I87" s="140">
        <v>-18859373</v>
      </c>
      <c r="J87" s="140"/>
      <c r="K87" s="139">
        <v>3122</v>
      </c>
      <c r="L87" s="140"/>
      <c r="M87" s="140">
        <v>178957221</v>
      </c>
      <c r="N87" s="139"/>
      <c r="O87" s="140">
        <v>197816594</v>
      </c>
      <c r="P87" s="140"/>
      <c r="Q87" s="139">
        <f t="shared" si="1"/>
        <v>-18859373</v>
      </c>
      <c r="R87" s="32"/>
      <c r="S87" s="216"/>
      <c r="T87" s="134"/>
      <c r="U87" s="191"/>
    </row>
    <row r="88" spans="1:21" ht="30.75">
      <c r="A88" s="138" t="s">
        <v>179</v>
      </c>
      <c r="B88" s="139"/>
      <c r="C88" s="140">
        <v>107004</v>
      </c>
      <c r="D88" s="139"/>
      <c r="E88" s="140">
        <v>386526120</v>
      </c>
      <c r="F88" s="111"/>
      <c r="G88" s="140">
        <v>327617810</v>
      </c>
      <c r="H88" s="139"/>
      <c r="I88" s="140">
        <v>58908310</v>
      </c>
      <c r="J88" s="140"/>
      <c r="K88" s="139">
        <v>107004</v>
      </c>
      <c r="L88" s="140"/>
      <c r="M88" s="140">
        <v>386526120</v>
      </c>
      <c r="N88" s="139"/>
      <c r="O88" s="140">
        <v>327617810</v>
      </c>
      <c r="P88" s="140"/>
      <c r="Q88" s="139">
        <f t="shared" si="1"/>
        <v>58908310</v>
      </c>
      <c r="R88" s="32"/>
      <c r="S88" s="216"/>
      <c r="T88" s="134"/>
      <c r="U88" s="191"/>
    </row>
    <row r="89" spans="1:21" ht="30.75">
      <c r="A89" s="138" t="s">
        <v>155</v>
      </c>
      <c r="B89" s="139"/>
      <c r="C89" s="140">
        <v>16699</v>
      </c>
      <c r="D89" s="139"/>
      <c r="E89" s="140">
        <v>179151320</v>
      </c>
      <c r="F89" s="111"/>
      <c r="G89" s="140">
        <v>183841289</v>
      </c>
      <c r="H89" s="139"/>
      <c r="I89" s="140">
        <v>-4689969</v>
      </c>
      <c r="J89" s="140"/>
      <c r="K89" s="139">
        <v>16699</v>
      </c>
      <c r="L89" s="140"/>
      <c r="M89" s="140">
        <v>179151320</v>
      </c>
      <c r="N89" s="139"/>
      <c r="O89" s="140">
        <v>183841289</v>
      </c>
      <c r="P89" s="140"/>
      <c r="Q89" s="139">
        <f t="shared" si="1"/>
        <v>-4689969</v>
      </c>
      <c r="R89" s="32"/>
      <c r="S89" s="216"/>
      <c r="T89" s="134"/>
      <c r="U89" s="191"/>
    </row>
    <row r="90" spans="1:21" ht="30.75">
      <c r="A90" s="138" t="s">
        <v>221</v>
      </c>
      <c r="B90" s="139"/>
      <c r="C90" s="140">
        <v>1522</v>
      </c>
      <c r="D90" s="139"/>
      <c r="E90" s="140">
        <v>64763398</v>
      </c>
      <c r="F90" s="111"/>
      <c r="G90" s="140">
        <v>61513672</v>
      </c>
      <c r="H90" s="139"/>
      <c r="I90" s="140">
        <v>3249726</v>
      </c>
      <c r="J90" s="140"/>
      <c r="K90" s="139">
        <v>1522</v>
      </c>
      <c r="L90" s="140"/>
      <c r="M90" s="140">
        <v>64763398</v>
      </c>
      <c r="N90" s="139"/>
      <c r="O90" s="140">
        <v>61513672</v>
      </c>
      <c r="P90" s="140"/>
      <c r="Q90" s="139">
        <f t="shared" si="1"/>
        <v>3249726</v>
      </c>
      <c r="R90" s="32"/>
      <c r="S90" s="216"/>
      <c r="T90" s="134"/>
      <c r="U90" s="191"/>
    </row>
    <row r="91" spans="1:21" ht="30.75">
      <c r="A91" s="138" t="s">
        <v>134</v>
      </c>
      <c r="B91" s="139"/>
      <c r="C91" s="140">
        <v>6991</v>
      </c>
      <c r="D91" s="139"/>
      <c r="E91" s="140">
        <v>105645744</v>
      </c>
      <c r="F91" s="111"/>
      <c r="G91" s="140">
        <v>107264971</v>
      </c>
      <c r="H91" s="139"/>
      <c r="I91" s="140">
        <v>-1619227</v>
      </c>
      <c r="J91" s="140"/>
      <c r="K91" s="139">
        <v>6991</v>
      </c>
      <c r="L91" s="140"/>
      <c r="M91" s="140">
        <v>105645744</v>
      </c>
      <c r="N91" s="139"/>
      <c r="O91" s="140">
        <v>107264971</v>
      </c>
      <c r="P91" s="140"/>
      <c r="Q91" s="139">
        <f t="shared" si="1"/>
        <v>-1619227</v>
      </c>
      <c r="R91" s="32"/>
      <c r="S91" s="216"/>
      <c r="T91" s="134"/>
      <c r="U91" s="191"/>
    </row>
    <row r="92" spans="1:21" ht="30.75">
      <c r="A92" s="138" t="s">
        <v>115</v>
      </c>
      <c r="B92" s="139"/>
      <c r="C92" s="140">
        <v>41297</v>
      </c>
      <c r="D92" s="139"/>
      <c r="E92" s="140">
        <v>147417599</v>
      </c>
      <c r="F92" s="111"/>
      <c r="G92" s="140">
        <v>137131601</v>
      </c>
      <c r="H92" s="139"/>
      <c r="I92" s="140">
        <v>10285998</v>
      </c>
      <c r="J92" s="140"/>
      <c r="K92" s="139">
        <v>41297</v>
      </c>
      <c r="L92" s="140"/>
      <c r="M92" s="140">
        <v>147417599</v>
      </c>
      <c r="N92" s="139"/>
      <c r="O92" s="140">
        <v>137131601</v>
      </c>
      <c r="P92" s="140"/>
      <c r="Q92" s="139">
        <f t="shared" si="1"/>
        <v>10285998</v>
      </c>
      <c r="R92" s="32"/>
      <c r="S92" s="216"/>
      <c r="T92" s="134"/>
      <c r="U92" s="191"/>
    </row>
    <row r="93" spans="1:21" ht="30.75">
      <c r="A93" s="138" t="s">
        <v>163</v>
      </c>
      <c r="B93" s="139"/>
      <c r="C93" s="140">
        <v>6127</v>
      </c>
      <c r="D93" s="139"/>
      <c r="E93" s="140">
        <v>101693366</v>
      </c>
      <c r="F93" s="111"/>
      <c r="G93" s="140">
        <v>100762704</v>
      </c>
      <c r="H93" s="139"/>
      <c r="I93" s="140">
        <v>930662</v>
      </c>
      <c r="J93" s="140"/>
      <c r="K93" s="139">
        <v>6127</v>
      </c>
      <c r="L93" s="140"/>
      <c r="M93" s="140">
        <v>101693366</v>
      </c>
      <c r="N93" s="139"/>
      <c r="O93" s="140">
        <v>100762704</v>
      </c>
      <c r="P93" s="140"/>
      <c r="Q93" s="139">
        <f t="shared" si="1"/>
        <v>930662</v>
      </c>
      <c r="R93" s="32"/>
      <c r="S93" s="216"/>
      <c r="T93" s="134"/>
      <c r="U93" s="191"/>
    </row>
    <row r="94" spans="1:21" ht="30.75">
      <c r="A94" s="138" t="s">
        <v>108</v>
      </c>
      <c r="B94" s="139"/>
      <c r="C94" s="140">
        <v>15947</v>
      </c>
      <c r="D94" s="139"/>
      <c r="E94" s="140">
        <v>336555268</v>
      </c>
      <c r="F94" s="111"/>
      <c r="G94" s="140">
        <v>327170596</v>
      </c>
      <c r="H94" s="139"/>
      <c r="I94" s="140">
        <v>9384672</v>
      </c>
      <c r="J94" s="140"/>
      <c r="K94" s="139">
        <v>15947</v>
      </c>
      <c r="L94" s="140"/>
      <c r="M94" s="140">
        <v>336555268</v>
      </c>
      <c r="N94" s="139"/>
      <c r="O94" s="140">
        <v>327170596</v>
      </c>
      <c r="P94" s="140"/>
      <c r="Q94" s="139">
        <f t="shared" si="1"/>
        <v>9384672</v>
      </c>
      <c r="R94" s="32"/>
      <c r="S94" s="216"/>
      <c r="T94" s="134"/>
      <c r="U94" s="191"/>
    </row>
    <row r="95" spans="1:21" ht="30.75">
      <c r="A95" s="138" t="s">
        <v>239</v>
      </c>
      <c r="B95" s="139"/>
      <c r="C95" s="140">
        <v>33788</v>
      </c>
      <c r="D95" s="139"/>
      <c r="E95" s="140">
        <v>140204385</v>
      </c>
      <c r="F95" s="111"/>
      <c r="G95" s="140">
        <v>151787115</v>
      </c>
      <c r="H95" s="139"/>
      <c r="I95" s="140">
        <v>-11582730</v>
      </c>
      <c r="J95" s="140"/>
      <c r="K95" s="139">
        <v>33788</v>
      </c>
      <c r="L95" s="140"/>
      <c r="M95" s="140">
        <v>140204385</v>
      </c>
      <c r="N95" s="139"/>
      <c r="O95" s="140">
        <v>151787115</v>
      </c>
      <c r="P95" s="140"/>
      <c r="Q95" s="139">
        <f t="shared" si="1"/>
        <v>-11582730</v>
      </c>
      <c r="R95" s="32"/>
      <c r="S95" s="216"/>
      <c r="T95" s="134"/>
      <c r="U95" s="191"/>
    </row>
    <row r="96" spans="1:21" ht="30.75">
      <c r="A96" s="138" t="s">
        <v>110</v>
      </c>
      <c r="B96" s="139"/>
      <c r="C96" s="140">
        <v>8579</v>
      </c>
      <c r="D96" s="139"/>
      <c r="E96" s="140">
        <v>98434715</v>
      </c>
      <c r="F96" s="111"/>
      <c r="G96" s="140">
        <v>109588152</v>
      </c>
      <c r="H96" s="139"/>
      <c r="I96" s="140">
        <v>-11153437</v>
      </c>
      <c r="J96" s="140"/>
      <c r="K96" s="139">
        <v>8579</v>
      </c>
      <c r="L96" s="140"/>
      <c r="M96" s="140">
        <v>98434715</v>
      </c>
      <c r="N96" s="139"/>
      <c r="O96" s="140">
        <v>109588152</v>
      </c>
      <c r="P96" s="140"/>
      <c r="Q96" s="139">
        <f t="shared" si="1"/>
        <v>-11153437</v>
      </c>
      <c r="R96" s="32"/>
      <c r="S96" s="216"/>
      <c r="T96" s="134"/>
      <c r="U96" s="191"/>
    </row>
    <row r="97" spans="1:21" ht="30.75">
      <c r="A97" s="138" t="s">
        <v>112</v>
      </c>
      <c r="B97" s="139"/>
      <c r="C97" s="140">
        <v>13306</v>
      </c>
      <c r="D97" s="139"/>
      <c r="E97" s="140">
        <v>110142894</v>
      </c>
      <c r="F97" s="111"/>
      <c r="G97" s="140">
        <v>114462276</v>
      </c>
      <c r="H97" s="139"/>
      <c r="I97" s="140">
        <v>-4319382</v>
      </c>
      <c r="J97" s="140"/>
      <c r="K97" s="139">
        <v>13306</v>
      </c>
      <c r="L97" s="140"/>
      <c r="M97" s="140">
        <v>110142894</v>
      </c>
      <c r="N97" s="139"/>
      <c r="O97" s="140">
        <v>114462276</v>
      </c>
      <c r="P97" s="140"/>
      <c r="Q97" s="139">
        <f t="shared" si="1"/>
        <v>-4319382</v>
      </c>
      <c r="R97" s="32"/>
      <c r="S97" s="216"/>
      <c r="T97" s="134"/>
      <c r="U97" s="191"/>
    </row>
    <row r="98" spans="1:21" ht="30.75">
      <c r="A98" s="138" t="s">
        <v>162</v>
      </c>
      <c r="B98" s="139"/>
      <c r="C98" s="140">
        <v>39004</v>
      </c>
      <c r="D98" s="139"/>
      <c r="E98" s="140">
        <v>243915192</v>
      </c>
      <c r="F98" s="111"/>
      <c r="G98" s="140">
        <v>266790127</v>
      </c>
      <c r="H98" s="139"/>
      <c r="I98" s="140">
        <v>-22874935</v>
      </c>
      <c r="J98" s="140"/>
      <c r="K98" s="139">
        <v>39004</v>
      </c>
      <c r="L98" s="140"/>
      <c r="M98" s="140">
        <v>243915192</v>
      </c>
      <c r="N98" s="139"/>
      <c r="O98" s="140">
        <v>266790127</v>
      </c>
      <c r="P98" s="140"/>
      <c r="Q98" s="139">
        <f t="shared" si="1"/>
        <v>-22874935</v>
      </c>
      <c r="R98" s="32"/>
      <c r="S98" s="216"/>
      <c r="T98" s="134"/>
      <c r="U98" s="191"/>
    </row>
    <row r="99" spans="1:21" ht="30.75">
      <c r="A99" s="138" t="s">
        <v>173</v>
      </c>
      <c r="B99" s="139"/>
      <c r="C99" s="140">
        <v>2478</v>
      </c>
      <c r="D99" s="139"/>
      <c r="E99" s="140">
        <v>146208554</v>
      </c>
      <c r="F99" s="111"/>
      <c r="G99" s="140">
        <v>130145324</v>
      </c>
      <c r="H99" s="139"/>
      <c r="I99" s="140">
        <v>16063230</v>
      </c>
      <c r="J99" s="140"/>
      <c r="K99" s="139">
        <v>2478</v>
      </c>
      <c r="L99" s="140"/>
      <c r="M99" s="140">
        <v>146208554</v>
      </c>
      <c r="N99" s="139"/>
      <c r="O99" s="140">
        <v>130145324</v>
      </c>
      <c r="P99" s="140"/>
      <c r="Q99" s="139">
        <f t="shared" si="1"/>
        <v>16063230</v>
      </c>
      <c r="R99" s="32"/>
      <c r="S99" s="216"/>
      <c r="T99" s="134"/>
      <c r="U99" s="191"/>
    </row>
    <row r="100" spans="1:21" ht="30.75">
      <c r="A100" s="138" t="s">
        <v>211</v>
      </c>
      <c r="B100" s="139"/>
      <c r="C100" s="140">
        <v>84985</v>
      </c>
      <c r="D100" s="139"/>
      <c r="E100" s="140">
        <v>280101255</v>
      </c>
      <c r="F100" s="111"/>
      <c r="G100" s="140">
        <v>323351577</v>
      </c>
      <c r="H100" s="139"/>
      <c r="I100" s="140">
        <v>-43250322</v>
      </c>
      <c r="J100" s="140"/>
      <c r="K100" s="139">
        <v>84985</v>
      </c>
      <c r="L100" s="140"/>
      <c r="M100" s="140">
        <v>280101255</v>
      </c>
      <c r="N100" s="139"/>
      <c r="O100" s="140">
        <v>323351577</v>
      </c>
      <c r="P100" s="140"/>
      <c r="Q100" s="139">
        <f t="shared" si="1"/>
        <v>-43250322</v>
      </c>
      <c r="R100" s="32"/>
      <c r="S100" s="216"/>
      <c r="T100" s="134"/>
      <c r="U100" s="191"/>
    </row>
    <row r="101" spans="1:21" ht="30.75">
      <c r="A101" s="138" t="s">
        <v>218</v>
      </c>
      <c r="B101" s="139"/>
      <c r="C101" s="140">
        <v>9370</v>
      </c>
      <c r="D101" s="139"/>
      <c r="E101" s="140">
        <v>135666990</v>
      </c>
      <c r="F101" s="111"/>
      <c r="G101" s="140">
        <v>149631722</v>
      </c>
      <c r="H101" s="139"/>
      <c r="I101" s="140">
        <v>-13964732</v>
      </c>
      <c r="J101" s="140"/>
      <c r="K101" s="139">
        <v>9370</v>
      </c>
      <c r="L101" s="140"/>
      <c r="M101" s="140">
        <v>135666990</v>
      </c>
      <c r="N101" s="139"/>
      <c r="O101" s="140">
        <v>149631722</v>
      </c>
      <c r="P101" s="140"/>
      <c r="Q101" s="139">
        <f t="shared" si="1"/>
        <v>-13964732</v>
      </c>
      <c r="R101" s="32"/>
      <c r="S101" s="216"/>
      <c r="T101" s="134"/>
      <c r="U101" s="191"/>
    </row>
    <row r="102" spans="1:21" ht="30.75">
      <c r="A102" s="138" t="s">
        <v>111</v>
      </c>
      <c r="B102" s="139"/>
      <c r="C102" s="140">
        <v>30456</v>
      </c>
      <c r="D102" s="139"/>
      <c r="E102" s="140">
        <v>142468711</v>
      </c>
      <c r="F102" s="111"/>
      <c r="G102" s="140">
        <v>144214139</v>
      </c>
      <c r="H102" s="139"/>
      <c r="I102" s="140">
        <v>-1745428</v>
      </c>
      <c r="J102" s="140"/>
      <c r="K102" s="139">
        <v>30456</v>
      </c>
      <c r="L102" s="140"/>
      <c r="M102" s="140">
        <v>142468711</v>
      </c>
      <c r="N102" s="139"/>
      <c r="O102" s="140">
        <v>144214139</v>
      </c>
      <c r="P102" s="140"/>
      <c r="Q102" s="139">
        <f t="shared" si="1"/>
        <v>-1745428</v>
      </c>
      <c r="R102" s="32"/>
      <c r="S102" s="216"/>
      <c r="T102" s="134"/>
      <c r="U102" s="191"/>
    </row>
    <row r="103" spans="1:21" ht="30.75">
      <c r="A103" s="138" t="s">
        <v>129</v>
      </c>
      <c r="B103" s="139"/>
      <c r="C103" s="140">
        <v>37474</v>
      </c>
      <c r="D103" s="139"/>
      <c r="E103" s="140">
        <v>218382493</v>
      </c>
      <c r="F103" s="111"/>
      <c r="G103" s="140">
        <v>220603147</v>
      </c>
      <c r="H103" s="139"/>
      <c r="I103" s="140">
        <v>-2220654</v>
      </c>
      <c r="J103" s="140"/>
      <c r="K103" s="139">
        <v>37474</v>
      </c>
      <c r="L103" s="140"/>
      <c r="M103" s="140">
        <v>218382493</v>
      </c>
      <c r="N103" s="139"/>
      <c r="O103" s="140">
        <v>220603147</v>
      </c>
      <c r="P103" s="140"/>
      <c r="Q103" s="139">
        <f t="shared" si="1"/>
        <v>-2220654</v>
      </c>
      <c r="R103" s="32"/>
      <c r="S103" s="216"/>
      <c r="T103" s="134"/>
      <c r="U103" s="191"/>
    </row>
    <row r="104" spans="1:21" ht="30.75">
      <c r="A104" s="138" t="s">
        <v>202</v>
      </c>
      <c r="B104" s="139"/>
      <c r="C104" s="140">
        <v>51108</v>
      </c>
      <c r="D104" s="139"/>
      <c r="E104" s="140">
        <v>558714583</v>
      </c>
      <c r="F104" s="111"/>
      <c r="G104" s="140">
        <v>583101455</v>
      </c>
      <c r="H104" s="139"/>
      <c r="I104" s="140">
        <v>-24386872</v>
      </c>
      <c r="J104" s="140"/>
      <c r="K104" s="139">
        <v>51108</v>
      </c>
      <c r="L104" s="140"/>
      <c r="M104" s="140">
        <v>558714583</v>
      </c>
      <c r="N104" s="139"/>
      <c r="O104" s="140">
        <v>583101455</v>
      </c>
      <c r="P104" s="140"/>
      <c r="Q104" s="139">
        <f t="shared" si="1"/>
        <v>-24386872</v>
      </c>
      <c r="R104" s="32"/>
      <c r="S104" s="216"/>
      <c r="T104" s="134"/>
      <c r="U104" s="191"/>
    </row>
    <row r="105" spans="1:21" ht="30.75">
      <c r="A105" s="138" t="s">
        <v>147</v>
      </c>
      <c r="B105" s="139"/>
      <c r="C105" s="140">
        <v>4339</v>
      </c>
      <c r="D105" s="139"/>
      <c r="E105" s="140">
        <v>86058980</v>
      </c>
      <c r="F105" s="111"/>
      <c r="G105" s="140">
        <v>89559889</v>
      </c>
      <c r="H105" s="139"/>
      <c r="I105" s="140">
        <v>-3500909</v>
      </c>
      <c r="J105" s="140"/>
      <c r="K105" s="139">
        <v>4339</v>
      </c>
      <c r="L105" s="140"/>
      <c r="M105" s="140">
        <v>86058980</v>
      </c>
      <c r="N105" s="139"/>
      <c r="O105" s="140">
        <v>89559889</v>
      </c>
      <c r="P105" s="140"/>
      <c r="Q105" s="139">
        <f t="shared" si="1"/>
        <v>-3500909</v>
      </c>
      <c r="R105" s="32"/>
      <c r="S105" s="216"/>
      <c r="T105" s="134"/>
      <c r="U105" s="191"/>
    </row>
    <row r="106" spans="1:21" ht="30.75">
      <c r="A106" s="138" t="s">
        <v>169</v>
      </c>
      <c r="B106" s="139"/>
      <c r="C106" s="140">
        <v>134938</v>
      </c>
      <c r="D106" s="139"/>
      <c r="E106" s="140">
        <v>429446598</v>
      </c>
      <c r="F106" s="111"/>
      <c r="G106" s="140">
        <v>420770061</v>
      </c>
      <c r="H106" s="139"/>
      <c r="I106" s="140">
        <v>8676537</v>
      </c>
      <c r="J106" s="140"/>
      <c r="K106" s="139">
        <v>134938</v>
      </c>
      <c r="L106" s="140"/>
      <c r="M106" s="140">
        <v>429446598</v>
      </c>
      <c r="N106" s="139"/>
      <c r="O106" s="140">
        <v>420770061</v>
      </c>
      <c r="P106" s="140"/>
      <c r="Q106" s="139">
        <f t="shared" si="1"/>
        <v>8676537</v>
      </c>
      <c r="R106" s="32"/>
      <c r="S106" s="216"/>
      <c r="T106" s="134"/>
      <c r="U106" s="191"/>
    </row>
    <row r="107" spans="1:21" ht="30.75">
      <c r="A107" s="138" t="s">
        <v>148</v>
      </c>
      <c r="B107" s="139"/>
      <c r="C107" s="140">
        <v>85754</v>
      </c>
      <c r="D107" s="139"/>
      <c r="E107" s="140">
        <v>234032296</v>
      </c>
      <c r="F107" s="111"/>
      <c r="G107" s="140">
        <v>251945191</v>
      </c>
      <c r="H107" s="139"/>
      <c r="I107" s="140">
        <v>-17912895</v>
      </c>
      <c r="J107" s="140"/>
      <c r="K107" s="139">
        <v>85754</v>
      </c>
      <c r="L107" s="140"/>
      <c r="M107" s="140">
        <v>234032296</v>
      </c>
      <c r="N107" s="139"/>
      <c r="O107" s="140">
        <v>251945191</v>
      </c>
      <c r="P107" s="140"/>
      <c r="Q107" s="139">
        <f t="shared" si="1"/>
        <v>-17912895</v>
      </c>
      <c r="R107" s="32"/>
      <c r="S107" s="216"/>
      <c r="T107" s="134"/>
      <c r="U107" s="191"/>
    </row>
    <row r="108" spans="1:21" ht="30.75">
      <c r="A108" s="138" t="s">
        <v>233</v>
      </c>
      <c r="B108" s="139"/>
      <c r="C108" s="140">
        <v>51589</v>
      </c>
      <c r="D108" s="139"/>
      <c r="E108" s="140">
        <v>233480300</v>
      </c>
      <c r="F108" s="111"/>
      <c r="G108" s="140">
        <v>261890855</v>
      </c>
      <c r="H108" s="139"/>
      <c r="I108" s="140">
        <v>-28410555</v>
      </c>
      <c r="J108" s="140"/>
      <c r="K108" s="139">
        <v>51589</v>
      </c>
      <c r="L108" s="140"/>
      <c r="M108" s="140">
        <v>233480300</v>
      </c>
      <c r="N108" s="139"/>
      <c r="O108" s="140">
        <v>261890855</v>
      </c>
      <c r="P108" s="140"/>
      <c r="Q108" s="139">
        <f t="shared" si="1"/>
        <v>-28410555</v>
      </c>
      <c r="R108" s="32"/>
      <c r="S108" s="216"/>
      <c r="T108" s="134"/>
      <c r="U108" s="191"/>
    </row>
    <row r="109" spans="1:21" ht="30.75">
      <c r="A109" s="138" t="s">
        <v>238</v>
      </c>
      <c r="B109" s="139"/>
      <c r="C109" s="140">
        <v>6166</v>
      </c>
      <c r="D109" s="139"/>
      <c r="E109" s="140">
        <v>133624726</v>
      </c>
      <c r="F109" s="111"/>
      <c r="G109" s="140">
        <v>153293043</v>
      </c>
      <c r="H109" s="139"/>
      <c r="I109" s="140">
        <v>-19668317</v>
      </c>
      <c r="J109" s="140"/>
      <c r="K109" s="139">
        <v>6166</v>
      </c>
      <c r="L109" s="140"/>
      <c r="M109" s="140">
        <v>133624726</v>
      </c>
      <c r="N109" s="139"/>
      <c r="O109" s="140">
        <v>153293043</v>
      </c>
      <c r="P109" s="140"/>
      <c r="Q109" s="139">
        <f t="shared" si="1"/>
        <v>-19668317</v>
      </c>
      <c r="R109" s="32"/>
      <c r="S109" s="216"/>
      <c r="T109" s="134"/>
      <c r="U109" s="191"/>
    </row>
    <row r="110" spans="1:21" ht="30.75">
      <c r="A110" s="138" t="s">
        <v>219</v>
      </c>
      <c r="B110" s="139"/>
      <c r="C110" s="140">
        <v>17567</v>
      </c>
      <c r="D110" s="139"/>
      <c r="E110" s="140">
        <v>124048076</v>
      </c>
      <c r="F110" s="111"/>
      <c r="G110" s="140">
        <v>134661127</v>
      </c>
      <c r="H110" s="139"/>
      <c r="I110" s="140">
        <v>-10613051</v>
      </c>
      <c r="J110" s="140"/>
      <c r="K110" s="139">
        <v>17567</v>
      </c>
      <c r="L110" s="140"/>
      <c r="M110" s="140">
        <v>124048076</v>
      </c>
      <c r="N110" s="139"/>
      <c r="O110" s="140">
        <v>134661127</v>
      </c>
      <c r="P110" s="140"/>
      <c r="Q110" s="139">
        <f t="shared" si="1"/>
        <v>-10613051</v>
      </c>
      <c r="R110" s="32"/>
      <c r="S110" s="216"/>
      <c r="T110" s="134"/>
      <c r="U110" s="191"/>
    </row>
    <row r="111" spans="1:21" ht="30.75">
      <c r="A111" s="138" t="s">
        <v>124</v>
      </c>
      <c r="B111" s="139"/>
      <c r="C111" s="140">
        <v>37467</v>
      </c>
      <c r="D111" s="139"/>
      <c r="E111" s="140">
        <v>137695843</v>
      </c>
      <c r="F111" s="111"/>
      <c r="G111" s="140">
        <v>150988002</v>
      </c>
      <c r="H111" s="139"/>
      <c r="I111" s="140">
        <v>-13292159</v>
      </c>
      <c r="J111" s="140"/>
      <c r="K111" s="139">
        <v>37467</v>
      </c>
      <c r="L111" s="140"/>
      <c r="M111" s="140">
        <v>137695843</v>
      </c>
      <c r="N111" s="139"/>
      <c r="O111" s="140">
        <v>150988002</v>
      </c>
      <c r="P111" s="140"/>
      <c r="Q111" s="139">
        <f t="shared" si="1"/>
        <v>-13292159</v>
      </c>
      <c r="R111" s="32"/>
      <c r="S111" s="216"/>
      <c r="T111" s="134"/>
      <c r="U111" s="191"/>
    </row>
    <row r="112" spans="1:21" ht="30.75">
      <c r="A112" s="138" t="s">
        <v>172</v>
      </c>
      <c r="B112" s="139"/>
      <c r="C112" s="140">
        <v>9454</v>
      </c>
      <c r="D112" s="139"/>
      <c r="E112" s="140">
        <v>224307199</v>
      </c>
      <c r="F112" s="111"/>
      <c r="G112" s="140">
        <v>234412365</v>
      </c>
      <c r="H112" s="139"/>
      <c r="I112" s="140">
        <v>-10105166</v>
      </c>
      <c r="J112" s="140"/>
      <c r="K112" s="139">
        <v>9454</v>
      </c>
      <c r="L112" s="140"/>
      <c r="M112" s="140">
        <v>224307199</v>
      </c>
      <c r="N112" s="139"/>
      <c r="O112" s="140">
        <v>234412365</v>
      </c>
      <c r="P112" s="140"/>
      <c r="Q112" s="139">
        <f t="shared" si="1"/>
        <v>-10105166</v>
      </c>
      <c r="R112" s="32"/>
      <c r="S112" s="216"/>
      <c r="T112" s="134"/>
      <c r="U112" s="191"/>
    </row>
    <row r="113" spans="1:21" ht="30.75">
      <c r="A113" s="138" t="s">
        <v>175</v>
      </c>
      <c r="B113" s="139"/>
      <c r="C113" s="140">
        <v>14911</v>
      </c>
      <c r="D113" s="139"/>
      <c r="E113" s="140">
        <v>118630156</v>
      </c>
      <c r="F113" s="111"/>
      <c r="G113" s="140">
        <v>125511735</v>
      </c>
      <c r="H113" s="139"/>
      <c r="I113" s="140">
        <v>-6881579</v>
      </c>
      <c r="J113" s="140"/>
      <c r="K113" s="139">
        <v>14911</v>
      </c>
      <c r="L113" s="140"/>
      <c r="M113" s="140">
        <v>118630156</v>
      </c>
      <c r="N113" s="139"/>
      <c r="O113" s="140">
        <v>125511735</v>
      </c>
      <c r="P113" s="140"/>
      <c r="Q113" s="139">
        <f t="shared" si="1"/>
        <v>-6881579</v>
      </c>
      <c r="R113" s="32"/>
      <c r="S113" s="216"/>
      <c r="T113" s="134"/>
      <c r="U113" s="191"/>
    </row>
    <row r="114" spans="1:21" ht="30.75">
      <c r="A114" s="138" t="s">
        <v>104</v>
      </c>
      <c r="B114" s="139"/>
      <c r="C114" s="140">
        <v>28980</v>
      </c>
      <c r="D114" s="139"/>
      <c r="E114" s="140">
        <v>143349623</v>
      </c>
      <c r="F114" s="111"/>
      <c r="G114" s="140">
        <v>144082165</v>
      </c>
      <c r="H114" s="139"/>
      <c r="I114" s="140">
        <v>-732542</v>
      </c>
      <c r="J114" s="140"/>
      <c r="K114" s="139">
        <v>28980</v>
      </c>
      <c r="L114" s="140"/>
      <c r="M114" s="140">
        <v>143349623</v>
      </c>
      <c r="N114" s="139"/>
      <c r="O114" s="140">
        <v>144082165</v>
      </c>
      <c r="P114" s="140"/>
      <c r="Q114" s="139">
        <f t="shared" si="1"/>
        <v>-732542</v>
      </c>
      <c r="R114" s="32"/>
      <c r="S114" s="216"/>
      <c r="T114" s="134"/>
      <c r="U114" s="191"/>
    </row>
    <row r="115" spans="1:21" ht="30.75">
      <c r="A115" s="138" t="s">
        <v>234</v>
      </c>
      <c r="B115" s="139"/>
      <c r="C115" s="140">
        <v>18482</v>
      </c>
      <c r="D115" s="139"/>
      <c r="E115" s="140">
        <v>165693694</v>
      </c>
      <c r="F115" s="111"/>
      <c r="G115" s="140">
        <v>154600358</v>
      </c>
      <c r="H115" s="139"/>
      <c r="I115" s="140">
        <v>11093336</v>
      </c>
      <c r="J115" s="140"/>
      <c r="K115" s="139">
        <v>18482</v>
      </c>
      <c r="L115" s="140"/>
      <c r="M115" s="140">
        <v>165693694</v>
      </c>
      <c r="N115" s="139"/>
      <c r="O115" s="140">
        <v>154600358</v>
      </c>
      <c r="P115" s="140"/>
      <c r="Q115" s="139">
        <f t="shared" si="1"/>
        <v>11093336</v>
      </c>
      <c r="R115" s="32"/>
      <c r="S115" s="216"/>
      <c r="T115" s="134"/>
      <c r="U115" s="191"/>
    </row>
    <row r="116" spans="1:21" ht="30.75">
      <c r="A116" s="138" t="s">
        <v>137</v>
      </c>
      <c r="B116" s="139"/>
      <c r="C116" s="140">
        <v>3094</v>
      </c>
      <c r="D116" s="139"/>
      <c r="E116" s="140">
        <v>135527977</v>
      </c>
      <c r="F116" s="111"/>
      <c r="G116" s="140">
        <v>147917296</v>
      </c>
      <c r="H116" s="139"/>
      <c r="I116" s="140">
        <v>-12389319</v>
      </c>
      <c r="J116" s="140"/>
      <c r="K116" s="139">
        <v>3094</v>
      </c>
      <c r="L116" s="140"/>
      <c r="M116" s="140">
        <v>135527977</v>
      </c>
      <c r="N116" s="139"/>
      <c r="O116" s="140">
        <v>147917296</v>
      </c>
      <c r="P116" s="140"/>
      <c r="Q116" s="139">
        <f t="shared" si="1"/>
        <v>-12389319</v>
      </c>
      <c r="R116" s="32"/>
      <c r="S116" s="216"/>
      <c r="T116" s="134"/>
      <c r="U116" s="191"/>
    </row>
    <row r="117" spans="1:21" ht="30.75">
      <c r="A117" s="138" t="s">
        <v>160</v>
      </c>
      <c r="B117" s="139"/>
      <c r="C117" s="140">
        <v>125090</v>
      </c>
      <c r="D117" s="139"/>
      <c r="E117" s="140">
        <v>332837147</v>
      </c>
      <c r="F117" s="111"/>
      <c r="G117" s="140">
        <v>352373400</v>
      </c>
      <c r="H117" s="139"/>
      <c r="I117" s="140">
        <v>-19536253</v>
      </c>
      <c r="J117" s="140"/>
      <c r="K117" s="139">
        <v>125090</v>
      </c>
      <c r="L117" s="140"/>
      <c r="M117" s="140">
        <v>332837147</v>
      </c>
      <c r="N117" s="139"/>
      <c r="O117" s="140">
        <v>352373400</v>
      </c>
      <c r="P117" s="140"/>
      <c r="Q117" s="139">
        <f t="shared" si="1"/>
        <v>-19536253</v>
      </c>
      <c r="R117" s="32"/>
      <c r="S117" s="216"/>
      <c r="T117" s="134"/>
      <c r="U117" s="191"/>
    </row>
    <row r="118" spans="1:21" ht="30.75">
      <c r="A118" s="138" t="s">
        <v>192</v>
      </c>
      <c r="B118" s="139"/>
      <c r="C118" s="140">
        <v>27753</v>
      </c>
      <c r="D118" s="139"/>
      <c r="E118" s="140">
        <v>527392103</v>
      </c>
      <c r="F118" s="111"/>
      <c r="G118" s="140">
        <v>600063652</v>
      </c>
      <c r="H118" s="139"/>
      <c r="I118" s="140">
        <v>-72671549</v>
      </c>
      <c r="J118" s="140"/>
      <c r="K118" s="139">
        <v>27753</v>
      </c>
      <c r="L118" s="140"/>
      <c r="M118" s="140">
        <v>527392103</v>
      </c>
      <c r="N118" s="139"/>
      <c r="O118" s="140">
        <v>600063652</v>
      </c>
      <c r="P118" s="140"/>
      <c r="Q118" s="139">
        <f t="shared" si="1"/>
        <v>-72671549</v>
      </c>
      <c r="R118" s="32"/>
      <c r="S118" s="216"/>
      <c r="T118" s="134"/>
      <c r="U118" s="191"/>
    </row>
    <row r="119" spans="1:21" ht="30.75">
      <c r="A119" s="138" t="s">
        <v>188</v>
      </c>
      <c r="B119" s="139"/>
      <c r="C119" s="140">
        <v>4438</v>
      </c>
      <c r="D119" s="139"/>
      <c r="E119" s="140">
        <v>48762203</v>
      </c>
      <c r="F119" s="111"/>
      <c r="G119" s="140">
        <v>50289834</v>
      </c>
      <c r="H119" s="139"/>
      <c r="I119" s="140">
        <v>-1527631</v>
      </c>
      <c r="J119" s="140"/>
      <c r="K119" s="139">
        <v>4438</v>
      </c>
      <c r="L119" s="140"/>
      <c r="M119" s="140">
        <v>48762203</v>
      </c>
      <c r="N119" s="139"/>
      <c r="O119" s="140">
        <v>50289834</v>
      </c>
      <c r="P119" s="140"/>
      <c r="Q119" s="139">
        <f t="shared" si="1"/>
        <v>-1527631</v>
      </c>
      <c r="R119" s="32"/>
      <c r="S119" s="216"/>
      <c r="T119" s="134"/>
      <c r="U119" s="191"/>
    </row>
    <row r="120" spans="1:21" ht="30.75">
      <c r="A120" s="138" t="s">
        <v>229</v>
      </c>
      <c r="B120" s="139"/>
      <c r="C120" s="140">
        <v>62216</v>
      </c>
      <c r="D120" s="139"/>
      <c r="E120" s="140">
        <v>291291421</v>
      </c>
      <c r="F120" s="111"/>
      <c r="G120" s="140">
        <v>311559284</v>
      </c>
      <c r="H120" s="139"/>
      <c r="I120" s="140">
        <v>-20267863</v>
      </c>
      <c r="J120" s="140"/>
      <c r="K120" s="139">
        <v>62216</v>
      </c>
      <c r="L120" s="140"/>
      <c r="M120" s="140">
        <v>291291421</v>
      </c>
      <c r="N120" s="139"/>
      <c r="O120" s="140">
        <v>311559284</v>
      </c>
      <c r="P120" s="140"/>
      <c r="Q120" s="139">
        <f t="shared" si="1"/>
        <v>-20267863</v>
      </c>
      <c r="R120" s="32"/>
      <c r="S120" s="216"/>
      <c r="T120" s="134"/>
      <c r="U120" s="191"/>
    </row>
    <row r="121" spans="1:21" ht="30.75">
      <c r="A121" s="138" t="s">
        <v>203</v>
      </c>
      <c r="B121" s="139"/>
      <c r="C121" s="140">
        <v>7759</v>
      </c>
      <c r="D121" s="139"/>
      <c r="E121" s="140">
        <v>164084115</v>
      </c>
      <c r="F121" s="111"/>
      <c r="G121" s="140">
        <v>152978493</v>
      </c>
      <c r="H121" s="139"/>
      <c r="I121" s="140">
        <v>11105622</v>
      </c>
      <c r="J121" s="140"/>
      <c r="K121" s="139">
        <v>7759</v>
      </c>
      <c r="L121" s="140"/>
      <c r="M121" s="140">
        <v>164084115</v>
      </c>
      <c r="N121" s="139"/>
      <c r="O121" s="140">
        <v>152978493</v>
      </c>
      <c r="P121" s="140"/>
      <c r="Q121" s="139">
        <f t="shared" si="1"/>
        <v>11105622</v>
      </c>
      <c r="R121" s="32"/>
      <c r="S121" s="216"/>
      <c r="T121" s="134"/>
      <c r="U121" s="191"/>
    </row>
    <row r="122" spans="1:21" ht="30.75">
      <c r="A122" s="138" t="s">
        <v>227</v>
      </c>
      <c r="B122" s="139"/>
      <c r="C122" s="140">
        <v>198954</v>
      </c>
      <c r="D122" s="139"/>
      <c r="E122" s="140">
        <v>332367453</v>
      </c>
      <c r="F122" s="111"/>
      <c r="G122" s="140">
        <v>355996574</v>
      </c>
      <c r="H122" s="139"/>
      <c r="I122" s="140">
        <v>-23629121</v>
      </c>
      <c r="J122" s="140"/>
      <c r="K122" s="139">
        <v>198954</v>
      </c>
      <c r="L122" s="140"/>
      <c r="M122" s="140">
        <v>332367453</v>
      </c>
      <c r="N122" s="139"/>
      <c r="O122" s="140">
        <v>355996574</v>
      </c>
      <c r="P122" s="140"/>
      <c r="Q122" s="139">
        <f t="shared" si="1"/>
        <v>-23629121</v>
      </c>
      <c r="R122" s="32"/>
      <c r="S122" s="216"/>
      <c r="T122" s="134"/>
      <c r="U122" s="191"/>
    </row>
    <row r="123" spans="1:21" ht="30.75">
      <c r="A123" s="138" t="s">
        <v>152</v>
      </c>
      <c r="B123" s="139"/>
      <c r="C123" s="140">
        <v>23379</v>
      </c>
      <c r="D123" s="139"/>
      <c r="E123" s="140">
        <v>370434942</v>
      </c>
      <c r="F123" s="111"/>
      <c r="G123" s="140">
        <v>409577202</v>
      </c>
      <c r="H123" s="139"/>
      <c r="I123" s="140">
        <v>-39142260</v>
      </c>
      <c r="J123" s="140"/>
      <c r="K123" s="139">
        <v>23379</v>
      </c>
      <c r="L123" s="140"/>
      <c r="M123" s="140">
        <v>370434942</v>
      </c>
      <c r="N123" s="139"/>
      <c r="O123" s="140">
        <v>409577202</v>
      </c>
      <c r="P123" s="140"/>
      <c r="Q123" s="139">
        <f t="shared" si="1"/>
        <v>-39142260</v>
      </c>
      <c r="R123" s="32"/>
      <c r="S123" s="216"/>
      <c r="T123" s="134"/>
      <c r="U123" s="191"/>
    </row>
    <row r="124" spans="1:21" ht="30.75">
      <c r="A124" s="138" t="s">
        <v>99</v>
      </c>
      <c r="B124" s="139"/>
      <c r="C124" s="140">
        <v>22616</v>
      </c>
      <c r="D124" s="139"/>
      <c r="E124" s="140">
        <v>660586329</v>
      </c>
      <c r="F124" s="111"/>
      <c r="G124" s="140">
        <v>686660602</v>
      </c>
      <c r="H124" s="139"/>
      <c r="I124" s="140">
        <v>-26074273</v>
      </c>
      <c r="J124" s="140"/>
      <c r="K124" s="139">
        <v>22616</v>
      </c>
      <c r="L124" s="140"/>
      <c r="M124" s="140">
        <v>660586329</v>
      </c>
      <c r="N124" s="139"/>
      <c r="O124" s="140">
        <v>686660602</v>
      </c>
      <c r="P124" s="140"/>
      <c r="Q124" s="139">
        <f t="shared" si="1"/>
        <v>-26074273</v>
      </c>
      <c r="R124" s="32"/>
      <c r="S124" s="216"/>
      <c r="T124" s="134"/>
      <c r="U124" s="191"/>
    </row>
    <row r="125" spans="1:21" ht="30.75">
      <c r="A125" s="138" t="s">
        <v>180</v>
      </c>
      <c r="B125" s="139"/>
      <c r="C125" s="140">
        <v>4390</v>
      </c>
      <c r="D125" s="139"/>
      <c r="E125" s="140">
        <v>59910055</v>
      </c>
      <c r="F125" s="111"/>
      <c r="G125" s="140">
        <v>60528287</v>
      </c>
      <c r="H125" s="139"/>
      <c r="I125" s="140">
        <v>-618232</v>
      </c>
      <c r="J125" s="140"/>
      <c r="K125" s="139">
        <v>4390</v>
      </c>
      <c r="L125" s="140"/>
      <c r="M125" s="140">
        <v>59910055</v>
      </c>
      <c r="N125" s="139"/>
      <c r="O125" s="140">
        <v>60528287</v>
      </c>
      <c r="P125" s="140"/>
      <c r="Q125" s="139">
        <f t="shared" si="1"/>
        <v>-618232</v>
      </c>
      <c r="R125" s="32"/>
      <c r="S125" s="216"/>
      <c r="T125" s="134"/>
      <c r="U125" s="191"/>
    </row>
    <row r="126" spans="1:21" ht="30.75">
      <c r="A126" s="138" t="s">
        <v>214</v>
      </c>
      <c r="B126" s="139"/>
      <c r="C126" s="140">
        <v>4287</v>
      </c>
      <c r="D126" s="139"/>
      <c r="E126" s="140">
        <v>133608745</v>
      </c>
      <c r="F126" s="111"/>
      <c r="G126" s="140">
        <v>158471235</v>
      </c>
      <c r="H126" s="139"/>
      <c r="I126" s="140">
        <v>-24862490</v>
      </c>
      <c r="J126" s="140"/>
      <c r="K126" s="139">
        <v>4287</v>
      </c>
      <c r="L126" s="140"/>
      <c r="M126" s="140">
        <v>133608745</v>
      </c>
      <c r="N126" s="139"/>
      <c r="O126" s="140">
        <v>158471235</v>
      </c>
      <c r="P126" s="140"/>
      <c r="Q126" s="139">
        <f t="shared" si="1"/>
        <v>-24862490</v>
      </c>
      <c r="R126" s="32"/>
      <c r="S126" s="216"/>
      <c r="T126" s="134"/>
      <c r="U126" s="191"/>
    </row>
    <row r="127" spans="1:21" ht="30.75">
      <c r="A127" s="138" t="s">
        <v>182</v>
      </c>
      <c r="B127" s="139"/>
      <c r="C127" s="140">
        <v>44039</v>
      </c>
      <c r="D127" s="139"/>
      <c r="E127" s="140">
        <v>406990395</v>
      </c>
      <c r="F127" s="111"/>
      <c r="G127" s="140">
        <v>431989279</v>
      </c>
      <c r="H127" s="139"/>
      <c r="I127" s="140">
        <v>-24998884</v>
      </c>
      <c r="J127" s="140"/>
      <c r="K127" s="139">
        <v>44039</v>
      </c>
      <c r="L127" s="140"/>
      <c r="M127" s="140">
        <v>406990395</v>
      </c>
      <c r="N127" s="139"/>
      <c r="O127" s="140">
        <v>431989279</v>
      </c>
      <c r="P127" s="140"/>
      <c r="Q127" s="139">
        <f t="shared" si="1"/>
        <v>-24998884</v>
      </c>
      <c r="R127" s="32"/>
      <c r="S127" s="216"/>
      <c r="T127" s="134"/>
      <c r="U127" s="191"/>
    </row>
    <row r="128" spans="1:21" ht="30.75">
      <c r="A128" s="138" t="s">
        <v>213</v>
      </c>
      <c r="B128" s="139"/>
      <c r="C128" s="140">
        <v>27579</v>
      </c>
      <c r="D128" s="139"/>
      <c r="E128" s="140">
        <v>134532949</v>
      </c>
      <c r="F128" s="111"/>
      <c r="G128" s="140">
        <v>138683924</v>
      </c>
      <c r="H128" s="139"/>
      <c r="I128" s="140">
        <v>-4150975</v>
      </c>
      <c r="J128" s="140"/>
      <c r="K128" s="139">
        <v>27579</v>
      </c>
      <c r="L128" s="140"/>
      <c r="M128" s="140">
        <v>134532949</v>
      </c>
      <c r="N128" s="139"/>
      <c r="O128" s="140">
        <v>138683924</v>
      </c>
      <c r="P128" s="140"/>
      <c r="Q128" s="139">
        <f t="shared" si="1"/>
        <v>-4150975</v>
      </c>
      <c r="R128" s="32"/>
      <c r="S128" s="216"/>
      <c r="T128" s="134"/>
      <c r="U128" s="191"/>
    </row>
    <row r="129" spans="1:21" ht="30.75">
      <c r="A129" s="138" t="s">
        <v>125</v>
      </c>
      <c r="B129" s="139"/>
      <c r="C129" s="140">
        <v>51014</v>
      </c>
      <c r="D129" s="139"/>
      <c r="E129" s="140">
        <v>146956125</v>
      </c>
      <c r="F129" s="111"/>
      <c r="G129" s="140">
        <v>157205370</v>
      </c>
      <c r="H129" s="139"/>
      <c r="I129" s="140">
        <v>-10249245</v>
      </c>
      <c r="J129" s="140"/>
      <c r="K129" s="139">
        <v>51014</v>
      </c>
      <c r="L129" s="140"/>
      <c r="M129" s="140">
        <v>146956125</v>
      </c>
      <c r="N129" s="139"/>
      <c r="O129" s="140">
        <v>157205370</v>
      </c>
      <c r="P129" s="140"/>
      <c r="Q129" s="139">
        <f t="shared" si="1"/>
        <v>-10249245</v>
      </c>
      <c r="R129" s="32"/>
      <c r="S129" s="216"/>
      <c r="T129" s="134"/>
      <c r="U129" s="191"/>
    </row>
    <row r="130" spans="1:21" ht="30.75">
      <c r="A130" s="138" t="s">
        <v>184</v>
      </c>
      <c r="B130" s="139"/>
      <c r="C130" s="140">
        <v>90999</v>
      </c>
      <c r="D130" s="139"/>
      <c r="E130" s="140">
        <v>128196576</v>
      </c>
      <c r="F130" s="111"/>
      <c r="G130" s="140">
        <v>147410715</v>
      </c>
      <c r="H130" s="139"/>
      <c r="I130" s="140">
        <v>-19214139</v>
      </c>
      <c r="J130" s="140"/>
      <c r="K130" s="139">
        <v>90999</v>
      </c>
      <c r="L130" s="140"/>
      <c r="M130" s="140">
        <v>128196576</v>
      </c>
      <c r="N130" s="139"/>
      <c r="O130" s="140">
        <v>147410715</v>
      </c>
      <c r="P130" s="140"/>
      <c r="Q130" s="139">
        <f t="shared" si="1"/>
        <v>-19214139</v>
      </c>
      <c r="R130" s="32"/>
      <c r="S130" s="216"/>
      <c r="T130" s="134"/>
      <c r="U130" s="191"/>
    </row>
    <row r="131" spans="1:21" ht="30.75">
      <c r="A131" s="138" t="s">
        <v>107</v>
      </c>
      <c r="B131" s="139"/>
      <c r="C131" s="140">
        <v>49343</v>
      </c>
      <c r="D131" s="139"/>
      <c r="E131" s="140">
        <v>142686476</v>
      </c>
      <c r="F131" s="111"/>
      <c r="G131" s="140">
        <v>147178744</v>
      </c>
      <c r="H131" s="139"/>
      <c r="I131" s="140">
        <v>-4492268</v>
      </c>
      <c r="J131" s="140"/>
      <c r="K131" s="139">
        <v>49343</v>
      </c>
      <c r="L131" s="140"/>
      <c r="M131" s="140">
        <v>142686476</v>
      </c>
      <c r="N131" s="139"/>
      <c r="O131" s="140">
        <v>147178744</v>
      </c>
      <c r="P131" s="140"/>
      <c r="Q131" s="139">
        <f t="shared" si="1"/>
        <v>-4492268</v>
      </c>
      <c r="R131" s="32"/>
      <c r="S131" s="216"/>
      <c r="T131" s="134"/>
      <c r="U131" s="191"/>
    </row>
    <row r="132" spans="1:21" ht="30.75">
      <c r="A132" s="138" t="s">
        <v>164</v>
      </c>
      <c r="B132" s="139"/>
      <c r="C132" s="140">
        <v>19111</v>
      </c>
      <c r="D132" s="139"/>
      <c r="E132" s="140">
        <v>124952681</v>
      </c>
      <c r="F132" s="111"/>
      <c r="G132" s="140">
        <v>124812411</v>
      </c>
      <c r="H132" s="139"/>
      <c r="I132" s="140">
        <v>140270</v>
      </c>
      <c r="J132" s="140"/>
      <c r="K132" s="139">
        <v>19111</v>
      </c>
      <c r="L132" s="140"/>
      <c r="M132" s="140">
        <v>124952681</v>
      </c>
      <c r="N132" s="139"/>
      <c r="O132" s="140">
        <v>124812411</v>
      </c>
      <c r="P132" s="140"/>
      <c r="Q132" s="139">
        <f t="shared" si="1"/>
        <v>140270</v>
      </c>
      <c r="R132" s="32"/>
      <c r="S132" s="216"/>
      <c r="T132" s="134"/>
      <c r="U132" s="191"/>
    </row>
    <row r="133" spans="1:21" ht="30.75">
      <c r="A133" s="138" t="s">
        <v>146</v>
      </c>
      <c r="B133" s="139"/>
      <c r="C133" s="140">
        <v>54608</v>
      </c>
      <c r="D133" s="139"/>
      <c r="E133" s="140">
        <v>138944548</v>
      </c>
      <c r="F133" s="111"/>
      <c r="G133" s="140">
        <v>135411040</v>
      </c>
      <c r="H133" s="139"/>
      <c r="I133" s="140">
        <v>3533508</v>
      </c>
      <c r="J133" s="140"/>
      <c r="K133" s="139">
        <v>54608</v>
      </c>
      <c r="L133" s="140"/>
      <c r="M133" s="140">
        <v>138944548</v>
      </c>
      <c r="N133" s="139"/>
      <c r="O133" s="140">
        <v>135411040</v>
      </c>
      <c r="P133" s="140"/>
      <c r="Q133" s="139">
        <f t="shared" si="1"/>
        <v>3533508</v>
      </c>
      <c r="R133" s="32"/>
      <c r="S133" s="216"/>
      <c r="T133" s="134"/>
      <c r="U133" s="191"/>
    </row>
    <row r="134" spans="1:21" ht="30.75">
      <c r="A134" s="138" t="s">
        <v>141</v>
      </c>
      <c r="B134" s="139"/>
      <c r="C134" s="140">
        <v>110366</v>
      </c>
      <c r="D134" s="139"/>
      <c r="E134" s="140">
        <v>149336579</v>
      </c>
      <c r="F134" s="111"/>
      <c r="G134" s="140">
        <v>159809410</v>
      </c>
      <c r="H134" s="139"/>
      <c r="I134" s="140">
        <v>-10472831</v>
      </c>
      <c r="J134" s="140"/>
      <c r="K134" s="139">
        <v>110366</v>
      </c>
      <c r="L134" s="140"/>
      <c r="M134" s="140">
        <v>149336579</v>
      </c>
      <c r="N134" s="139"/>
      <c r="O134" s="140">
        <v>159809410</v>
      </c>
      <c r="P134" s="140"/>
      <c r="Q134" s="139">
        <f t="shared" si="1"/>
        <v>-10472831</v>
      </c>
      <c r="R134" s="32"/>
      <c r="S134" s="216"/>
      <c r="T134" s="134"/>
      <c r="U134" s="191"/>
    </row>
    <row r="135" spans="1:21" ht="30.75">
      <c r="A135" s="138" t="s">
        <v>200</v>
      </c>
      <c r="B135" s="139"/>
      <c r="C135" s="140">
        <v>22948</v>
      </c>
      <c r="D135" s="139"/>
      <c r="E135" s="140">
        <v>718844966</v>
      </c>
      <c r="F135" s="111"/>
      <c r="G135" s="140">
        <v>727022306</v>
      </c>
      <c r="H135" s="139"/>
      <c r="I135" s="140">
        <v>-8177340</v>
      </c>
      <c r="J135" s="140"/>
      <c r="K135" s="139">
        <v>22948</v>
      </c>
      <c r="L135" s="140"/>
      <c r="M135" s="140">
        <v>718844966</v>
      </c>
      <c r="N135" s="139"/>
      <c r="O135" s="140">
        <v>727022306</v>
      </c>
      <c r="P135" s="140"/>
      <c r="Q135" s="139">
        <f t="shared" si="1"/>
        <v>-8177340</v>
      </c>
      <c r="R135" s="32"/>
      <c r="S135" s="216"/>
      <c r="T135" s="134"/>
      <c r="U135" s="191"/>
    </row>
    <row r="136" spans="1:21" ht="30.75">
      <c r="A136" s="138" t="s">
        <v>106</v>
      </c>
      <c r="B136" s="139"/>
      <c r="C136" s="140">
        <v>8940</v>
      </c>
      <c r="D136" s="139"/>
      <c r="E136" s="140">
        <v>138747769</v>
      </c>
      <c r="F136" s="111"/>
      <c r="G136" s="140">
        <v>155461386</v>
      </c>
      <c r="H136" s="139"/>
      <c r="I136" s="140">
        <v>-16713617</v>
      </c>
      <c r="J136" s="140"/>
      <c r="K136" s="139">
        <v>8940</v>
      </c>
      <c r="L136" s="140"/>
      <c r="M136" s="140">
        <v>138747769</v>
      </c>
      <c r="N136" s="139"/>
      <c r="O136" s="140">
        <v>155461386</v>
      </c>
      <c r="P136" s="140"/>
      <c r="Q136" s="139">
        <f t="shared" si="1"/>
        <v>-16713617</v>
      </c>
      <c r="R136" s="32">
        <v>-1</v>
      </c>
      <c r="S136" s="216"/>
      <c r="T136" s="134"/>
      <c r="U136" s="191"/>
    </row>
    <row r="137" spans="1:21" ht="30.75">
      <c r="A137" s="138" t="s">
        <v>204</v>
      </c>
      <c r="B137" s="139"/>
      <c r="C137" s="140">
        <v>11346</v>
      </c>
      <c r="D137" s="139"/>
      <c r="E137" s="140">
        <v>268796233</v>
      </c>
      <c r="F137" s="111"/>
      <c r="G137" s="140">
        <v>299867910</v>
      </c>
      <c r="H137" s="139"/>
      <c r="I137" s="140">
        <v>-31071677</v>
      </c>
      <c r="J137" s="140"/>
      <c r="K137" s="139">
        <v>11346</v>
      </c>
      <c r="L137" s="140"/>
      <c r="M137" s="140">
        <v>268796233</v>
      </c>
      <c r="N137" s="139"/>
      <c r="O137" s="140">
        <v>299867910</v>
      </c>
      <c r="P137" s="140"/>
      <c r="Q137" s="139">
        <f t="shared" ref="Q137:Q148" si="2">M137-O137</f>
        <v>-31071677</v>
      </c>
      <c r="R137" s="32"/>
      <c r="S137" s="216"/>
      <c r="T137" s="134"/>
      <c r="U137" s="191"/>
    </row>
    <row r="138" spans="1:21" ht="30.75">
      <c r="A138" s="138" t="s">
        <v>105</v>
      </c>
      <c r="B138" s="139"/>
      <c r="C138" s="140">
        <v>45608</v>
      </c>
      <c r="D138" s="139"/>
      <c r="E138" s="140">
        <v>465069466</v>
      </c>
      <c r="F138" s="111"/>
      <c r="G138" s="140">
        <v>499148235</v>
      </c>
      <c r="H138" s="139"/>
      <c r="I138" s="140">
        <v>-34078769</v>
      </c>
      <c r="J138" s="140"/>
      <c r="K138" s="139">
        <v>45608</v>
      </c>
      <c r="L138" s="140"/>
      <c r="M138" s="140">
        <v>465069466</v>
      </c>
      <c r="N138" s="139"/>
      <c r="O138" s="140">
        <v>499148235</v>
      </c>
      <c r="P138" s="140"/>
      <c r="Q138" s="139">
        <f t="shared" si="2"/>
        <v>-34078769</v>
      </c>
      <c r="R138" s="32"/>
      <c r="S138" s="216"/>
      <c r="T138" s="134"/>
      <c r="U138" s="191"/>
    </row>
    <row r="139" spans="1:21" ht="30.75">
      <c r="A139" s="138" t="s">
        <v>216</v>
      </c>
      <c r="B139" s="139"/>
      <c r="C139" s="140">
        <v>39456</v>
      </c>
      <c r="D139" s="139"/>
      <c r="E139" s="140">
        <v>247792087</v>
      </c>
      <c r="F139" s="111"/>
      <c r="G139" s="140">
        <v>285918838</v>
      </c>
      <c r="H139" s="139"/>
      <c r="I139" s="140">
        <v>-38126751</v>
      </c>
      <c r="J139" s="140"/>
      <c r="K139" s="139">
        <v>39456</v>
      </c>
      <c r="L139" s="140"/>
      <c r="M139" s="140">
        <v>247792087</v>
      </c>
      <c r="N139" s="139"/>
      <c r="O139" s="140">
        <v>285918838</v>
      </c>
      <c r="P139" s="140"/>
      <c r="Q139" s="139">
        <f t="shared" si="2"/>
        <v>-38126751</v>
      </c>
      <c r="R139" s="32"/>
      <c r="S139" s="216"/>
      <c r="T139" s="134"/>
      <c r="U139" s="191"/>
    </row>
    <row r="140" spans="1:21" ht="30.75">
      <c r="A140" s="138" t="s">
        <v>187</v>
      </c>
      <c r="B140" s="139"/>
      <c r="C140" s="140">
        <v>22618</v>
      </c>
      <c r="D140" s="139"/>
      <c r="E140" s="140">
        <v>296047346</v>
      </c>
      <c r="F140" s="111"/>
      <c r="G140" s="140">
        <v>265376692</v>
      </c>
      <c r="H140" s="139"/>
      <c r="I140" s="140">
        <v>30670654</v>
      </c>
      <c r="J140" s="140"/>
      <c r="K140" s="139">
        <v>22618</v>
      </c>
      <c r="L140" s="140"/>
      <c r="M140" s="140">
        <v>296047346</v>
      </c>
      <c r="N140" s="139"/>
      <c r="O140" s="140">
        <v>265376692</v>
      </c>
      <c r="P140" s="140"/>
      <c r="Q140" s="139">
        <f t="shared" si="2"/>
        <v>30670654</v>
      </c>
      <c r="R140" s="32"/>
      <c r="S140" s="216"/>
      <c r="T140" s="134"/>
      <c r="U140" s="191"/>
    </row>
    <row r="141" spans="1:21" ht="30.75">
      <c r="A141" s="138" t="s">
        <v>185</v>
      </c>
      <c r="B141" s="139"/>
      <c r="C141" s="140">
        <v>1172</v>
      </c>
      <c r="D141" s="139"/>
      <c r="E141" s="140">
        <v>45492634</v>
      </c>
      <c r="F141" s="111"/>
      <c r="G141" s="140">
        <v>39612298</v>
      </c>
      <c r="H141" s="139"/>
      <c r="I141" s="140">
        <v>5880336</v>
      </c>
      <c r="J141" s="140"/>
      <c r="K141" s="139">
        <v>1172</v>
      </c>
      <c r="L141" s="140"/>
      <c r="M141" s="140">
        <v>45492634</v>
      </c>
      <c r="N141" s="139"/>
      <c r="O141" s="140">
        <v>39612298</v>
      </c>
      <c r="P141" s="140"/>
      <c r="Q141" s="139">
        <f t="shared" si="2"/>
        <v>5880336</v>
      </c>
      <c r="R141" s="32"/>
      <c r="S141" s="216"/>
      <c r="T141" s="134"/>
      <c r="U141" s="191"/>
    </row>
    <row r="142" spans="1:21" ht="30.75">
      <c r="A142" s="138" t="s">
        <v>130</v>
      </c>
      <c r="B142" s="139"/>
      <c r="C142" s="140">
        <v>8658</v>
      </c>
      <c r="D142" s="139"/>
      <c r="E142" s="140">
        <v>285887783</v>
      </c>
      <c r="F142" s="111"/>
      <c r="G142" s="140">
        <v>301775758</v>
      </c>
      <c r="H142" s="139"/>
      <c r="I142" s="140">
        <v>-15887975</v>
      </c>
      <c r="J142" s="140"/>
      <c r="K142" s="139">
        <v>8658</v>
      </c>
      <c r="L142" s="140"/>
      <c r="M142" s="140">
        <v>285887783</v>
      </c>
      <c r="N142" s="139"/>
      <c r="O142" s="140">
        <v>301775758</v>
      </c>
      <c r="P142" s="140"/>
      <c r="Q142" s="139">
        <f t="shared" si="2"/>
        <v>-15887975</v>
      </c>
      <c r="R142" s="32"/>
      <c r="S142" s="216"/>
      <c r="T142" s="134"/>
      <c r="U142" s="191"/>
    </row>
    <row r="143" spans="1:21" ht="30.75">
      <c r="A143" s="138" t="s">
        <v>181</v>
      </c>
      <c r="B143" s="139"/>
      <c r="C143" s="140">
        <v>94825</v>
      </c>
      <c r="D143" s="139"/>
      <c r="E143" s="140">
        <v>418302778</v>
      </c>
      <c r="F143" s="111"/>
      <c r="G143" s="140">
        <v>399089570</v>
      </c>
      <c r="H143" s="139"/>
      <c r="I143" s="140">
        <v>19213208</v>
      </c>
      <c r="J143" s="140"/>
      <c r="K143" s="139">
        <v>94825</v>
      </c>
      <c r="L143" s="140"/>
      <c r="M143" s="140">
        <v>418302778</v>
      </c>
      <c r="N143" s="139"/>
      <c r="O143" s="140">
        <v>399089570</v>
      </c>
      <c r="P143" s="140"/>
      <c r="Q143" s="139">
        <f t="shared" si="2"/>
        <v>19213208</v>
      </c>
      <c r="R143" s="32"/>
      <c r="S143" s="216"/>
      <c r="T143" s="134"/>
      <c r="U143" s="191"/>
    </row>
    <row r="144" spans="1:21" ht="30.75">
      <c r="A144" s="138" t="s">
        <v>158</v>
      </c>
      <c r="B144" s="139"/>
      <c r="C144" s="140">
        <v>73217</v>
      </c>
      <c r="D144" s="139"/>
      <c r="E144" s="140">
        <v>221807156</v>
      </c>
      <c r="F144" s="111"/>
      <c r="G144" s="140">
        <v>245067054</v>
      </c>
      <c r="H144" s="139"/>
      <c r="I144" s="140">
        <v>-23259898</v>
      </c>
      <c r="J144" s="140"/>
      <c r="K144" s="139">
        <v>73217</v>
      </c>
      <c r="L144" s="140"/>
      <c r="M144" s="140">
        <v>221807156</v>
      </c>
      <c r="N144" s="139"/>
      <c r="O144" s="140">
        <v>245067054</v>
      </c>
      <c r="P144" s="140"/>
      <c r="Q144" s="139">
        <f t="shared" si="2"/>
        <v>-23259898</v>
      </c>
      <c r="R144" s="32"/>
      <c r="S144" s="216"/>
      <c r="T144" s="134"/>
      <c r="U144" s="191"/>
    </row>
    <row r="145" spans="1:21" ht="30.75">
      <c r="A145" s="138" t="s">
        <v>122</v>
      </c>
      <c r="B145" s="139"/>
      <c r="C145" s="140">
        <v>1179</v>
      </c>
      <c r="D145" s="139"/>
      <c r="E145" s="140">
        <v>265457219</v>
      </c>
      <c r="F145" s="111"/>
      <c r="G145" s="140">
        <v>261844452</v>
      </c>
      <c r="H145" s="139"/>
      <c r="I145" s="140">
        <v>3612767</v>
      </c>
      <c r="J145" s="140"/>
      <c r="K145" s="139">
        <v>1179</v>
      </c>
      <c r="L145" s="140"/>
      <c r="M145" s="140">
        <v>265457219</v>
      </c>
      <c r="N145" s="139"/>
      <c r="O145" s="140">
        <v>261844452</v>
      </c>
      <c r="P145" s="140"/>
      <c r="Q145" s="139">
        <f t="shared" si="2"/>
        <v>3612767</v>
      </c>
      <c r="R145" s="32"/>
      <c r="S145" s="216"/>
      <c r="T145" s="134"/>
      <c r="U145" s="191"/>
    </row>
    <row r="146" spans="1:21" ht="30.75">
      <c r="A146" s="138" t="s">
        <v>177</v>
      </c>
      <c r="B146" s="139"/>
      <c r="C146" s="140">
        <v>38286</v>
      </c>
      <c r="D146" s="139"/>
      <c r="E146" s="140">
        <v>147510662</v>
      </c>
      <c r="F146" s="111"/>
      <c r="G146" s="140">
        <v>148274230</v>
      </c>
      <c r="H146" s="139"/>
      <c r="I146" s="140">
        <v>-763568</v>
      </c>
      <c r="J146" s="140"/>
      <c r="K146" s="139">
        <v>38286</v>
      </c>
      <c r="L146" s="140"/>
      <c r="M146" s="140">
        <v>147510662</v>
      </c>
      <c r="N146" s="139"/>
      <c r="O146" s="140">
        <v>148274230</v>
      </c>
      <c r="P146" s="140"/>
      <c r="Q146" s="139">
        <f t="shared" si="2"/>
        <v>-763568</v>
      </c>
      <c r="R146" s="32"/>
      <c r="S146" s="216"/>
      <c r="T146" s="134"/>
      <c r="U146" s="191"/>
    </row>
    <row r="147" spans="1:21" ht="30.75">
      <c r="A147" s="138" t="s">
        <v>161</v>
      </c>
      <c r="B147" s="139"/>
      <c r="C147" s="140">
        <v>3271</v>
      </c>
      <c r="D147" s="139"/>
      <c r="E147" s="140">
        <v>39372918</v>
      </c>
      <c r="F147" s="111"/>
      <c r="G147" s="140">
        <v>44290299</v>
      </c>
      <c r="H147" s="139"/>
      <c r="I147" s="140">
        <v>-4917381</v>
      </c>
      <c r="J147" s="140"/>
      <c r="K147" s="139">
        <v>3271</v>
      </c>
      <c r="L147" s="140"/>
      <c r="M147" s="140">
        <v>39372918</v>
      </c>
      <c r="N147" s="139"/>
      <c r="O147" s="140">
        <v>44290299</v>
      </c>
      <c r="P147" s="140"/>
      <c r="Q147" s="139">
        <f t="shared" si="2"/>
        <v>-4917381</v>
      </c>
      <c r="R147" s="32"/>
      <c r="S147" s="216"/>
      <c r="T147" s="134"/>
      <c r="U147" s="191"/>
    </row>
    <row r="148" spans="1:21" ht="30.75">
      <c r="A148" s="138" t="s">
        <v>149</v>
      </c>
      <c r="B148" s="139"/>
      <c r="C148" s="140">
        <v>28833</v>
      </c>
      <c r="D148" s="139"/>
      <c r="E148" s="140">
        <v>172795498</v>
      </c>
      <c r="F148" s="111"/>
      <c r="G148" s="140">
        <v>169666429</v>
      </c>
      <c r="H148" s="139"/>
      <c r="I148" s="140">
        <v>3129069</v>
      </c>
      <c r="J148" s="140"/>
      <c r="K148" s="139">
        <v>28833</v>
      </c>
      <c r="L148" s="140"/>
      <c r="M148" s="140">
        <v>172795498</v>
      </c>
      <c r="N148" s="139"/>
      <c r="O148" s="140">
        <v>169666429</v>
      </c>
      <c r="P148" s="140"/>
      <c r="Q148" s="139">
        <f t="shared" si="2"/>
        <v>3129069</v>
      </c>
      <c r="R148" s="32"/>
      <c r="S148" s="216"/>
      <c r="T148" s="134"/>
      <c r="U148" s="191"/>
    </row>
    <row r="149" spans="1:21" ht="30.75">
      <c r="A149" s="138" t="s">
        <v>143</v>
      </c>
      <c r="B149" s="139"/>
      <c r="C149" s="140">
        <v>28543</v>
      </c>
      <c r="D149" s="139"/>
      <c r="E149" s="140">
        <v>113512926</v>
      </c>
      <c r="F149" s="111"/>
      <c r="G149" s="140">
        <v>110691403</v>
      </c>
      <c r="H149" s="139"/>
      <c r="I149" s="140">
        <v>2821523</v>
      </c>
      <c r="J149" s="140"/>
      <c r="K149" s="139">
        <v>28543</v>
      </c>
      <c r="L149" s="140"/>
      <c r="M149" s="140">
        <v>113512926</v>
      </c>
      <c r="N149" s="139"/>
      <c r="O149" s="140">
        <v>110691403</v>
      </c>
      <c r="P149" s="140"/>
      <c r="Q149" s="139">
        <f>M149-O149</f>
        <v>2821523</v>
      </c>
      <c r="R149" s="32"/>
      <c r="S149" s="216"/>
      <c r="T149" s="134"/>
      <c r="U149" s="191"/>
    </row>
    <row r="150" spans="1:21" s="147" customFormat="1" ht="24.75" thickBot="1">
      <c r="A150" s="132"/>
      <c r="B150" s="132"/>
      <c r="C150" s="132"/>
      <c r="D150" s="132"/>
      <c r="E150" s="141">
        <f>SUM(E8:E149)</f>
        <v>46842390361</v>
      </c>
      <c r="F150" s="132"/>
      <c r="G150" s="141">
        <f>SUM(G8:G149)</f>
        <v>48106475442</v>
      </c>
      <c r="H150" s="132"/>
      <c r="I150" s="141">
        <f>SUM(I8:I149)</f>
        <v>-1264085081</v>
      </c>
      <c r="J150" s="132"/>
      <c r="K150" s="134"/>
      <c r="L150" s="132"/>
      <c r="M150" s="141">
        <f>SUM(M8:M149)</f>
        <v>46842390361</v>
      </c>
      <c r="N150" s="132"/>
      <c r="O150" s="141">
        <f>SUM(O8:O149)</f>
        <v>48106475442</v>
      </c>
      <c r="P150" s="132"/>
      <c r="Q150" s="141">
        <f>SUM(Q8:Q149)</f>
        <v>-1264085081</v>
      </c>
    </row>
    <row r="151" spans="1:21" s="147" customFormat="1" ht="24.75" thickTop="1">
      <c r="A151" s="132"/>
      <c r="B151" s="132"/>
      <c r="C151" s="132"/>
      <c r="D151" s="132"/>
      <c r="E151" s="142"/>
      <c r="F151" s="132"/>
      <c r="G151" s="142"/>
      <c r="H151" s="132"/>
      <c r="I151" s="142"/>
      <c r="J151" s="132"/>
      <c r="K151" s="132"/>
      <c r="L151" s="132"/>
      <c r="M151" s="142"/>
      <c r="N151" s="132"/>
      <c r="O151" s="142"/>
      <c r="P151" s="132"/>
      <c r="Q151" s="142"/>
    </row>
    <row r="152" spans="1:21" s="147" customFormat="1" ht="24">
      <c r="A152" s="23"/>
      <c r="B152" s="23"/>
      <c r="C152" s="23"/>
      <c r="D152" s="23"/>
      <c r="E152" s="113"/>
      <c r="F152" s="113"/>
      <c r="G152" s="113"/>
      <c r="H152" s="113"/>
      <c r="I152" s="21"/>
      <c r="J152" s="21"/>
      <c r="K152" s="21"/>
      <c r="L152" s="21"/>
      <c r="M152" s="21"/>
      <c r="N152" s="21"/>
      <c r="O152" s="21"/>
      <c r="P152" s="21"/>
      <c r="Q152" s="21"/>
    </row>
    <row r="153" spans="1:21" s="147" customFormat="1" ht="24">
      <c r="A153" s="234" t="s">
        <v>44</v>
      </c>
      <c r="B153" s="235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6"/>
    </row>
    <row r="154" spans="1:21" s="147" customFormat="1" ht="24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</row>
    <row r="155" spans="1:21" s="147" customFormat="1" ht="24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1:21" s="147" customFormat="1" ht="24">
      <c r="A156" s="132"/>
      <c r="B156" s="132"/>
      <c r="C156" s="132"/>
      <c r="D156" s="132"/>
      <c r="E156" s="145"/>
      <c r="F156" s="145"/>
      <c r="G156" s="145"/>
      <c r="H156" s="145"/>
      <c r="I156" s="111"/>
      <c r="J156" s="146"/>
      <c r="K156" s="146"/>
      <c r="L156" s="146"/>
      <c r="M156" s="146"/>
      <c r="N156" s="146"/>
      <c r="O156" s="146"/>
      <c r="P156" s="146"/>
      <c r="Q156" s="227"/>
    </row>
    <row r="157" spans="1:21" s="147" customFormat="1" ht="24">
      <c r="Q157" s="228"/>
    </row>
    <row r="158" spans="1:21" ht="24">
      <c r="A158" s="147"/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228"/>
    </row>
    <row r="159" spans="1:21" ht="24.75">
      <c r="A159" s="147"/>
      <c r="B159" s="147"/>
      <c r="C159" s="147"/>
      <c r="D159" s="147"/>
      <c r="E159" s="147"/>
      <c r="F159" s="147"/>
      <c r="G159" s="147"/>
      <c r="H159" s="147"/>
      <c r="I159" s="148"/>
      <c r="J159" s="147"/>
      <c r="K159" s="229"/>
      <c r="L159" s="147"/>
      <c r="M159" s="229"/>
      <c r="N159" s="147"/>
      <c r="O159" s="229"/>
      <c r="P159" s="147"/>
      <c r="Q159" s="229"/>
    </row>
    <row r="160" spans="1:21" ht="24">
      <c r="A160" s="147"/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</row>
    <row r="161" spans="1:17" ht="24">
      <c r="A161" s="147"/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</row>
    <row r="162" spans="1:17" ht="24">
      <c r="A162" s="147"/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</row>
    <row r="163" spans="1:17" ht="24.75">
      <c r="A163" s="147"/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8"/>
    </row>
    <row r="164" spans="1:17" ht="24">
      <c r="A164" s="147"/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</row>
    <row r="165" spans="1:17" ht="24">
      <c r="A165" s="147"/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</row>
    <row r="166" spans="1:17" ht="24">
      <c r="A166" s="147"/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</row>
    <row r="167" spans="1:17" ht="24">
      <c r="M167" s="147"/>
    </row>
    <row r="168" spans="1:17" ht="24">
      <c r="M168" s="147"/>
    </row>
  </sheetData>
  <autoFilter ref="A7:Q7" xr:uid="{00000000-0009-0000-0000-000007000000}">
    <sortState xmlns:xlrd2="http://schemas.microsoft.com/office/spreadsheetml/2017/richdata2" ref="A8:Q141">
      <sortCondition ref="A7"/>
    </sortState>
  </autoFilter>
  <mergeCells count="5">
    <mergeCell ref="K6:Q6"/>
    <mergeCell ref="C6:I6"/>
    <mergeCell ref="A1:Q1"/>
    <mergeCell ref="A2:Q2"/>
    <mergeCell ref="A3:Q3"/>
  </mergeCells>
  <printOptions horizontalCentered="1"/>
  <pageMargins left="0.25" right="0.25" top="0.75" bottom="0.75" header="0.3" footer="0.3"/>
  <pageSetup paperSize="9" scale="63" fitToHeight="0" orientation="landscape" r:id="rId1"/>
  <rowBreaks count="3" manualBreakCount="3">
    <brk id="124" max="16" man="1"/>
    <brk id="149" max="16" man="1"/>
    <brk id="154" max="1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64"/>
  <sheetViews>
    <sheetView rightToLeft="1" view="pageBreakPreview" zoomScale="85" zoomScaleNormal="100" zoomScaleSheetLayoutView="85" workbookViewId="0">
      <selection activeCell="I7" sqref="I7"/>
    </sheetView>
  </sheetViews>
  <sheetFormatPr defaultColWidth="9.140625" defaultRowHeight="21.75"/>
  <cols>
    <col min="1" max="1" width="33.5703125" style="132" customWidth="1"/>
    <col min="2" max="2" width="0.5703125" style="132" customWidth="1"/>
    <col min="3" max="3" width="17.7109375" style="21" bestFit="1" customWidth="1"/>
    <col min="4" max="4" width="0.85546875" style="21" customWidth="1"/>
    <col min="5" max="5" width="25.7109375" style="21" bestFit="1" customWidth="1"/>
    <col min="6" max="6" width="0.85546875" style="21" customWidth="1"/>
    <col min="7" max="7" width="28" style="21" customWidth="1"/>
    <col min="8" max="8" width="0.7109375" style="21" customWidth="1"/>
    <col min="9" max="9" width="25.140625" style="21" customWidth="1"/>
    <col min="10" max="10" width="1.42578125" style="21" customWidth="1"/>
    <col min="11" max="11" width="17.7109375" style="21" bestFit="1" customWidth="1"/>
    <col min="12" max="12" width="1.140625" style="21" customWidth="1"/>
    <col min="13" max="13" width="28.42578125" style="21" bestFit="1" customWidth="1"/>
    <col min="14" max="14" width="1" style="21" customWidth="1"/>
    <col min="15" max="15" width="28.28515625" style="21" customWidth="1"/>
    <col min="16" max="16" width="1.140625" style="21" customWidth="1"/>
    <col min="17" max="17" width="25.7109375" style="21" bestFit="1" customWidth="1"/>
    <col min="18" max="18" width="14.5703125" style="132" bestFit="1" customWidth="1"/>
    <col min="19" max="19" width="14.85546875" style="145" bestFit="1" customWidth="1"/>
    <col min="20" max="20" width="15.28515625" style="145" bestFit="1" customWidth="1"/>
    <col min="21" max="21" width="13.140625" style="145" bestFit="1" customWidth="1"/>
    <col min="22" max="16384" width="9.140625" style="132"/>
  </cols>
  <sheetData>
    <row r="1" spans="1:18" ht="22.5">
      <c r="A1" s="298" t="s">
        <v>94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8" ht="22.5">
      <c r="A2" s="298" t="s">
        <v>57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18" ht="22.5">
      <c r="A3" s="298" t="str">
        <f>' سهام'!A3:W3</f>
        <v>برای ماه منتهی به 1401/04/31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</row>
    <row r="4" spans="1:18">
      <c r="A4" s="284" t="s">
        <v>96</v>
      </c>
      <c r="B4" s="284"/>
      <c r="C4" s="284"/>
      <c r="D4" s="284"/>
      <c r="E4" s="284"/>
      <c r="F4" s="284"/>
      <c r="G4" s="284"/>
      <c r="H4" s="284"/>
    </row>
    <row r="5" spans="1:18" ht="16.5" customHeight="1" thickBot="1">
      <c r="A5" s="30"/>
      <c r="B5" s="30"/>
      <c r="C5" s="306" t="s">
        <v>246</v>
      </c>
      <c r="D5" s="306"/>
      <c r="E5" s="306"/>
      <c r="F5" s="306"/>
      <c r="G5" s="306"/>
      <c r="H5" s="306"/>
      <c r="I5" s="306"/>
      <c r="K5" s="301" t="s">
        <v>247</v>
      </c>
      <c r="L5" s="301"/>
      <c r="M5" s="301"/>
      <c r="N5" s="301"/>
      <c r="O5" s="301"/>
      <c r="P5" s="301"/>
      <c r="Q5" s="301"/>
    </row>
    <row r="6" spans="1:18" ht="27" customHeight="1" thickBot="1">
      <c r="A6" s="149" t="s">
        <v>38</v>
      </c>
      <c r="B6" s="149"/>
      <c r="C6" s="184" t="s">
        <v>3</v>
      </c>
      <c r="D6" s="137"/>
      <c r="E6" s="183" t="s">
        <v>21</v>
      </c>
      <c r="F6" s="137"/>
      <c r="G6" s="184" t="s">
        <v>42</v>
      </c>
      <c r="H6" s="137"/>
      <c r="I6" s="185" t="s">
        <v>43</v>
      </c>
      <c r="K6" s="184" t="s">
        <v>3</v>
      </c>
      <c r="L6" s="137"/>
      <c r="M6" s="183" t="s">
        <v>21</v>
      </c>
      <c r="N6" s="137"/>
      <c r="O6" s="184" t="s">
        <v>42</v>
      </c>
      <c r="P6" s="137"/>
      <c r="Q6" s="185" t="s">
        <v>43</v>
      </c>
    </row>
    <row r="7" spans="1:18">
      <c r="A7" s="150" t="s">
        <v>98</v>
      </c>
      <c r="C7" s="111">
        <v>6146333</v>
      </c>
      <c r="D7" s="111"/>
      <c r="E7" s="111">
        <v>39227863882</v>
      </c>
      <c r="F7" s="111"/>
      <c r="G7" s="111">
        <v>41858353046</v>
      </c>
      <c r="H7" s="111"/>
      <c r="I7" s="111">
        <f>E7-G7</f>
        <v>-2630489164</v>
      </c>
      <c r="J7" s="111"/>
      <c r="K7" s="111">
        <v>6146333</v>
      </c>
      <c r="L7" s="111"/>
      <c r="M7" s="111">
        <f>' سهام'!U10</f>
        <v>39227863882</v>
      </c>
      <c r="N7" s="111"/>
      <c r="O7" s="111">
        <v>41858353046</v>
      </c>
      <c r="P7" s="111"/>
      <c r="Q7" s="111">
        <f>M7-O7</f>
        <v>-2630489164</v>
      </c>
      <c r="R7" s="105"/>
    </row>
    <row r="8" spans="1:18">
      <c r="A8" s="150" t="s">
        <v>99</v>
      </c>
      <c r="C8" s="111">
        <v>765387</v>
      </c>
      <c r="D8" s="111"/>
      <c r="E8" s="111">
        <v>22793347487</v>
      </c>
      <c r="F8" s="111"/>
      <c r="G8" s="111">
        <v>23243380505</v>
      </c>
      <c r="H8" s="111"/>
      <c r="I8" s="111">
        <f t="shared" ref="I8:I71" si="0">E8-G8</f>
        <v>-450033018</v>
      </c>
      <c r="J8" s="111"/>
      <c r="K8" s="111">
        <v>765387</v>
      </c>
      <c r="L8" s="111"/>
      <c r="M8" s="111">
        <f>' سهام'!U11</f>
        <v>22793347487</v>
      </c>
      <c r="N8" s="111"/>
      <c r="O8" s="111">
        <v>23243380505</v>
      </c>
      <c r="P8" s="111"/>
      <c r="Q8" s="111">
        <f t="shared" ref="Q8:Q71" si="1">M8-O8</f>
        <v>-450033018</v>
      </c>
      <c r="R8" s="105"/>
    </row>
    <row r="9" spans="1:18">
      <c r="A9" s="150" t="s">
        <v>100</v>
      </c>
      <c r="C9" s="111">
        <v>4096129</v>
      </c>
      <c r="D9" s="111"/>
      <c r="E9" s="111">
        <v>12494552951</v>
      </c>
      <c r="F9" s="111"/>
      <c r="G9" s="111">
        <v>13175850827</v>
      </c>
      <c r="H9" s="111"/>
      <c r="I9" s="111">
        <f t="shared" si="0"/>
        <v>-681297876</v>
      </c>
      <c r="J9" s="111"/>
      <c r="K9" s="111">
        <v>4096129</v>
      </c>
      <c r="L9" s="111"/>
      <c r="M9" s="111">
        <f>' سهام'!U12</f>
        <v>12494552951</v>
      </c>
      <c r="N9" s="111"/>
      <c r="O9" s="111">
        <v>13175850827</v>
      </c>
      <c r="P9" s="111"/>
      <c r="Q9" s="111">
        <f t="shared" si="1"/>
        <v>-681297876</v>
      </c>
      <c r="R9" s="105"/>
    </row>
    <row r="10" spans="1:18">
      <c r="A10" s="150" t="s">
        <v>101</v>
      </c>
      <c r="C10" s="111">
        <v>253691</v>
      </c>
      <c r="D10" s="111"/>
      <c r="E10" s="111">
        <v>4653819239</v>
      </c>
      <c r="F10" s="111"/>
      <c r="G10" s="111">
        <v>4600952697</v>
      </c>
      <c r="H10" s="111"/>
      <c r="I10" s="111">
        <f t="shared" si="0"/>
        <v>52866542</v>
      </c>
      <c r="J10" s="111"/>
      <c r="K10" s="111">
        <v>253691</v>
      </c>
      <c r="L10" s="111"/>
      <c r="M10" s="111">
        <f>' سهام'!U13</f>
        <v>4653819239</v>
      </c>
      <c r="N10" s="111"/>
      <c r="O10" s="111">
        <v>4600952697</v>
      </c>
      <c r="P10" s="111"/>
      <c r="Q10" s="111">
        <f t="shared" si="1"/>
        <v>52866542</v>
      </c>
      <c r="R10" s="105"/>
    </row>
    <row r="11" spans="1:18">
      <c r="A11" s="150" t="s">
        <v>102</v>
      </c>
      <c r="C11" s="111">
        <v>3984345</v>
      </c>
      <c r="D11" s="111"/>
      <c r="E11" s="111">
        <v>5798485621</v>
      </c>
      <c r="F11" s="111"/>
      <c r="G11" s="111">
        <v>7082490996</v>
      </c>
      <c r="H11" s="111"/>
      <c r="I11" s="111">
        <f t="shared" si="0"/>
        <v>-1284005375</v>
      </c>
      <c r="J11" s="111"/>
      <c r="K11" s="111">
        <v>3984345</v>
      </c>
      <c r="L11" s="111"/>
      <c r="M11" s="111">
        <f>' سهام'!U14</f>
        <v>5798485621</v>
      </c>
      <c r="N11" s="111"/>
      <c r="O11" s="111">
        <v>7082490996</v>
      </c>
      <c r="P11" s="111"/>
      <c r="Q11" s="111">
        <f t="shared" si="1"/>
        <v>-1284005375</v>
      </c>
      <c r="R11" s="105"/>
    </row>
    <row r="12" spans="1:18">
      <c r="A12" s="150" t="s">
        <v>103</v>
      </c>
      <c r="C12" s="111">
        <v>727710</v>
      </c>
      <c r="D12" s="111"/>
      <c r="E12" s="111">
        <v>13344543176</v>
      </c>
      <c r="F12" s="111"/>
      <c r="G12" s="111">
        <v>12550559899</v>
      </c>
      <c r="H12" s="111"/>
      <c r="I12" s="111">
        <f t="shared" si="0"/>
        <v>793983277</v>
      </c>
      <c r="J12" s="111"/>
      <c r="K12" s="111">
        <v>727710</v>
      </c>
      <c r="L12" s="111"/>
      <c r="M12" s="111">
        <f>' سهام'!U15</f>
        <v>13344543176</v>
      </c>
      <c r="N12" s="111"/>
      <c r="O12" s="111">
        <v>12550559899</v>
      </c>
      <c r="P12" s="111"/>
      <c r="Q12" s="111">
        <f t="shared" si="1"/>
        <v>793983277</v>
      </c>
      <c r="R12" s="105"/>
    </row>
    <row r="13" spans="1:18">
      <c r="A13" s="150" t="s">
        <v>104</v>
      </c>
      <c r="C13" s="111">
        <v>813670</v>
      </c>
      <c r="D13" s="111"/>
      <c r="E13" s="111">
        <v>4020208314</v>
      </c>
      <c r="F13" s="111"/>
      <c r="G13" s="111">
        <v>4043489078</v>
      </c>
      <c r="H13" s="111"/>
      <c r="I13" s="111">
        <f t="shared" si="0"/>
        <v>-23280764</v>
      </c>
      <c r="J13" s="111"/>
      <c r="K13" s="111">
        <v>813670</v>
      </c>
      <c r="L13" s="111"/>
      <c r="M13" s="111">
        <f>' سهام'!U16</f>
        <v>4020208314</v>
      </c>
      <c r="N13" s="111"/>
      <c r="O13" s="111">
        <v>4043489078</v>
      </c>
      <c r="P13" s="111"/>
      <c r="Q13" s="111">
        <f t="shared" si="1"/>
        <v>-23280764</v>
      </c>
      <c r="R13" s="105"/>
    </row>
    <row r="14" spans="1:18">
      <c r="A14" s="150" t="s">
        <v>105</v>
      </c>
      <c r="C14" s="111">
        <v>1463590</v>
      </c>
      <c r="D14" s="111"/>
      <c r="E14" s="111">
        <v>14911343196</v>
      </c>
      <c r="F14" s="111"/>
      <c r="G14" s="111">
        <v>16016356565</v>
      </c>
      <c r="H14" s="111"/>
      <c r="I14" s="111">
        <f t="shared" si="0"/>
        <v>-1105013369</v>
      </c>
      <c r="J14" s="111"/>
      <c r="K14" s="111">
        <v>1463590</v>
      </c>
      <c r="L14" s="111"/>
      <c r="M14" s="111">
        <f>' سهام'!U17</f>
        <v>14911343196</v>
      </c>
      <c r="N14" s="111"/>
      <c r="O14" s="111">
        <v>16016356565</v>
      </c>
      <c r="P14" s="111"/>
      <c r="Q14" s="111">
        <f t="shared" si="1"/>
        <v>-1105013369</v>
      </c>
      <c r="R14" s="105"/>
    </row>
    <row r="15" spans="1:18">
      <c r="A15" s="150" t="s">
        <v>106</v>
      </c>
      <c r="C15" s="111">
        <v>244144</v>
      </c>
      <c r="D15" s="111"/>
      <c r="E15" s="111">
        <v>3710732887</v>
      </c>
      <c r="F15" s="111"/>
      <c r="G15" s="111">
        <v>4246791209</v>
      </c>
      <c r="H15" s="111"/>
      <c r="I15" s="111">
        <f t="shared" si="0"/>
        <v>-536058322</v>
      </c>
      <c r="J15" s="111"/>
      <c r="K15" s="111">
        <v>244144</v>
      </c>
      <c r="L15" s="111"/>
      <c r="M15" s="111">
        <f>' سهام'!U18</f>
        <v>3710732887</v>
      </c>
      <c r="N15" s="111"/>
      <c r="O15" s="111">
        <v>4246791209</v>
      </c>
      <c r="P15" s="111"/>
      <c r="Q15" s="111">
        <f t="shared" si="1"/>
        <v>-536058322</v>
      </c>
      <c r="R15" s="105"/>
    </row>
    <row r="16" spans="1:18">
      <c r="A16" s="150" t="s">
        <v>107</v>
      </c>
      <c r="C16" s="111">
        <v>1921779</v>
      </c>
      <c r="D16" s="111"/>
      <c r="E16" s="111">
        <v>5460123168</v>
      </c>
      <c r="F16" s="111"/>
      <c r="G16" s="111">
        <v>5729663909</v>
      </c>
      <c r="H16" s="111"/>
      <c r="I16" s="111">
        <f t="shared" si="0"/>
        <v>-269540741</v>
      </c>
      <c r="J16" s="111"/>
      <c r="K16" s="111">
        <v>1921779</v>
      </c>
      <c r="L16" s="111"/>
      <c r="M16" s="111">
        <f>' سهام'!U19</f>
        <v>5460123168</v>
      </c>
      <c r="N16" s="111"/>
      <c r="O16" s="111">
        <v>5729663909</v>
      </c>
      <c r="P16" s="111"/>
      <c r="Q16" s="111">
        <f t="shared" si="1"/>
        <v>-269540741</v>
      </c>
      <c r="R16" s="105"/>
    </row>
    <row r="17" spans="1:18">
      <c r="A17" s="150" t="s">
        <v>108</v>
      </c>
      <c r="C17" s="111">
        <v>491633</v>
      </c>
      <c r="D17" s="111"/>
      <c r="E17" s="111">
        <v>8522391387</v>
      </c>
      <c r="F17" s="111"/>
      <c r="G17" s="111">
        <v>10086461060</v>
      </c>
      <c r="H17" s="111"/>
      <c r="I17" s="111">
        <f t="shared" si="0"/>
        <v>-1564069673</v>
      </c>
      <c r="J17" s="111"/>
      <c r="K17" s="111">
        <v>491633</v>
      </c>
      <c r="L17" s="111"/>
      <c r="M17" s="111">
        <f>' سهام'!U20</f>
        <v>8522391387</v>
      </c>
      <c r="N17" s="111"/>
      <c r="O17" s="111">
        <v>10086461060</v>
      </c>
      <c r="P17" s="111"/>
      <c r="Q17" s="111">
        <f t="shared" si="1"/>
        <v>-1564069673</v>
      </c>
      <c r="R17" s="105"/>
    </row>
    <row r="18" spans="1:18">
      <c r="A18" s="150" t="s">
        <v>109</v>
      </c>
      <c r="C18" s="111">
        <v>475245</v>
      </c>
      <c r="D18" s="111"/>
      <c r="E18" s="111">
        <v>8952252069</v>
      </c>
      <c r="F18" s="111"/>
      <c r="G18" s="111">
        <v>9118165564</v>
      </c>
      <c r="H18" s="111"/>
      <c r="I18" s="111">
        <f t="shared" si="0"/>
        <v>-165913495</v>
      </c>
      <c r="J18" s="111"/>
      <c r="K18" s="111">
        <v>475245</v>
      </c>
      <c r="L18" s="111"/>
      <c r="M18" s="111">
        <f>' سهام'!U21</f>
        <v>8952252069</v>
      </c>
      <c r="N18" s="111"/>
      <c r="O18" s="111">
        <v>9118165564</v>
      </c>
      <c r="P18" s="111"/>
      <c r="Q18" s="111">
        <f t="shared" si="1"/>
        <v>-165913495</v>
      </c>
      <c r="R18" s="105"/>
    </row>
    <row r="19" spans="1:18">
      <c r="A19" s="150" t="s">
        <v>110</v>
      </c>
      <c r="C19" s="111">
        <v>252805</v>
      </c>
      <c r="D19" s="111"/>
      <c r="E19" s="111">
        <v>2712791670</v>
      </c>
      <c r="F19" s="111"/>
      <c r="G19" s="111">
        <v>3228770595</v>
      </c>
      <c r="H19" s="111"/>
      <c r="I19" s="111">
        <f t="shared" si="0"/>
        <v>-515978925</v>
      </c>
      <c r="J19" s="111"/>
      <c r="K19" s="111">
        <v>252805</v>
      </c>
      <c r="L19" s="111"/>
      <c r="M19" s="111">
        <f>' سهام'!U22</f>
        <v>2712791670</v>
      </c>
      <c r="N19" s="111"/>
      <c r="O19" s="111">
        <v>3228770595</v>
      </c>
      <c r="P19" s="111"/>
      <c r="Q19" s="111">
        <f t="shared" si="1"/>
        <v>-515978925</v>
      </c>
      <c r="R19" s="105"/>
    </row>
    <row r="20" spans="1:18">
      <c r="A20" s="150" t="s">
        <v>111</v>
      </c>
      <c r="C20" s="111">
        <v>1048281</v>
      </c>
      <c r="D20" s="111"/>
      <c r="E20" s="111">
        <v>4774916206</v>
      </c>
      <c r="F20" s="111"/>
      <c r="G20" s="111">
        <v>4965043042</v>
      </c>
      <c r="H20" s="111"/>
      <c r="I20" s="111">
        <f t="shared" si="0"/>
        <v>-190126836</v>
      </c>
      <c r="J20" s="111"/>
      <c r="K20" s="111">
        <v>1048281</v>
      </c>
      <c r="L20" s="111"/>
      <c r="M20" s="111">
        <f>' سهام'!U23</f>
        <v>4774916206</v>
      </c>
      <c r="N20" s="111"/>
      <c r="O20" s="111">
        <v>4965043042</v>
      </c>
      <c r="P20" s="111"/>
      <c r="Q20" s="111">
        <f t="shared" si="1"/>
        <v>-190126836</v>
      </c>
      <c r="R20" s="105"/>
    </row>
    <row r="21" spans="1:18">
      <c r="A21" s="150" t="s">
        <v>112</v>
      </c>
      <c r="C21" s="111">
        <v>333268</v>
      </c>
      <c r="D21" s="111"/>
      <c r="E21" s="111">
        <v>2773565480</v>
      </c>
      <c r="F21" s="111"/>
      <c r="G21" s="111">
        <v>2869282558</v>
      </c>
      <c r="H21" s="111"/>
      <c r="I21" s="111">
        <f t="shared" si="0"/>
        <v>-95717078</v>
      </c>
      <c r="J21" s="111"/>
      <c r="K21" s="111">
        <v>333268</v>
      </c>
      <c r="L21" s="111"/>
      <c r="M21" s="111">
        <f>' سهام'!U24</f>
        <v>2773565480</v>
      </c>
      <c r="N21" s="111"/>
      <c r="O21" s="111">
        <v>2869282558</v>
      </c>
      <c r="P21" s="111"/>
      <c r="Q21" s="111">
        <f t="shared" si="1"/>
        <v>-95717078</v>
      </c>
      <c r="R21" s="105"/>
    </row>
    <row r="22" spans="1:18">
      <c r="A22" s="150" t="s">
        <v>113</v>
      </c>
      <c r="C22" s="111">
        <v>4413277</v>
      </c>
      <c r="D22" s="111"/>
      <c r="E22" s="111">
        <v>16298574828</v>
      </c>
      <c r="F22" s="111"/>
      <c r="G22" s="111">
        <v>15890610167</v>
      </c>
      <c r="H22" s="111"/>
      <c r="I22" s="111">
        <f t="shared" si="0"/>
        <v>407964661</v>
      </c>
      <c r="J22" s="111"/>
      <c r="K22" s="111">
        <v>4413277</v>
      </c>
      <c r="L22" s="111"/>
      <c r="M22" s="111">
        <f>' سهام'!U25</f>
        <v>16298574828</v>
      </c>
      <c r="N22" s="111"/>
      <c r="O22" s="111">
        <v>15890610167</v>
      </c>
      <c r="P22" s="111"/>
      <c r="Q22" s="111">
        <f t="shared" si="1"/>
        <v>407964661</v>
      </c>
      <c r="R22" s="105"/>
    </row>
    <row r="23" spans="1:18">
      <c r="A23" s="150" t="s">
        <v>114</v>
      </c>
      <c r="C23" s="111">
        <v>803123</v>
      </c>
      <c r="D23" s="111"/>
      <c r="E23" s="111">
        <v>16674116195</v>
      </c>
      <c r="F23" s="111"/>
      <c r="G23" s="111">
        <v>17100873685</v>
      </c>
      <c r="H23" s="111"/>
      <c r="I23" s="111">
        <f t="shared" si="0"/>
        <v>-426757490</v>
      </c>
      <c r="J23" s="111"/>
      <c r="K23" s="111">
        <v>803123</v>
      </c>
      <c r="L23" s="111"/>
      <c r="M23" s="111">
        <f>' سهام'!U26</f>
        <v>16674116195</v>
      </c>
      <c r="N23" s="111"/>
      <c r="O23" s="111">
        <v>17100873685</v>
      </c>
      <c r="P23" s="111"/>
      <c r="Q23" s="111">
        <f t="shared" si="1"/>
        <v>-426757490</v>
      </c>
      <c r="R23" s="105"/>
    </row>
    <row r="24" spans="1:18">
      <c r="A24" s="150" t="s">
        <v>115</v>
      </c>
      <c r="C24" s="111">
        <v>1254939</v>
      </c>
      <c r="D24" s="111"/>
      <c r="E24" s="111">
        <v>4503540777</v>
      </c>
      <c r="F24" s="111"/>
      <c r="G24" s="111">
        <v>4168232618</v>
      </c>
      <c r="H24" s="111"/>
      <c r="I24" s="111">
        <f t="shared" si="0"/>
        <v>335308159</v>
      </c>
      <c r="J24" s="111"/>
      <c r="K24" s="111">
        <v>1254939</v>
      </c>
      <c r="L24" s="111"/>
      <c r="M24" s="111">
        <f>' سهام'!U27</f>
        <v>4503540777</v>
      </c>
      <c r="N24" s="111"/>
      <c r="O24" s="111">
        <v>4168232618</v>
      </c>
      <c r="P24" s="111"/>
      <c r="Q24" s="111">
        <f t="shared" si="1"/>
        <v>335308159</v>
      </c>
      <c r="R24" s="105"/>
    </row>
    <row r="25" spans="1:18">
      <c r="A25" s="150" t="s">
        <v>116</v>
      </c>
      <c r="C25" s="111">
        <v>1025408</v>
      </c>
      <c r="D25" s="111"/>
      <c r="E25" s="111">
        <v>17072537487</v>
      </c>
      <c r="F25" s="111"/>
      <c r="G25" s="111">
        <v>19559402092</v>
      </c>
      <c r="H25" s="111"/>
      <c r="I25" s="111">
        <f t="shared" si="0"/>
        <v>-2486864605</v>
      </c>
      <c r="J25" s="111"/>
      <c r="K25" s="111">
        <v>1025408</v>
      </c>
      <c r="L25" s="111"/>
      <c r="M25" s="111">
        <f>' سهام'!U28</f>
        <v>17072537487</v>
      </c>
      <c r="N25" s="111"/>
      <c r="O25" s="111">
        <v>19559402092</v>
      </c>
      <c r="P25" s="111"/>
      <c r="Q25" s="111">
        <f t="shared" si="1"/>
        <v>-2486864605</v>
      </c>
      <c r="R25" s="105"/>
    </row>
    <row r="26" spans="1:18">
      <c r="A26" s="150" t="s">
        <v>117</v>
      </c>
      <c r="C26" s="111">
        <v>183901</v>
      </c>
      <c r="D26" s="111"/>
      <c r="E26" s="111">
        <v>5797080612</v>
      </c>
      <c r="F26" s="111"/>
      <c r="G26" s="111">
        <v>5922110673</v>
      </c>
      <c r="H26" s="111"/>
      <c r="I26" s="111">
        <f t="shared" si="0"/>
        <v>-125030061</v>
      </c>
      <c r="J26" s="111"/>
      <c r="K26" s="111">
        <v>183901</v>
      </c>
      <c r="L26" s="111"/>
      <c r="M26" s="111">
        <f>' سهام'!U29</f>
        <v>5797080612</v>
      </c>
      <c r="N26" s="111"/>
      <c r="O26" s="111">
        <v>5922110673</v>
      </c>
      <c r="P26" s="111"/>
      <c r="Q26" s="111">
        <f t="shared" si="1"/>
        <v>-125030061</v>
      </c>
      <c r="R26" s="105"/>
    </row>
    <row r="27" spans="1:18">
      <c r="A27" s="150" t="s">
        <v>118</v>
      </c>
      <c r="C27" s="111">
        <v>361072</v>
      </c>
      <c r="D27" s="111"/>
      <c r="E27" s="111">
        <v>9338046238</v>
      </c>
      <c r="F27" s="111"/>
      <c r="G27" s="111">
        <v>10441445622</v>
      </c>
      <c r="H27" s="111"/>
      <c r="I27" s="111">
        <f t="shared" si="0"/>
        <v>-1103399384</v>
      </c>
      <c r="J27" s="111"/>
      <c r="K27" s="111">
        <v>361072</v>
      </c>
      <c r="L27" s="111"/>
      <c r="M27" s="111">
        <f>' سهام'!U30</f>
        <v>9338046238</v>
      </c>
      <c r="N27" s="111"/>
      <c r="O27" s="111">
        <v>10441445622</v>
      </c>
      <c r="P27" s="111"/>
      <c r="Q27" s="111">
        <f t="shared" si="1"/>
        <v>-1103399384</v>
      </c>
      <c r="R27" s="105"/>
    </row>
    <row r="28" spans="1:18">
      <c r="A28" s="150" t="s">
        <v>119</v>
      </c>
      <c r="C28" s="111">
        <v>710475</v>
      </c>
      <c r="D28" s="111"/>
      <c r="E28" s="111">
        <v>1631954294</v>
      </c>
      <c r="F28" s="111"/>
      <c r="G28" s="111">
        <v>1610598057</v>
      </c>
      <c r="H28" s="111"/>
      <c r="I28" s="111">
        <f t="shared" si="0"/>
        <v>21356237</v>
      </c>
      <c r="J28" s="111"/>
      <c r="K28" s="111">
        <v>710475</v>
      </c>
      <c r="L28" s="111"/>
      <c r="M28" s="111">
        <f>' سهام'!U31</f>
        <v>1631954294</v>
      </c>
      <c r="N28" s="111"/>
      <c r="O28" s="111">
        <v>1610598057</v>
      </c>
      <c r="P28" s="111"/>
      <c r="Q28" s="111">
        <f t="shared" si="1"/>
        <v>21356237</v>
      </c>
      <c r="R28" s="105"/>
    </row>
    <row r="29" spans="1:18">
      <c r="A29" s="150" t="s">
        <v>120</v>
      </c>
      <c r="C29" s="111">
        <v>4677860</v>
      </c>
      <c r="D29" s="111"/>
      <c r="E29" s="111">
        <v>10034696401</v>
      </c>
      <c r="F29" s="111"/>
      <c r="G29" s="111">
        <v>10122909615</v>
      </c>
      <c r="H29" s="111"/>
      <c r="I29" s="111">
        <f t="shared" si="0"/>
        <v>-88213214</v>
      </c>
      <c r="J29" s="111"/>
      <c r="K29" s="111">
        <v>4677860</v>
      </c>
      <c r="L29" s="111"/>
      <c r="M29" s="111">
        <f>' سهام'!U32</f>
        <v>10034696401</v>
      </c>
      <c r="N29" s="111"/>
      <c r="O29" s="111">
        <v>10122909615</v>
      </c>
      <c r="P29" s="111"/>
      <c r="Q29" s="111">
        <f t="shared" si="1"/>
        <v>-88213214</v>
      </c>
      <c r="R29" s="105"/>
    </row>
    <row r="30" spans="1:18">
      <c r="A30" s="150" t="s">
        <v>121</v>
      </c>
      <c r="C30" s="111">
        <v>1539083</v>
      </c>
      <c r="D30" s="111"/>
      <c r="E30" s="111">
        <v>6544989478</v>
      </c>
      <c r="F30" s="111"/>
      <c r="G30" s="111">
        <v>6936552734</v>
      </c>
      <c r="H30" s="111"/>
      <c r="I30" s="111">
        <f t="shared" si="0"/>
        <v>-391563256</v>
      </c>
      <c r="J30" s="111"/>
      <c r="K30" s="111">
        <v>1539083</v>
      </c>
      <c r="L30" s="111"/>
      <c r="M30" s="111">
        <f>' سهام'!U33</f>
        <v>6544989478</v>
      </c>
      <c r="N30" s="111"/>
      <c r="O30" s="111">
        <v>6936552734</v>
      </c>
      <c r="P30" s="111"/>
      <c r="Q30" s="111">
        <f t="shared" si="1"/>
        <v>-391563256</v>
      </c>
      <c r="R30" s="105"/>
    </row>
    <row r="31" spans="1:18">
      <c r="A31" s="150" t="s">
        <v>122</v>
      </c>
      <c r="C31" s="111">
        <v>927333</v>
      </c>
      <c r="D31" s="111"/>
      <c r="E31" s="111">
        <v>20270913935</v>
      </c>
      <c r="F31" s="111"/>
      <c r="G31" s="111">
        <v>18716967486</v>
      </c>
      <c r="H31" s="111"/>
      <c r="I31" s="111">
        <f t="shared" si="0"/>
        <v>1553946449</v>
      </c>
      <c r="J31" s="111"/>
      <c r="K31" s="111">
        <v>927333</v>
      </c>
      <c r="L31" s="111"/>
      <c r="M31" s="111">
        <f>' سهام'!U34</f>
        <v>20270913935</v>
      </c>
      <c r="N31" s="111"/>
      <c r="O31" s="111">
        <v>18716967486</v>
      </c>
      <c r="P31" s="111"/>
      <c r="Q31" s="111">
        <f t="shared" si="1"/>
        <v>1553946449</v>
      </c>
      <c r="R31" s="105"/>
    </row>
    <row r="32" spans="1:18">
      <c r="A32" s="150" t="s">
        <v>123</v>
      </c>
      <c r="C32" s="111">
        <v>9745275</v>
      </c>
      <c r="D32" s="111"/>
      <c r="E32" s="111">
        <v>14680719761</v>
      </c>
      <c r="F32" s="111"/>
      <c r="G32" s="111">
        <v>14386795931</v>
      </c>
      <c r="H32" s="111"/>
      <c r="I32" s="111">
        <f t="shared" si="0"/>
        <v>293923830</v>
      </c>
      <c r="J32" s="111"/>
      <c r="K32" s="111">
        <v>9745275</v>
      </c>
      <c r="L32" s="111"/>
      <c r="M32" s="111">
        <f>' سهام'!U35</f>
        <v>14680719761</v>
      </c>
      <c r="N32" s="111"/>
      <c r="O32" s="111">
        <v>14386795931</v>
      </c>
      <c r="P32" s="111"/>
      <c r="Q32" s="111">
        <f t="shared" si="1"/>
        <v>293923830</v>
      </c>
      <c r="R32" s="105"/>
    </row>
    <row r="33" spans="1:18">
      <c r="A33" s="150" t="s">
        <v>124</v>
      </c>
      <c r="C33" s="111">
        <v>1116318</v>
      </c>
      <c r="D33" s="111"/>
      <c r="E33" s="111">
        <v>3775389862</v>
      </c>
      <c r="F33" s="111"/>
      <c r="G33" s="111">
        <v>4500567061</v>
      </c>
      <c r="H33" s="111"/>
      <c r="I33" s="111">
        <f t="shared" si="0"/>
        <v>-725177199</v>
      </c>
      <c r="J33" s="111"/>
      <c r="K33" s="111">
        <v>1116318</v>
      </c>
      <c r="L33" s="111"/>
      <c r="M33" s="111">
        <f>' سهام'!U36</f>
        <v>3775389862</v>
      </c>
      <c r="N33" s="111"/>
      <c r="O33" s="111">
        <v>4500567061</v>
      </c>
      <c r="P33" s="111"/>
      <c r="Q33" s="111">
        <f t="shared" si="1"/>
        <v>-725177199</v>
      </c>
      <c r="R33" s="105"/>
    </row>
    <row r="34" spans="1:18">
      <c r="A34" s="150" t="s">
        <v>125</v>
      </c>
      <c r="C34" s="111">
        <v>1760527</v>
      </c>
      <c r="D34" s="111"/>
      <c r="E34" s="111">
        <v>4979987627</v>
      </c>
      <c r="F34" s="111"/>
      <c r="G34" s="111">
        <v>5431388593</v>
      </c>
      <c r="H34" s="111"/>
      <c r="I34" s="111">
        <f t="shared" si="0"/>
        <v>-451400966</v>
      </c>
      <c r="J34" s="111"/>
      <c r="K34" s="111">
        <v>1760527</v>
      </c>
      <c r="L34" s="111"/>
      <c r="M34" s="111">
        <f>' سهام'!U37</f>
        <v>4979987627</v>
      </c>
      <c r="N34" s="111"/>
      <c r="O34" s="111">
        <v>5431388593</v>
      </c>
      <c r="P34" s="111"/>
      <c r="Q34" s="111">
        <f t="shared" si="1"/>
        <v>-451400966</v>
      </c>
      <c r="R34" s="105"/>
    </row>
    <row r="35" spans="1:18">
      <c r="A35" s="150" t="s">
        <v>126</v>
      </c>
      <c r="C35" s="111">
        <v>462443</v>
      </c>
      <c r="D35" s="111"/>
      <c r="E35" s="111">
        <v>2943163646</v>
      </c>
      <c r="F35" s="111"/>
      <c r="G35" s="111">
        <v>2850702572</v>
      </c>
      <c r="H35" s="111"/>
      <c r="I35" s="111">
        <f t="shared" si="0"/>
        <v>92461074</v>
      </c>
      <c r="J35" s="111"/>
      <c r="K35" s="111">
        <v>462443</v>
      </c>
      <c r="L35" s="111"/>
      <c r="M35" s="111">
        <f>' سهام'!U38</f>
        <v>2943163646</v>
      </c>
      <c r="N35" s="111"/>
      <c r="O35" s="111">
        <v>2850702572</v>
      </c>
      <c r="P35" s="111"/>
      <c r="Q35" s="111">
        <f t="shared" si="1"/>
        <v>92461074</v>
      </c>
      <c r="R35" s="105"/>
    </row>
    <row r="36" spans="1:18">
      <c r="A36" s="150" t="s">
        <v>127</v>
      </c>
      <c r="C36" s="111">
        <v>2730733</v>
      </c>
      <c r="D36" s="111"/>
      <c r="E36" s="111">
        <v>7028614744</v>
      </c>
      <c r="F36" s="111"/>
      <c r="G36" s="111">
        <v>7550073200</v>
      </c>
      <c r="H36" s="111"/>
      <c r="I36" s="111">
        <f t="shared" si="0"/>
        <v>-521458456</v>
      </c>
      <c r="J36" s="111"/>
      <c r="K36" s="111">
        <v>2730733</v>
      </c>
      <c r="L36" s="111"/>
      <c r="M36" s="111">
        <f>' سهام'!U39</f>
        <v>7028614744</v>
      </c>
      <c r="N36" s="111"/>
      <c r="O36" s="111">
        <v>7550073200</v>
      </c>
      <c r="P36" s="111"/>
      <c r="Q36" s="111">
        <f t="shared" si="1"/>
        <v>-521458456</v>
      </c>
      <c r="R36" s="105"/>
    </row>
    <row r="37" spans="1:18">
      <c r="A37" s="150" t="s">
        <v>128</v>
      </c>
      <c r="C37" s="111">
        <v>984903</v>
      </c>
      <c r="D37" s="111"/>
      <c r="E37" s="111">
        <v>7569966227</v>
      </c>
      <c r="F37" s="111"/>
      <c r="G37" s="111">
        <v>8355962658</v>
      </c>
      <c r="H37" s="111"/>
      <c r="I37" s="111">
        <f t="shared" si="0"/>
        <v>-785996431</v>
      </c>
      <c r="J37" s="111"/>
      <c r="K37" s="111">
        <v>984903</v>
      </c>
      <c r="L37" s="111"/>
      <c r="M37" s="111">
        <f>' سهام'!U40</f>
        <v>7569966227</v>
      </c>
      <c r="N37" s="111"/>
      <c r="O37" s="111">
        <v>8355962658</v>
      </c>
      <c r="P37" s="111"/>
      <c r="Q37" s="111">
        <f t="shared" si="1"/>
        <v>-785996431</v>
      </c>
      <c r="R37" s="105"/>
    </row>
    <row r="38" spans="1:18">
      <c r="A38" s="150" t="s">
        <v>129</v>
      </c>
      <c r="C38" s="111">
        <v>1976188</v>
      </c>
      <c r="D38" s="111"/>
      <c r="E38" s="111">
        <v>9994399796</v>
      </c>
      <c r="F38" s="111"/>
      <c r="G38" s="111">
        <v>11628521520</v>
      </c>
      <c r="H38" s="111"/>
      <c r="I38" s="111">
        <f t="shared" si="0"/>
        <v>-1634121724</v>
      </c>
      <c r="J38" s="111"/>
      <c r="K38" s="111">
        <v>1976188</v>
      </c>
      <c r="L38" s="111"/>
      <c r="M38" s="111">
        <f>' سهام'!U41</f>
        <v>9994399796</v>
      </c>
      <c r="N38" s="111"/>
      <c r="O38" s="111">
        <v>11628521520</v>
      </c>
      <c r="P38" s="111"/>
      <c r="Q38" s="111">
        <f t="shared" si="1"/>
        <v>-1634121724</v>
      </c>
      <c r="R38" s="105"/>
    </row>
    <row r="39" spans="1:18">
      <c r="A39" s="150" t="s">
        <v>130</v>
      </c>
      <c r="C39" s="111">
        <v>259453</v>
      </c>
      <c r="D39" s="111"/>
      <c r="E39" s="111">
        <v>8539024205</v>
      </c>
      <c r="F39" s="111"/>
      <c r="G39" s="111">
        <v>9043801809</v>
      </c>
      <c r="H39" s="111"/>
      <c r="I39" s="111">
        <f t="shared" si="0"/>
        <v>-504777604</v>
      </c>
      <c r="J39" s="111"/>
      <c r="K39" s="111">
        <v>259453</v>
      </c>
      <c r="L39" s="111"/>
      <c r="M39" s="111">
        <f>' سهام'!U42</f>
        <v>8539024205</v>
      </c>
      <c r="N39" s="111"/>
      <c r="O39" s="111">
        <v>9043801809</v>
      </c>
      <c r="P39" s="111"/>
      <c r="Q39" s="111">
        <f t="shared" si="1"/>
        <v>-504777604</v>
      </c>
      <c r="R39" s="105"/>
    </row>
    <row r="40" spans="1:18">
      <c r="A40" s="150" t="s">
        <v>131</v>
      </c>
      <c r="C40" s="111">
        <v>1468895</v>
      </c>
      <c r="D40" s="111"/>
      <c r="E40" s="111">
        <v>23201409601</v>
      </c>
      <c r="F40" s="111"/>
      <c r="G40" s="111">
        <v>24514238174</v>
      </c>
      <c r="H40" s="111"/>
      <c r="I40" s="111">
        <f t="shared" si="0"/>
        <v>-1312828573</v>
      </c>
      <c r="J40" s="111"/>
      <c r="K40" s="111">
        <v>1468895</v>
      </c>
      <c r="L40" s="111"/>
      <c r="M40" s="111">
        <f>' سهام'!U43</f>
        <v>23201409601</v>
      </c>
      <c r="N40" s="111"/>
      <c r="O40" s="111">
        <v>24514238174</v>
      </c>
      <c r="P40" s="111"/>
      <c r="Q40" s="111">
        <f t="shared" si="1"/>
        <v>-1312828573</v>
      </c>
      <c r="R40" s="105"/>
    </row>
    <row r="41" spans="1:18">
      <c r="A41" s="150" t="s">
        <v>132</v>
      </c>
      <c r="C41" s="111">
        <v>1469744</v>
      </c>
      <c r="D41" s="111"/>
      <c r="E41" s="111">
        <v>10387868613</v>
      </c>
      <c r="F41" s="111"/>
      <c r="G41" s="111">
        <v>10990469538</v>
      </c>
      <c r="H41" s="111"/>
      <c r="I41" s="111">
        <f t="shared" si="0"/>
        <v>-602600925</v>
      </c>
      <c r="J41" s="111"/>
      <c r="K41" s="111">
        <v>1469744</v>
      </c>
      <c r="L41" s="111"/>
      <c r="M41" s="111">
        <f>' سهام'!U44</f>
        <v>10387868613</v>
      </c>
      <c r="N41" s="111"/>
      <c r="O41" s="111">
        <v>10990469538</v>
      </c>
      <c r="P41" s="111"/>
      <c r="Q41" s="111">
        <f t="shared" si="1"/>
        <v>-602600925</v>
      </c>
      <c r="R41" s="105"/>
    </row>
    <row r="42" spans="1:18">
      <c r="A42" s="150" t="s">
        <v>133</v>
      </c>
      <c r="C42" s="111">
        <v>1730907</v>
      </c>
      <c r="D42" s="111"/>
      <c r="E42" s="111">
        <v>12721863920</v>
      </c>
      <c r="F42" s="111"/>
      <c r="G42" s="111">
        <v>14541074001</v>
      </c>
      <c r="H42" s="111"/>
      <c r="I42" s="111">
        <f t="shared" si="0"/>
        <v>-1819210081</v>
      </c>
      <c r="J42" s="111"/>
      <c r="K42" s="111">
        <v>1730907</v>
      </c>
      <c r="L42" s="111"/>
      <c r="M42" s="111">
        <f>' سهام'!U45</f>
        <v>12721863920</v>
      </c>
      <c r="N42" s="111"/>
      <c r="O42" s="111">
        <v>14541074001</v>
      </c>
      <c r="P42" s="111"/>
      <c r="Q42" s="111">
        <f t="shared" si="1"/>
        <v>-1819210081</v>
      </c>
      <c r="R42" s="105"/>
    </row>
    <row r="43" spans="1:18">
      <c r="A43" s="150" t="s">
        <v>134</v>
      </c>
      <c r="C43" s="111">
        <v>293469</v>
      </c>
      <c r="D43" s="111"/>
      <c r="E43" s="111">
        <v>4051714106</v>
      </c>
      <c r="F43" s="111"/>
      <c r="G43" s="111">
        <v>4504741324</v>
      </c>
      <c r="H43" s="111"/>
      <c r="I43" s="111">
        <f t="shared" si="0"/>
        <v>-453027218</v>
      </c>
      <c r="J43" s="111"/>
      <c r="K43" s="111">
        <v>293469</v>
      </c>
      <c r="L43" s="111"/>
      <c r="M43" s="111">
        <f>' سهام'!U46</f>
        <v>4051714106</v>
      </c>
      <c r="N43" s="111"/>
      <c r="O43" s="111">
        <v>4504741324</v>
      </c>
      <c r="P43" s="111"/>
      <c r="Q43" s="111">
        <f t="shared" si="1"/>
        <v>-453027218</v>
      </c>
      <c r="R43" s="105"/>
    </row>
    <row r="44" spans="1:18">
      <c r="A44" s="150" t="s">
        <v>135</v>
      </c>
      <c r="C44" s="111">
        <v>1192744</v>
      </c>
      <c r="D44" s="111"/>
      <c r="E44" s="111">
        <v>11868854231</v>
      </c>
      <c r="F44" s="111"/>
      <c r="G44" s="111">
        <v>13007643262</v>
      </c>
      <c r="H44" s="111"/>
      <c r="I44" s="111">
        <f t="shared" si="0"/>
        <v>-1138789031</v>
      </c>
      <c r="J44" s="111"/>
      <c r="K44" s="111">
        <v>1192744</v>
      </c>
      <c r="L44" s="111"/>
      <c r="M44" s="111">
        <f>' سهام'!U47</f>
        <v>11868854231</v>
      </c>
      <c r="N44" s="111"/>
      <c r="O44" s="111">
        <v>13007643262</v>
      </c>
      <c r="P44" s="111"/>
      <c r="Q44" s="111">
        <f t="shared" si="1"/>
        <v>-1138789031</v>
      </c>
      <c r="R44" s="105"/>
    </row>
    <row r="45" spans="1:18">
      <c r="A45" s="150" t="s">
        <v>136</v>
      </c>
      <c r="C45" s="111">
        <v>106746</v>
      </c>
      <c r="D45" s="111"/>
      <c r="E45" s="111">
        <v>7218197191</v>
      </c>
      <c r="F45" s="111"/>
      <c r="G45" s="111">
        <v>8097800351</v>
      </c>
      <c r="H45" s="111"/>
      <c r="I45" s="111">
        <f t="shared" si="0"/>
        <v>-879603160</v>
      </c>
      <c r="J45" s="111"/>
      <c r="K45" s="111">
        <v>106746</v>
      </c>
      <c r="L45" s="111"/>
      <c r="M45" s="111">
        <f>' سهام'!U48</f>
        <v>7218197191</v>
      </c>
      <c r="N45" s="111"/>
      <c r="O45" s="111">
        <v>8097800351</v>
      </c>
      <c r="P45" s="111"/>
      <c r="Q45" s="111">
        <f t="shared" si="1"/>
        <v>-879603160</v>
      </c>
      <c r="R45" s="105"/>
    </row>
    <row r="46" spans="1:18">
      <c r="A46" s="150" t="s">
        <v>137</v>
      </c>
      <c r="C46" s="111">
        <v>104252</v>
      </c>
      <c r="D46" s="111"/>
      <c r="E46" s="111">
        <v>3771763338</v>
      </c>
      <c r="F46" s="111"/>
      <c r="G46" s="111">
        <v>4984260860</v>
      </c>
      <c r="H46" s="111"/>
      <c r="I46" s="111">
        <f t="shared" si="0"/>
        <v>-1212497522</v>
      </c>
      <c r="J46" s="111"/>
      <c r="K46" s="111">
        <v>104252</v>
      </c>
      <c r="L46" s="111"/>
      <c r="M46" s="111">
        <f>' سهام'!U49</f>
        <v>3771763338</v>
      </c>
      <c r="N46" s="111"/>
      <c r="O46" s="111">
        <v>4984260860</v>
      </c>
      <c r="P46" s="111"/>
      <c r="Q46" s="111">
        <f t="shared" si="1"/>
        <v>-1212497522</v>
      </c>
      <c r="R46" s="105"/>
    </row>
    <row r="47" spans="1:18">
      <c r="A47" s="150" t="s">
        <v>138</v>
      </c>
      <c r="C47" s="111">
        <v>1740129</v>
      </c>
      <c r="D47" s="111"/>
      <c r="E47" s="111">
        <v>5093273790</v>
      </c>
      <c r="F47" s="111"/>
      <c r="G47" s="111">
        <v>4793898425</v>
      </c>
      <c r="H47" s="111"/>
      <c r="I47" s="111">
        <f t="shared" si="0"/>
        <v>299375365</v>
      </c>
      <c r="J47" s="111"/>
      <c r="K47" s="111">
        <v>1740129</v>
      </c>
      <c r="L47" s="111"/>
      <c r="M47" s="111">
        <f>' سهام'!U50</f>
        <v>5093273790</v>
      </c>
      <c r="N47" s="111"/>
      <c r="O47" s="111">
        <v>4793898425</v>
      </c>
      <c r="P47" s="111"/>
      <c r="Q47" s="111">
        <f t="shared" si="1"/>
        <v>299375365</v>
      </c>
      <c r="R47" s="105"/>
    </row>
    <row r="48" spans="1:18">
      <c r="A48" s="150" t="s">
        <v>139</v>
      </c>
      <c r="C48" s="111">
        <v>2399719</v>
      </c>
      <c r="D48" s="111"/>
      <c r="E48" s="111">
        <v>12098708452</v>
      </c>
      <c r="F48" s="111"/>
      <c r="G48" s="111">
        <v>14217467154</v>
      </c>
      <c r="H48" s="111"/>
      <c r="I48" s="111">
        <f t="shared" si="0"/>
        <v>-2118758702</v>
      </c>
      <c r="J48" s="111"/>
      <c r="K48" s="111">
        <v>2399719</v>
      </c>
      <c r="L48" s="111"/>
      <c r="M48" s="111">
        <f>' سهام'!U51</f>
        <v>12098708452</v>
      </c>
      <c r="N48" s="111"/>
      <c r="O48" s="111">
        <v>14217467154</v>
      </c>
      <c r="P48" s="111"/>
      <c r="Q48" s="111">
        <f t="shared" si="1"/>
        <v>-2118758702</v>
      </c>
      <c r="R48" s="105"/>
    </row>
    <row r="49" spans="1:18">
      <c r="A49" s="150" t="s">
        <v>140</v>
      </c>
      <c r="C49" s="111">
        <v>297139</v>
      </c>
      <c r="D49" s="111"/>
      <c r="E49" s="111">
        <v>4164866373</v>
      </c>
      <c r="F49" s="111"/>
      <c r="G49" s="111">
        <v>4716944989</v>
      </c>
      <c r="H49" s="111"/>
      <c r="I49" s="111">
        <f t="shared" si="0"/>
        <v>-552078616</v>
      </c>
      <c r="J49" s="111"/>
      <c r="K49" s="111">
        <v>297139</v>
      </c>
      <c r="L49" s="111"/>
      <c r="M49" s="111">
        <f>' سهام'!U52</f>
        <v>4164866373</v>
      </c>
      <c r="N49" s="111"/>
      <c r="O49" s="111">
        <v>4716944989</v>
      </c>
      <c r="P49" s="111"/>
      <c r="Q49" s="111">
        <f t="shared" si="1"/>
        <v>-552078616</v>
      </c>
      <c r="R49" s="105"/>
    </row>
    <row r="50" spans="1:18">
      <c r="A50" s="150" t="s">
        <v>141</v>
      </c>
      <c r="C50" s="111">
        <v>3175589</v>
      </c>
      <c r="D50" s="111"/>
      <c r="E50" s="111">
        <v>4089516006</v>
      </c>
      <c r="F50" s="111"/>
      <c r="G50" s="111">
        <v>4599653412</v>
      </c>
      <c r="H50" s="111"/>
      <c r="I50" s="111">
        <f t="shared" si="0"/>
        <v>-510137406</v>
      </c>
      <c r="J50" s="111"/>
      <c r="K50" s="111">
        <v>3175589</v>
      </c>
      <c r="L50" s="111"/>
      <c r="M50" s="111">
        <f>' سهام'!U53</f>
        <v>4089516006</v>
      </c>
      <c r="N50" s="111"/>
      <c r="O50" s="111">
        <v>4599653412</v>
      </c>
      <c r="P50" s="111"/>
      <c r="Q50" s="111">
        <f t="shared" si="1"/>
        <v>-510137406</v>
      </c>
      <c r="R50" s="105"/>
    </row>
    <row r="51" spans="1:18">
      <c r="A51" s="150" t="s">
        <v>142</v>
      </c>
      <c r="C51" s="111">
        <v>295677</v>
      </c>
      <c r="D51" s="111"/>
      <c r="E51" s="111">
        <v>3851841043</v>
      </c>
      <c r="F51" s="111"/>
      <c r="G51" s="111">
        <v>4110982414</v>
      </c>
      <c r="H51" s="111"/>
      <c r="I51" s="111">
        <f t="shared" si="0"/>
        <v>-259141371</v>
      </c>
      <c r="J51" s="111"/>
      <c r="K51" s="111">
        <v>295677</v>
      </c>
      <c r="L51" s="111"/>
      <c r="M51" s="111">
        <f>' سهام'!U54</f>
        <v>3851841043</v>
      </c>
      <c r="N51" s="111"/>
      <c r="O51" s="111">
        <v>4110982414</v>
      </c>
      <c r="P51" s="111"/>
      <c r="Q51" s="111">
        <f t="shared" si="1"/>
        <v>-259141371</v>
      </c>
      <c r="R51" s="105"/>
    </row>
    <row r="52" spans="1:18">
      <c r="A52" s="150" t="s">
        <v>143</v>
      </c>
      <c r="C52" s="111">
        <v>1448944</v>
      </c>
      <c r="D52" s="111"/>
      <c r="E52" s="111">
        <v>5972617080</v>
      </c>
      <c r="F52" s="111"/>
      <c r="G52" s="111">
        <v>5618797706</v>
      </c>
      <c r="H52" s="111"/>
      <c r="I52" s="111">
        <f t="shared" si="0"/>
        <v>353819374</v>
      </c>
      <c r="J52" s="111"/>
      <c r="K52" s="111">
        <v>1448944</v>
      </c>
      <c r="L52" s="111"/>
      <c r="M52" s="111">
        <f>' سهام'!U55</f>
        <v>5972617080</v>
      </c>
      <c r="N52" s="111"/>
      <c r="O52" s="111">
        <v>5618797706</v>
      </c>
      <c r="P52" s="111"/>
      <c r="Q52" s="111">
        <f t="shared" si="1"/>
        <v>353819374</v>
      </c>
      <c r="R52" s="105"/>
    </row>
    <row r="53" spans="1:18">
      <c r="A53" s="150" t="s">
        <v>144</v>
      </c>
      <c r="C53" s="111">
        <v>807059</v>
      </c>
      <c r="D53" s="111"/>
      <c r="E53" s="111">
        <v>6990685458</v>
      </c>
      <c r="F53" s="111"/>
      <c r="G53" s="111">
        <v>7334410675</v>
      </c>
      <c r="H53" s="111"/>
      <c r="I53" s="111">
        <f t="shared" si="0"/>
        <v>-343725217</v>
      </c>
      <c r="J53" s="111"/>
      <c r="K53" s="111">
        <v>807059</v>
      </c>
      <c r="L53" s="111"/>
      <c r="M53" s="111">
        <f>' سهام'!U56</f>
        <v>6990685458</v>
      </c>
      <c r="N53" s="111"/>
      <c r="O53" s="111">
        <v>7334410675</v>
      </c>
      <c r="P53" s="111"/>
      <c r="Q53" s="111">
        <f t="shared" si="1"/>
        <v>-343725217</v>
      </c>
      <c r="R53" s="105"/>
    </row>
    <row r="54" spans="1:18">
      <c r="A54" s="150" t="s">
        <v>145</v>
      </c>
      <c r="C54" s="111">
        <v>569239</v>
      </c>
      <c r="D54" s="111"/>
      <c r="E54" s="111">
        <v>3738762592</v>
      </c>
      <c r="F54" s="111"/>
      <c r="G54" s="111">
        <v>3842648138</v>
      </c>
      <c r="H54" s="111"/>
      <c r="I54" s="111">
        <f t="shared" si="0"/>
        <v>-103885546</v>
      </c>
      <c r="J54" s="111"/>
      <c r="K54" s="111">
        <v>569239</v>
      </c>
      <c r="L54" s="111"/>
      <c r="M54" s="111">
        <f>' سهام'!U57</f>
        <v>3738762592</v>
      </c>
      <c r="N54" s="111"/>
      <c r="O54" s="111">
        <v>3842648138</v>
      </c>
      <c r="P54" s="111"/>
      <c r="Q54" s="111">
        <f t="shared" si="1"/>
        <v>-103885546</v>
      </c>
      <c r="R54" s="105"/>
    </row>
    <row r="55" spans="1:18">
      <c r="A55" s="150" t="s">
        <v>146</v>
      </c>
      <c r="C55" s="111">
        <v>1623504</v>
      </c>
      <c r="D55" s="111"/>
      <c r="E55" s="111">
        <v>3832764149</v>
      </c>
      <c r="F55" s="111"/>
      <c r="G55" s="111">
        <v>4028435979</v>
      </c>
      <c r="H55" s="111"/>
      <c r="I55" s="111">
        <f t="shared" si="0"/>
        <v>-195671830</v>
      </c>
      <c r="J55" s="111"/>
      <c r="K55" s="111">
        <v>1623504</v>
      </c>
      <c r="L55" s="111"/>
      <c r="M55" s="111">
        <f>' سهام'!U58</f>
        <v>3832764149</v>
      </c>
      <c r="N55" s="111"/>
      <c r="O55" s="111">
        <v>4028435979</v>
      </c>
      <c r="P55" s="111"/>
      <c r="Q55" s="111">
        <f t="shared" si="1"/>
        <v>-195671830</v>
      </c>
      <c r="R55" s="105"/>
    </row>
    <row r="56" spans="1:18">
      <c r="A56" s="150" t="s">
        <v>147</v>
      </c>
      <c r="C56" s="111">
        <v>224958</v>
      </c>
      <c r="D56" s="111"/>
      <c r="E56" s="111">
        <v>4282520656</v>
      </c>
      <c r="F56" s="111"/>
      <c r="G56" s="111">
        <v>4647598692</v>
      </c>
      <c r="H56" s="111"/>
      <c r="I56" s="111">
        <f t="shared" si="0"/>
        <v>-365078036</v>
      </c>
      <c r="J56" s="111"/>
      <c r="K56" s="111">
        <v>224958</v>
      </c>
      <c r="L56" s="111"/>
      <c r="M56" s="111">
        <f>' سهام'!U59</f>
        <v>4282520656</v>
      </c>
      <c r="N56" s="111"/>
      <c r="O56" s="111">
        <v>4647598692</v>
      </c>
      <c r="P56" s="111"/>
      <c r="Q56" s="111">
        <f t="shared" si="1"/>
        <v>-365078036</v>
      </c>
      <c r="R56" s="105"/>
    </row>
    <row r="57" spans="1:18">
      <c r="A57" s="150" t="s">
        <v>148</v>
      </c>
      <c r="C57" s="111">
        <v>2942969</v>
      </c>
      <c r="D57" s="111"/>
      <c r="E57" s="111">
        <v>7934361291</v>
      </c>
      <c r="F57" s="111"/>
      <c r="G57" s="111">
        <v>8649767774</v>
      </c>
      <c r="H57" s="111"/>
      <c r="I57" s="111">
        <f t="shared" si="0"/>
        <v>-715406483</v>
      </c>
      <c r="J57" s="111"/>
      <c r="K57" s="111">
        <v>2942969</v>
      </c>
      <c r="L57" s="111"/>
      <c r="M57" s="111">
        <f>' سهام'!U60</f>
        <v>7934361291</v>
      </c>
      <c r="N57" s="111"/>
      <c r="O57" s="111">
        <v>8649767774</v>
      </c>
      <c r="P57" s="111"/>
      <c r="Q57" s="111">
        <f t="shared" si="1"/>
        <v>-715406483</v>
      </c>
      <c r="R57" s="105"/>
    </row>
    <row r="58" spans="1:18">
      <c r="A58" s="150" t="s">
        <v>149</v>
      </c>
      <c r="C58" s="111">
        <v>802331</v>
      </c>
      <c r="D58" s="111"/>
      <c r="E58" s="111">
        <v>4825755097</v>
      </c>
      <c r="F58" s="111"/>
      <c r="G58" s="111">
        <v>4721547534</v>
      </c>
      <c r="H58" s="111"/>
      <c r="I58" s="111">
        <f t="shared" si="0"/>
        <v>104207563</v>
      </c>
      <c r="J58" s="111"/>
      <c r="K58" s="111">
        <v>802331</v>
      </c>
      <c r="L58" s="111"/>
      <c r="M58" s="111">
        <f>' سهام'!U61</f>
        <v>4825755097</v>
      </c>
      <c r="N58" s="111"/>
      <c r="O58" s="111">
        <v>4721547534</v>
      </c>
      <c r="P58" s="111"/>
      <c r="Q58" s="111">
        <f t="shared" si="1"/>
        <v>104207563</v>
      </c>
      <c r="R58" s="105"/>
    </row>
    <row r="59" spans="1:18">
      <c r="A59" s="150" t="s">
        <v>150</v>
      </c>
      <c r="C59" s="111">
        <v>5566072</v>
      </c>
      <c r="D59" s="111"/>
      <c r="E59" s="111">
        <v>14194526812</v>
      </c>
      <c r="F59" s="111"/>
      <c r="G59" s="111">
        <v>17045951804</v>
      </c>
      <c r="H59" s="111"/>
      <c r="I59" s="111">
        <f t="shared" si="0"/>
        <v>-2851424992</v>
      </c>
      <c r="J59" s="111"/>
      <c r="K59" s="111">
        <v>5566072</v>
      </c>
      <c r="L59" s="111"/>
      <c r="M59" s="111">
        <f>' سهام'!U62</f>
        <v>14194526812</v>
      </c>
      <c r="N59" s="111"/>
      <c r="O59" s="111">
        <v>17045951804</v>
      </c>
      <c r="P59" s="111"/>
      <c r="Q59" s="111">
        <f t="shared" si="1"/>
        <v>-2851424992</v>
      </c>
      <c r="R59" s="105"/>
    </row>
    <row r="60" spans="1:18">
      <c r="A60" s="150" t="s">
        <v>151</v>
      </c>
      <c r="C60" s="111">
        <v>357051</v>
      </c>
      <c r="D60" s="111"/>
      <c r="E60" s="111">
        <v>10656482159</v>
      </c>
      <c r="F60" s="111"/>
      <c r="G60" s="111">
        <v>11962658619</v>
      </c>
      <c r="H60" s="111"/>
      <c r="I60" s="111">
        <f t="shared" si="0"/>
        <v>-1306176460</v>
      </c>
      <c r="J60" s="111"/>
      <c r="K60" s="111">
        <v>357051</v>
      </c>
      <c r="L60" s="111"/>
      <c r="M60" s="111">
        <f>' سهام'!U63</f>
        <v>10656482159</v>
      </c>
      <c r="N60" s="111"/>
      <c r="O60" s="111">
        <v>11962658619</v>
      </c>
      <c r="P60" s="111"/>
      <c r="Q60" s="111">
        <f t="shared" si="1"/>
        <v>-1306176460</v>
      </c>
      <c r="R60" s="105"/>
    </row>
    <row r="61" spans="1:18">
      <c r="A61" s="150" t="s">
        <v>152</v>
      </c>
      <c r="C61" s="111">
        <v>731089</v>
      </c>
      <c r="D61" s="111"/>
      <c r="E61" s="111">
        <v>10996200903</v>
      </c>
      <c r="F61" s="111"/>
      <c r="G61" s="111">
        <v>12821542617</v>
      </c>
      <c r="H61" s="111"/>
      <c r="I61" s="111">
        <f t="shared" si="0"/>
        <v>-1825341714</v>
      </c>
      <c r="J61" s="111"/>
      <c r="K61" s="111">
        <v>731089</v>
      </c>
      <c r="L61" s="111"/>
      <c r="M61" s="111">
        <f>' سهام'!U64</f>
        <v>10996200903</v>
      </c>
      <c r="N61" s="111"/>
      <c r="O61" s="111">
        <v>12821542617</v>
      </c>
      <c r="P61" s="111"/>
      <c r="Q61" s="111">
        <f t="shared" si="1"/>
        <v>-1825341714</v>
      </c>
      <c r="R61" s="105"/>
    </row>
    <row r="62" spans="1:18">
      <c r="A62" s="150" t="s">
        <v>153</v>
      </c>
      <c r="C62" s="111">
        <v>3999184</v>
      </c>
      <c r="D62" s="111"/>
      <c r="E62" s="111">
        <v>13292755463</v>
      </c>
      <c r="F62" s="111"/>
      <c r="G62" s="111">
        <v>13408019537</v>
      </c>
      <c r="H62" s="111"/>
      <c r="I62" s="111">
        <f t="shared" si="0"/>
        <v>-115264074</v>
      </c>
      <c r="J62" s="111"/>
      <c r="K62" s="111">
        <v>3999184</v>
      </c>
      <c r="L62" s="111"/>
      <c r="M62" s="111">
        <f>' سهام'!U65</f>
        <v>13292755463</v>
      </c>
      <c r="N62" s="111"/>
      <c r="O62" s="111">
        <v>13408019537</v>
      </c>
      <c r="P62" s="111"/>
      <c r="Q62" s="111">
        <f t="shared" si="1"/>
        <v>-115264074</v>
      </c>
      <c r="R62" s="105"/>
    </row>
    <row r="63" spans="1:18">
      <c r="A63" s="150" t="s">
        <v>154</v>
      </c>
      <c r="C63" s="111">
        <v>451446</v>
      </c>
      <c r="D63" s="111"/>
      <c r="E63" s="111">
        <v>5300960595</v>
      </c>
      <c r="F63" s="111"/>
      <c r="G63" s="111">
        <v>4994756282</v>
      </c>
      <c r="H63" s="111"/>
      <c r="I63" s="111">
        <f t="shared" si="0"/>
        <v>306204313</v>
      </c>
      <c r="J63" s="111"/>
      <c r="K63" s="111">
        <v>451446</v>
      </c>
      <c r="L63" s="111"/>
      <c r="M63" s="111">
        <f>' سهام'!U66</f>
        <v>5300960595</v>
      </c>
      <c r="N63" s="111"/>
      <c r="O63" s="111">
        <v>4994756282</v>
      </c>
      <c r="P63" s="111"/>
      <c r="Q63" s="111">
        <f t="shared" si="1"/>
        <v>306204313</v>
      </c>
      <c r="R63" s="105"/>
    </row>
    <row r="64" spans="1:18">
      <c r="A64" s="150" t="s">
        <v>155</v>
      </c>
      <c r="C64" s="111">
        <v>1405428</v>
      </c>
      <c r="D64" s="111"/>
      <c r="E64" s="111">
        <v>14140346267</v>
      </c>
      <c r="F64" s="111"/>
      <c r="G64" s="111">
        <v>14255751926</v>
      </c>
      <c r="H64" s="111"/>
      <c r="I64" s="111">
        <f t="shared" si="0"/>
        <v>-115405659</v>
      </c>
      <c r="J64" s="111"/>
      <c r="K64" s="111">
        <v>1405428</v>
      </c>
      <c r="L64" s="111"/>
      <c r="M64" s="111">
        <f>' سهام'!U67</f>
        <v>14140346267</v>
      </c>
      <c r="N64" s="111"/>
      <c r="O64" s="111">
        <v>14255751926</v>
      </c>
      <c r="P64" s="111"/>
      <c r="Q64" s="111">
        <f t="shared" si="1"/>
        <v>-115405659</v>
      </c>
      <c r="R64" s="105"/>
    </row>
    <row r="65" spans="1:18">
      <c r="A65" s="150" t="s">
        <v>156</v>
      </c>
      <c r="C65" s="111">
        <v>3763023</v>
      </c>
      <c r="D65" s="111"/>
      <c r="E65" s="111">
        <v>8966347418.6674995</v>
      </c>
      <c r="F65" s="111"/>
      <c r="G65" s="111">
        <v>9508603440.6674995</v>
      </c>
      <c r="H65" s="111"/>
      <c r="I65" s="111">
        <f t="shared" si="0"/>
        <v>-542256022</v>
      </c>
      <c r="J65" s="111"/>
      <c r="K65" s="111">
        <v>3763023</v>
      </c>
      <c r="L65" s="111"/>
      <c r="M65" s="111">
        <f>' سهام'!U68</f>
        <v>8966347418.6674995</v>
      </c>
      <c r="N65" s="111"/>
      <c r="O65" s="111">
        <v>9508603440.6674995</v>
      </c>
      <c r="P65" s="111"/>
      <c r="Q65" s="111">
        <f t="shared" si="1"/>
        <v>-542256022</v>
      </c>
      <c r="R65" s="105"/>
    </row>
    <row r="66" spans="1:18">
      <c r="A66" s="150" t="s">
        <v>157</v>
      </c>
      <c r="C66" s="111">
        <v>1197372</v>
      </c>
      <c r="D66" s="111"/>
      <c r="E66" s="111">
        <v>4537022760</v>
      </c>
      <c r="F66" s="111"/>
      <c r="G66" s="111">
        <v>4660739179</v>
      </c>
      <c r="H66" s="111"/>
      <c r="I66" s="111">
        <f t="shared" si="0"/>
        <v>-123716419</v>
      </c>
      <c r="J66" s="111"/>
      <c r="K66" s="111">
        <v>1197372</v>
      </c>
      <c r="L66" s="111"/>
      <c r="M66" s="111">
        <f>' سهام'!U69</f>
        <v>4537022760</v>
      </c>
      <c r="N66" s="111"/>
      <c r="O66" s="111">
        <v>4660739179</v>
      </c>
      <c r="P66" s="111"/>
      <c r="Q66" s="111">
        <f t="shared" si="1"/>
        <v>-123716419</v>
      </c>
      <c r="R66" s="105"/>
    </row>
    <row r="67" spans="1:18">
      <c r="A67" s="150" t="s">
        <v>158</v>
      </c>
      <c r="C67" s="111">
        <v>3755412</v>
      </c>
      <c r="D67" s="111"/>
      <c r="E67" s="111">
        <v>11722938143</v>
      </c>
      <c r="F67" s="111"/>
      <c r="G67" s="111">
        <v>12571506345</v>
      </c>
      <c r="H67" s="111"/>
      <c r="I67" s="111">
        <f t="shared" si="0"/>
        <v>-848568202</v>
      </c>
      <c r="J67" s="111"/>
      <c r="K67" s="111">
        <v>3755412</v>
      </c>
      <c r="L67" s="111"/>
      <c r="M67" s="111">
        <f>' سهام'!U70</f>
        <v>11722938143</v>
      </c>
      <c r="N67" s="111"/>
      <c r="O67" s="111">
        <v>12571506345</v>
      </c>
      <c r="P67" s="111"/>
      <c r="Q67" s="111">
        <f t="shared" si="1"/>
        <v>-848568202</v>
      </c>
      <c r="R67" s="105"/>
    </row>
    <row r="68" spans="1:18">
      <c r="A68" s="150" t="s">
        <v>159</v>
      </c>
      <c r="C68" s="111">
        <v>3097163</v>
      </c>
      <c r="D68" s="111"/>
      <c r="E68" s="111">
        <v>6037729222</v>
      </c>
      <c r="F68" s="111"/>
      <c r="G68" s="111">
        <v>6744363999</v>
      </c>
      <c r="H68" s="111"/>
      <c r="I68" s="111">
        <f t="shared" si="0"/>
        <v>-706634777</v>
      </c>
      <c r="J68" s="111"/>
      <c r="K68" s="111">
        <v>3097163</v>
      </c>
      <c r="L68" s="111"/>
      <c r="M68" s="111">
        <f>' سهام'!U71</f>
        <v>6037729222</v>
      </c>
      <c r="N68" s="111"/>
      <c r="O68" s="111">
        <v>6744363999</v>
      </c>
      <c r="P68" s="111"/>
      <c r="Q68" s="111">
        <f t="shared" si="1"/>
        <v>-706634777</v>
      </c>
      <c r="R68" s="105"/>
    </row>
    <row r="69" spans="1:18">
      <c r="A69" s="150" t="s">
        <v>160</v>
      </c>
      <c r="C69" s="111">
        <v>3919555</v>
      </c>
      <c r="D69" s="111"/>
      <c r="E69" s="111">
        <v>10519210332</v>
      </c>
      <c r="F69" s="111"/>
      <c r="G69" s="111">
        <v>11043522728</v>
      </c>
      <c r="H69" s="111"/>
      <c r="I69" s="111">
        <f t="shared" si="0"/>
        <v>-524312396</v>
      </c>
      <c r="J69" s="111"/>
      <c r="K69" s="111">
        <v>3919555</v>
      </c>
      <c r="L69" s="111"/>
      <c r="M69" s="111">
        <f>' سهام'!U72</f>
        <v>10519210332</v>
      </c>
      <c r="N69" s="111"/>
      <c r="O69" s="111">
        <v>11043522728</v>
      </c>
      <c r="P69" s="111"/>
      <c r="Q69" s="111">
        <f t="shared" si="1"/>
        <v>-524312396</v>
      </c>
      <c r="R69" s="105"/>
    </row>
    <row r="70" spans="1:18">
      <c r="A70" s="150" t="s">
        <v>161</v>
      </c>
      <c r="C70" s="111">
        <v>701575</v>
      </c>
      <c r="D70" s="111"/>
      <c r="E70" s="111">
        <v>7143378900</v>
      </c>
      <c r="F70" s="111"/>
      <c r="G70" s="111">
        <v>9498046657</v>
      </c>
      <c r="H70" s="111"/>
      <c r="I70" s="111">
        <f t="shared" si="0"/>
        <v>-2354667757</v>
      </c>
      <c r="J70" s="111"/>
      <c r="K70" s="111">
        <v>701575</v>
      </c>
      <c r="L70" s="111"/>
      <c r="M70" s="111">
        <f>' سهام'!U73</f>
        <v>7143378900</v>
      </c>
      <c r="N70" s="111"/>
      <c r="O70" s="111">
        <v>9498046657</v>
      </c>
      <c r="P70" s="111"/>
      <c r="Q70" s="111">
        <f t="shared" si="1"/>
        <v>-2354667757</v>
      </c>
      <c r="R70" s="105"/>
    </row>
    <row r="71" spans="1:18">
      <c r="A71" s="150" t="s">
        <v>162</v>
      </c>
      <c r="C71" s="111">
        <v>1351540</v>
      </c>
      <c r="D71" s="111"/>
      <c r="E71" s="111">
        <v>7805071295</v>
      </c>
      <c r="F71" s="111"/>
      <c r="G71" s="111">
        <v>9244303258</v>
      </c>
      <c r="H71" s="111"/>
      <c r="I71" s="111">
        <f t="shared" si="0"/>
        <v>-1439231963</v>
      </c>
      <c r="J71" s="111"/>
      <c r="K71" s="111">
        <v>1351540</v>
      </c>
      <c r="L71" s="111"/>
      <c r="M71" s="111">
        <f>' سهام'!U74</f>
        <v>7805071295</v>
      </c>
      <c r="N71" s="111"/>
      <c r="O71" s="111">
        <v>9244303258</v>
      </c>
      <c r="P71" s="111"/>
      <c r="Q71" s="111">
        <f t="shared" si="1"/>
        <v>-1439231963</v>
      </c>
      <c r="R71" s="105"/>
    </row>
    <row r="72" spans="1:18">
      <c r="A72" s="150" t="s">
        <v>163</v>
      </c>
      <c r="C72" s="111">
        <v>355050</v>
      </c>
      <c r="D72" s="111"/>
      <c r="E72" s="111">
        <v>5258949936</v>
      </c>
      <c r="F72" s="111"/>
      <c r="G72" s="111">
        <v>5838358867</v>
      </c>
      <c r="H72" s="111"/>
      <c r="I72" s="111">
        <f t="shared" ref="I72:I135" si="2">E72-G72</f>
        <v>-579408931</v>
      </c>
      <c r="J72" s="111"/>
      <c r="K72" s="111">
        <v>355050</v>
      </c>
      <c r="L72" s="111"/>
      <c r="M72" s="111">
        <f>' سهام'!U75</f>
        <v>5258949936</v>
      </c>
      <c r="N72" s="111"/>
      <c r="O72" s="111">
        <v>5838358867</v>
      </c>
      <c r="P72" s="111"/>
      <c r="Q72" s="111">
        <f t="shared" ref="Q72:Q135" si="3">M72-O72</f>
        <v>-579408931</v>
      </c>
      <c r="R72" s="105"/>
    </row>
    <row r="73" spans="1:18">
      <c r="A73" s="150" t="s">
        <v>164</v>
      </c>
      <c r="C73" s="111">
        <v>497443</v>
      </c>
      <c r="D73" s="111"/>
      <c r="E73" s="111">
        <v>3323145179</v>
      </c>
      <c r="F73" s="111"/>
      <c r="G73" s="111">
        <v>3249683051</v>
      </c>
      <c r="H73" s="111"/>
      <c r="I73" s="111">
        <f t="shared" si="2"/>
        <v>73462128</v>
      </c>
      <c r="J73" s="111"/>
      <c r="K73" s="111">
        <v>497443</v>
      </c>
      <c r="L73" s="111"/>
      <c r="M73" s="111">
        <f>' سهام'!U76</f>
        <v>3323145179</v>
      </c>
      <c r="N73" s="111"/>
      <c r="O73" s="111">
        <v>3249683051</v>
      </c>
      <c r="P73" s="111"/>
      <c r="Q73" s="111">
        <f t="shared" si="3"/>
        <v>73462128</v>
      </c>
      <c r="R73" s="105"/>
    </row>
    <row r="74" spans="1:18">
      <c r="A74" s="150" t="s">
        <v>165</v>
      </c>
      <c r="C74" s="111">
        <v>2714040</v>
      </c>
      <c r="D74" s="111"/>
      <c r="E74" s="111">
        <v>13349353968</v>
      </c>
      <c r="F74" s="111"/>
      <c r="G74" s="111">
        <v>14486182545</v>
      </c>
      <c r="H74" s="111"/>
      <c r="I74" s="111">
        <f t="shared" si="2"/>
        <v>-1136828577</v>
      </c>
      <c r="J74" s="111"/>
      <c r="K74" s="111">
        <v>2714040</v>
      </c>
      <c r="L74" s="111"/>
      <c r="M74" s="111">
        <f>' سهام'!U77</f>
        <v>13349353968</v>
      </c>
      <c r="N74" s="111"/>
      <c r="O74" s="111">
        <v>14486182545</v>
      </c>
      <c r="P74" s="111"/>
      <c r="Q74" s="111">
        <f t="shared" si="3"/>
        <v>-1136828577</v>
      </c>
      <c r="R74" s="105"/>
    </row>
    <row r="75" spans="1:18">
      <c r="A75" s="150" t="s">
        <v>166</v>
      </c>
      <c r="C75" s="111">
        <v>3470421</v>
      </c>
      <c r="D75" s="111"/>
      <c r="E75" s="111">
        <v>48487426754</v>
      </c>
      <c r="F75" s="111"/>
      <c r="G75" s="111">
        <v>50319729219</v>
      </c>
      <c r="H75" s="111"/>
      <c r="I75" s="111">
        <f t="shared" si="2"/>
        <v>-1832302465</v>
      </c>
      <c r="J75" s="111"/>
      <c r="K75" s="111">
        <v>3470421</v>
      </c>
      <c r="L75" s="111"/>
      <c r="M75" s="111">
        <f>' سهام'!U78</f>
        <v>48487426754</v>
      </c>
      <c r="N75" s="111"/>
      <c r="O75" s="111">
        <v>50319729219</v>
      </c>
      <c r="P75" s="111"/>
      <c r="Q75" s="111">
        <f t="shared" si="3"/>
        <v>-1832302465</v>
      </c>
      <c r="R75" s="105"/>
    </row>
    <row r="76" spans="1:18">
      <c r="A76" s="150" t="s">
        <v>167</v>
      </c>
      <c r="C76" s="111">
        <v>2009331</v>
      </c>
      <c r="D76" s="111"/>
      <c r="E76" s="111">
        <v>27365089662</v>
      </c>
      <c r="F76" s="111"/>
      <c r="G76" s="111">
        <v>27579062322</v>
      </c>
      <c r="H76" s="111"/>
      <c r="I76" s="111">
        <f t="shared" si="2"/>
        <v>-213972660</v>
      </c>
      <c r="J76" s="111"/>
      <c r="K76" s="111">
        <v>2009331</v>
      </c>
      <c r="L76" s="111"/>
      <c r="M76" s="111">
        <f>' سهام'!U79</f>
        <v>27365089662</v>
      </c>
      <c r="N76" s="111"/>
      <c r="O76" s="111">
        <v>27579062322</v>
      </c>
      <c r="P76" s="111"/>
      <c r="Q76" s="111">
        <f t="shared" si="3"/>
        <v>-213972660</v>
      </c>
      <c r="R76" s="105"/>
    </row>
    <row r="77" spans="1:18">
      <c r="A77" s="150" t="s">
        <v>168</v>
      </c>
      <c r="C77" s="111">
        <v>1079422</v>
      </c>
      <c r="D77" s="111"/>
      <c r="E77" s="111">
        <v>23492479518</v>
      </c>
      <c r="F77" s="111"/>
      <c r="G77" s="111">
        <v>22406699194</v>
      </c>
      <c r="H77" s="111"/>
      <c r="I77" s="111">
        <f t="shared" si="2"/>
        <v>1085780324</v>
      </c>
      <c r="J77" s="111"/>
      <c r="K77" s="111">
        <v>1079422</v>
      </c>
      <c r="L77" s="111"/>
      <c r="M77" s="111">
        <f>' سهام'!U80</f>
        <v>23492479518</v>
      </c>
      <c r="N77" s="111"/>
      <c r="O77" s="111">
        <v>22406699194</v>
      </c>
      <c r="P77" s="111"/>
      <c r="Q77" s="111">
        <f t="shared" si="3"/>
        <v>1085780324</v>
      </c>
      <c r="R77" s="105"/>
    </row>
    <row r="78" spans="1:18">
      <c r="A78" s="150" t="s">
        <v>169</v>
      </c>
      <c r="C78" s="111">
        <v>4340273</v>
      </c>
      <c r="D78" s="111"/>
      <c r="E78" s="111">
        <v>13454648550</v>
      </c>
      <c r="F78" s="111"/>
      <c r="G78" s="111">
        <v>13545462038</v>
      </c>
      <c r="H78" s="111"/>
      <c r="I78" s="111">
        <f t="shared" si="2"/>
        <v>-90813488</v>
      </c>
      <c r="J78" s="111"/>
      <c r="K78" s="111">
        <v>4340273</v>
      </c>
      <c r="L78" s="111"/>
      <c r="M78" s="111">
        <f>' سهام'!U81</f>
        <v>13454648550</v>
      </c>
      <c r="N78" s="111"/>
      <c r="O78" s="111">
        <v>13545462038</v>
      </c>
      <c r="P78" s="111"/>
      <c r="Q78" s="111">
        <f t="shared" si="3"/>
        <v>-90813488</v>
      </c>
      <c r="R78" s="105"/>
    </row>
    <row r="79" spans="1:18">
      <c r="A79" s="150" t="s">
        <v>170</v>
      </c>
      <c r="C79" s="111">
        <v>3253845</v>
      </c>
      <c r="D79" s="111"/>
      <c r="E79" s="111">
        <v>18024615116</v>
      </c>
      <c r="F79" s="111"/>
      <c r="G79" s="111">
        <v>15823674829</v>
      </c>
      <c r="H79" s="111"/>
      <c r="I79" s="111">
        <f t="shared" si="2"/>
        <v>2200940287</v>
      </c>
      <c r="J79" s="111"/>
      <c r="K79" s="111">
        <v>3253845</v>
      </c>
      <c r="L79" s="111"/>
      <c r="M79" s="111">
        <f>' سهام'!U82</f>
        <v>18024615116</v>
      </c>
      <c r="N79" s="111"/>
      <c r="O79" s="111">
        <v>15823674829</v>
      </c>
      <c r="P79" s="111"/>
      <c r="Q79" s="111">
        <f t="shared" si="3"/>
        <v>2200940287</v>
      </c>
      <c r="R79" s="105"/>
    </row>
    <row r="80" spans="1:18">
      <c r="A80" s="150" t="s">
        <v>171</v>
      </c>
      <c r="C80" s="111">
        <v>162037</v>
      </c>
      <c r="D80" s="111"/>
      <c r="E80" s="111">
        <v>7074495132</v>
      </c>
      <c r="F80" s="111"/>
      <c r="G80" s="111">
        <v>6477947009</v>
      </c>
      <c r="H80" s="111"/>
      <c r="I80" s="111">
        <f t="shared" si="2"/>
        <v>596548123</v>
      </c>
      <c r="J80" s="111"/>
      <c r="K80" s="111">
        <v>162037</v>
      </c>
      <c r="L80" s="111"/>
      <c r="M80" s="111">
        <f>' سهام'!U83</f>
        <v>7074495132</v>
      </c>
      <c r="N80" s="111"/>
      <c r="O80" s="111">
        <v>6477947009</v>
      </c>
      <c r="P80" s="111"/>
      <c r="Q80" s="111">
        <f t="shared" si="3"/>
        <v>596548123</v>
      </c>
      <c r="R80" s="105"/>
    </row>
    <row r="81" spans="1:18">
      <c r="A81" s="150" t="s">
        <v>172</v>
      </c>
      <c r="C81" s="111">
        <v>295269</v>
      </c>
      <c r="D81" s="111"/>
      <c r="E81" s="111">
        <v>7047474266</v>
      </c>
      <c r="F81" s="111"/>
      <c r="G81" s="111">
        <v>7322568718</v>
      </c>
      <c r="H81" s="111"/>
      <c r="I81" s="111">
        <f t="shared" si="2"/>
        <v>-275094452</v>
      </c>
      <c r="J81" s="111"/>
      <c r="K81" s="111">
        <v>295269</v>
      </c>
      <c r="L81" s="111"/>
      <c r="M81" s="111">
        <f>' سهام'!U84</f>
        <v>7047474266</v>
      </c>
      <c r="N81" s="111"/>
      <c r="O81" s="111">
        <v>7322568718</v>
      </c>
      <c r="P81" s="111"/>
      <c r="Q81" s="111">
        <f t="shared" si="3"/>
        <v>-275094452</v>
      </c>
      <c r="R81" s="105"/>
    </row>
    <row r="82" spans="1:18">
      <c r="A82" s="150" t="s">
        <v>173</v>
      </c>
      <c r="C82" s="111">
        <v>103963</v>
      </c>
      <c r="D82" s="111"/>
      <c r="E82" s="111">
        <v>6230172959</v>
      </c>
      <c r="F82" s="111"/>
      <c r="G82" s="111">
        <v>5458765411</v>
      </c>
      <c r="H82" s="111"/>
      <c r="I82" s="111">
        <f t="shared" si="2"/>
        <v>771407548</v>
      </c>
      <c r="J82" s="111"/>
      <c r="K82" s="111">
        <v>103963</v>
      </c>
      <c r="L82" s="111"/>
      <c r="M82" s="111">
        <f>' سهام'!U85</f>
        <v>6230172959</v>
      </c>
      <c r="N82" s="111"/>
      <c r="O82" s="111">
        <v>5458765411</v>
      </c>
      <c r="P82" s="111"/>
      <c r="Q82" s="111">
        <f t="shared" si="3"/>
        <v>771407548</v>
      </c>
      <c r="R82" s="105"/>
    </row>
    <row r="83" spans="1:18">
      <c r="A83" s="150" t="s">
        <v>174</v>
      </c>
      <c r="C83" s="111">
        <v>137951</v>
      </c>
      <c r="D83" s="111"/>
      <c r="E83" s="111">
        <v>7598838691</v>
      </c>
      <c r="F83" s="111"/>
      <c r="G83" s="111">
        <v>8741938132</v>
      </c>
      <c r="H83" s="111"/>
      <c r="I83" s="111">
        <f t="shared" si="2"/>
        <v>-1143099441</v>
      </c>
      <c r="J83" s="111"/>
      <c r="K83" s="111">
        <v>137951</v>
      </c>
      <c r="L83" s="111"/>
      <c r="M83" s="111">
        <f>' سهام'!U86</f>
        <v>7598838691</v>
      </c>
      <c r="N83" s="111"/>
      <c r="O83" s="111">
        <v>8741938132</v>
      </c>
      <c r="P83" s="111"/>
      <c r="Q83" s="111">
        <f t="shared" si="3"/>
        <v>-1143099441</v>
      </c>
      <c r="R83" s="105"/>
    </row>
    <row r="84" spans="1:18">
      <c r="A84" s="150" t="s">
        <v>175</v>
      </c>
      <c r="C84" s="111">
        <v>514482</v>
      </c>
      <c r="D84" s="111"/>
      <c r="E84" s="111">
        <v>3899951460</v>
      </c>
      <c r="F84" s="111"/>
      <c r="G84" s="111">
        <v>4333067362</v>
      </c>
      <c r="H84" s="111"/>
      <c r="I84" s="111">
        <f t="shared" si="2"/>
        <v>-433115902</v>
      </c>
      <c r="J84" s="111"/>
      <c r="K84" s="111">
        <v>514482</v>
      </c>
      <c r="L84" s="111"/>
      <c r="M84" s="111">
        <f>' سهام'!U87</f>
        <v>3899951460</v>
      </c>
      <c r="N84" s="111"/>
      <c r="O84" s="111">
        <v>4333067362</v>
      </c>
      <c r="P84" s="111"/>
      <c r="Q84" s="111">
        <f t="shared" si="3"/>
        <v>-433115902</v>
      </c>
      <c r="R84" s="105"/>
    </row>
    <row r="85" spans="1:18">
      <c r="A85" s="150" t="s">
        <v>176</v>
      </c>
      <c r="C85" s="111">
        <v>216299</v>
      </c>
      <c r="D85" s="111"/>
      <c r="E85" s="111">
        <v>6883642231</v>
      </c>
      <c r="F85" s="111"/>
      <c r="G85" s="111">
        <v>7615046922</v>
      </c>
      <c r="H85" s="111"/>
      <c r="I85" s="111">
        <f t="shared" si="2"/>
        <v>-731404691</v>
      </c>
      <c r="J85" s="111"/>
      <c r="K85" s="111">
        <v>216299</v>
      </c>
      <c r="L85" s="111"/>
      <c r="M85" s="111">
        <f>' سهام'!U88</f>
        <v>6883642231</v>
      </c>
      <c r="N85" s="111"/>
      <c r="O85" s="111">
        <v>7615046922</v>
      </c>
      <c r="P85" s="111"/>
      <c r="Q85" s="111">
        <f t="shared" si="3"/>
        <v>-731404691</v>
      </c>
      <c r="R85" s="105"/>
    </row>
    <row r="86" spans="1:18">
      <c r="A86" s="150" t="s">
        <v>177</v>
      </c>
      <c r="C86" s="111">
        <v>1167062</v>
      </c>
      <c r="D86" s="111"/>
      <c r="E86" s="111">
        <v>4113971653</v>
      </c>
      <c r="F86" s="111"/>
      <c r="G86" s="111">
        <v>4524543711</v>
      </c>
      <c r="H86" s="111"/>
      <c r="I86" s="111">
        <f t="shared" si="2"/>
        <v>-410572058</v>
      </c>
      <c r="J86" s="111"/>
      <c r="K86" s="111">
        <v>1167062</v>
      </c>
      <c r="L86" s="111"/>
      <c r="M86" s="111">
        <f>' سهام'!U89</f>
        <v>4113971653</v>
      </c>
      <c r="N86" s="111"/>
      <c r="O86" s="111">
        <v>4524543711</v>
      </c>
      <c r="P86" s="111"/>
      <c r="Q86" s="111">
        <f t="shared" si="3"/>
        <v>-410572058</v>
      </c>
      <c r="R86" s="105"/>
    </row>
    <row r="87" spans="1:18">
      <c r="A87" s="150" t="s">
        <v>178</v>
      </c>
      <c r="C87" s="111">
        <v>4385227</v>
      </c>
      <c r="D87" s="111"/>
      <c r="E87" s="111">
        <v>4682341763</v>
      </c>
      <c r="F87" s="111"/>
      <c r="G87" s="111">
        <v>4360809465</v>
      </c>
      <c r="H87" s="111"/>
      <c r="I87" s="111">
        <f t="shared" si="2"/>
        <v>321532298</v>
      </c>
      <c r="J87" s="111"/>
      <c r="K87" s="111">
        <v>4385227</v>
      </c>
      <c r="L87" s="111"/>
      <c r="M87" s="111">
        <f>' سهام'!U90</f>
        <v>4682341763</v>
      </c>
      <c r="N87" s="111"/>
      <c r="O87" s="111">
        <v>4360809465</v>
      </c>
      <c r="P87" s="111"/>
      <c r="Q87" s="111">
        <f t="shared" si="3"/>
        <v>321532298</v>
      </c>
      <c r="R87" s="105"/>
    </row>
    <row r="88" spans="1:18">
      <c r="A88" s="150" t="s">
        <v>179</v>
      </c>
      <c r="C88" s="111">
        <v>4325267</v>
      </c>
      <c r="D88" s="111"/>
      <c r="E88" s="111">
        <v>16029669627</v>
      </c>
      <c r="F88" s="111"/>
      <c r="G88" s="111">
        <v>13244679734</v>
      </c>
      <c r="H88" s="111"/>
      <c r="I88" s="111">
        <f t="shared" si="2"/>
        <v>2784989893</v>
      </c>
      <c r="J88" s="111"/>
      <c r="K88" s="111">
        <v>4325267</v>
      </c>
      <c r="L88" s="111"/>
      <c r="M88" s="111">
        <f>' سهام'!U91</f>
        <v>16029669627</v>
      </c>
      <c r="N88" s="111"/>
      <c r="O88" s="111">
        <v>13244679734</v>
      </c>
      <c r="P88" s="111"/>
      <c r="Q88" s="111">
        <f t="shared" si="3"/>
        <v>2784989893</v>
      </c>
      <c r="R88" s="105"/>
    </row>
    <row r="89" spans="1:18">
      <c r="A89" s="150" t="s">
        <v>180</v>
      </c>
      <c r="C89" s="111">
        <v>353719</v>
      </c>
      <c r="D89" s="111"/>
      <c r="E89" s="111">
        <v>4542387650</v>
      </c>
      <c r="F89" s="111"/>
      <c r="G89" s="111">
        <v>4876589681</v>
      </c>
      <c r="H89" s="111"/>
      <c r="I89" s="111">
        <f t="shared" si="2"/>
        <v>-334202031</v>
      </c>
      <c r="J89" s="111"/>
      <c r="K89" s="111">
        <v>353719</v>
      </c>
      <c r="L89" s="111"/>
      <c r="M89" s="111">
        <f>' سهام'!U92</f>
        <v>4542387650</v>
      </c>
      <c r="N89" s="111"/>
      <c r="O89" s="111">
        <v>4876589681</v>
      </c>
      <c r="P89" s="111"/>
      <c r="Q89" s="111">
        <f t="shared" si="3"/>
        <v>-334202031</v>
      </c>
      <c r="R89" s="105"/>
    </row>
    <row r="90" spans="1:18">
      <c r="A90" s="150" t="s">
        <v>181</v>
      </c>
      <c r="C90" s="111">
        <v>3313651</v>
      </c>
      <c r="D90" s="111"/>
      <c r="E90" s="111">
        <v>14002972060</v>
      </c>
      <c r="F90" s="111"/>
      <c r="G90" s="111">
        <v>13952105362</v>
      </c>
      <c r="H90" s="111"/>
      <c r="I90" s="111">
        <f t="shared" si="2"/>
        <v>50866698</v>
      </c>
      <c r="J90" s="111"/>
      <c r="K90" s="111">
        <v>3313651</v>
      </c>
      <c r="L90" s="111"/>
      <c r="M90" s="111">
        <f>' سهام'!U93</f>
        <v>14002972060</v>
      </c>
      <c r="N90" s="111"/>
      <c r="O90" s="111">
        <v>13952105362</v>
      </c>
      <c r="P90" s="111"/>
      <c r="Q90" s="111">
        <f t="shared" si="3"/>
        <v>50866698</v>
      </c>
      <c r="R90" s="105"/>
    </row>
    <row r="91" spans="1:18">
      <c r="A91" s="150" t="s">
        <v>182</v>
      </c>
      <c r="C91" s="111">
        <v>1477813</v>
      </c>
      <c r="D91" s="111"/>
      <c r="E91" s="111">
        <v>12949934278</v>
      </c>
      <c r="F91" s="111"/>
      <c r="G91" s="111">
        <v>14499621446</v>
      </c>
      <c r="H91" s="111"/>
      <c r="I91" s="111">
        <f t="shared" si="2"/>
        <v>-1549687168</v>
      </c>
      <c r="J91" s="111"/>
      <c r="K91" s="111">
        <v>1477813</v>
      </c>
      <c r="L91" s="111"/>
      <c r="M91" s="111">
        <f>' سهام'!U94</f>
        <v>12949934278</v>
      </c>
      <c r="N91" s="111"/>
      <c r="O91" s="111">
        <v>14499621446</v>
      </c>
      <c r="P91" s="111"/>
      <c r="Q91" s="111">
        <f t="shared" si="3"/>
        <v>-1549687168</v>
      </c>
      <c r="R91" s="105"/>
    </row>
    <row r="92" spans="1:18">
      <c r="A92" s="150" t="s">
        <v>183</v>
      </c>
      <c r="C92" s="111">
        <v>1940047</v>
      </c>
      <c r="D92" s="111"/>
      <c r="E92" s="111">
        <v>12368184741</v>
      </c>
      <c r="F92" s="111"/>
      <c r="G92" s="111">
        <v>13867569459</v>
      </c>
      <c r="H92" s="111"/>
      <c r="I92" s="111">
        <f t="shared" si="2"/>
        <v>-1499384718</v>
      </c>
      <c r="J92" s="111"/>
      <c r="K92" s="111">
        <v>1940047</v>
      </c>
      <c r="L92" s="111"/>
      <c r="M92" s="111">
        <f>' سهام'!U95</f>
        <v>12368184741</v>
      </c>
      <c r="N92" s="111"/>
      <c r="O92" s="111">
        <v>13867569459</v>
      </c>
      <c r="P92" s="111"/>
      <c r="Q92" s="111">
        <f t="shared" si="3"/>
        <v>-1499384718</v>
      </c>
      <c r="R92" s="105"/>
    </row>
    <row r="93" spans="1:18">
      <c r="A93" s="150" t="s">
        <v>184</v>
      </c>
      <c r="C93" s="111">
        <v>3912556</v>
      </c>
      <c r="D93" s="111"/>
      <c r="E93" s="111">
        <v>5215530223</v>
      </c>
      <c r="F93" s="111"/>
      <c r="G93" s="111">
        <v>6340580230</v>
      </c>
      <c r="H93" s="111"/>
      <c r="I93" s="111">
        <f t="shared" si="2"/>
        <v>-1125050007</v>
      </c>
      <c r="J93" s="111"/>
      <c r="K93" s="111">
        <v>3912556</v>
      </c>
      <c r="L93" s="111"/>
      <c r="M93" s="111">
        <f>' سهام'!U96</f>
        <v>5215530223</v>
      </c>
      <c r="N93" s="111"/>
      <c r="O93" s="111">
        <v>6340580230</v>
      </c>
      <c r="P93" s="111"/>
      <c r="Q93" s="111">
        <f t="shared" si="3"/>
        <v>-1125050007</v>
      </c>
      <c r="R93" s="105"/>
    </row>
    <row r="94" spans="1:18">
      <c r="A94" s="150" t="s">
        <v>185</v>
      </c>
      <c r="C94" s="111">
        <v>151011</v>
      </c>
      <c r="D94" s="111"/>
      <c r="E94" s="111">
        <v>6213364156</v>
      </c>
      <c r="F94" s="111"/>
      <c r="G94" s="111">
        <v>5104240165</v>
      </c>
      <c r="H94" s="111"/>
      <c r="I94" s="111">
        <f t="shared" si="2"/>
        <v>1109123991</v>
      </c>
      <c r="J94" s="111"/>
      <c r="K94" s="111">
        <v>151011</v>
      </c>
      <c r="L94" s="111"/>
      <c r="M94" s="111">
        <f>' سهام'!U97</f>
        <v>6213364156</v>
      </c>
      <c r="N94" s="111"/>
      <c r="O94" s="111">
        <v>5104240165</v>
      </c>
      <c r="P94" s="111"/>
      <c r="Q94" s="111">
        <f t="shared" si="3"/>
        <v>1109123991</v>
      </c>
      <c r="R94" s="105"/>
    </row>
    <row r="95" spans="1:18">
      <c r="A95" s="150" t="s">
        <v>186</v>
      </c>
      <c r="C95" s="111">
        <v>576893</v>
      </c>
      <c r="D95" s="111"/>
      <c r="E95" s="111">
        <v>6648444699</v>
      </c>
      <c r="F95" s="111"/>
      <c r="G95" s="111">
        <v>5897657697</v>
      </c>
      <c r="H95" s="111"/>
      <c r="I95" s="111">
        <f t="shared" si="2"/>
        <v>750787002</v>
      </c>
      <c r="J95" s="111"/>
      <c r="K95" s="111">
        <v>576893</v>
      </c>
      <c r="L95" s="111"/>
      <c r="M95" s="111">
        <f>' سهام'!U98</f>
        <v>6648444699</v>
      </c>
      <c r="N95" s="111"/>
      <c r="O95" s="111">
        <v>5897657697</v>
      </c>
      <c r="P95" s="111"/>
      <c r="Q95" s="111">
        <f t="shared" si="3"/>
        <v>750787002</v>
      </c>
      <c r="R95" s="105"/>
    </row>
    <row r="96" spans="1:18">
      <c r="A96" s="150" t="s">
        <v>187</v>
      </c>
      <c r="C96" s="111">
        <v>1084467</v>
      </c>
      <c r="D96" s="111"/>
      <c r="E96" s="111">
        <v>12732698689</v>
      </c>
      <c r="F96" s="111"/>
      <c r="G96" s="111">
        <v>12732536124</v>
      </c>
      <c r="H96" s="111"/>
      <c r="I96" s="111">
        <f t="shared" si="2"/>
        <v>162565</v>
      </c>
      <c r="J96" s="111"/>
      <c r="K96" s="111">
        <v>1084467</v>
      </c>
      <c r="L96" s="111"/>
      <c r="M96" s="111">
        <f>' سهام'!U99</f>
        <v>12732698689</v>
      </c>
      <c r="N96" s="111"/>
      <c r="O96" s="111">
        <v>12732536124</v>
      </c>
      <c r="P96" s="111"/>
      <c r="Q96" s="111">
        <f t="shared" si="3"/>
        <v>162565</v>
      </c>
      <c r="R96" s="105"/>
    </row>
    <row r="97" spans="1:18">
      <c r="A97" s="150" t="s">
        <v>188</v>
      </c>
      <c r="C97" s="111">
        <v>101205</v>
      </c>
      <c r="D97" s="111"/>
      <c r="E97" s="111">
        <v>1037555168</v>
      </c>
      <c r="F97" s="111"/>
      <c r="G97" s="111">
        <v>1146995470</v>
      </c>
      <c r="H97" s="111"/>
      <c r="I97" s="111">
        <f t="shared" si="2"/>
        <v>-109440302</v>
      </c>
      <c r="J97" s="111"/>
      <c r="K97" s="111">
        <v>101205</v>
      </c>
      <c r="L97" s="111"/>
      <c r="M97" s="111">
        <f>' سهام'!U100</f>
        <v>1037555168</v>
      </c>
      <c r="N97" s="111"/>
      <c r="O97" s="111">
        <v>1146995470</v>
      </c>
      <c r="P97" s="111"/>
      <c r="Q97" s="111">
        <f t="shared" si="3"/>
        <v>-109440302</v>
      </c>
      <c r="R97" s="105"/>
    </row>
    <row r="98" spans="1:18">
      <c r="A98" s="150" t="s">
        <v>189</v>
      </c>
      <c r="C98" s="111">
        <v>576867</v>
      </c>
      <c r="D98" s="111"/>
      <c r="E98" s="111">
        <v>14596420922</v>
      </c>
      <c r="F98" s="111"/>
      <c r="G98" s="111">
        <v>14050285072</v>
      </c>
      <c r="H98" s="111"/>
      <c r="I98" s="111">
        <f t="shared" si="2"/>
        <v>546135850</v>
      </c>
      <c r="J98" s="111"/>
      <c r="K98" s="111">
        <v>576867</v>
      </c>
      <c r="L98" s="111"/>
      <c r="M98" s="111">
        <f>' سهام'!U101</f>
        <v>14596420922</v>
      </c>
      <c r="N98" s="111"/>
      <c r="O98" s="111">
        <v>14050285072</v>
      </c>
      <c r="P98" s="111"/>
      <c r="Q98" s="111">
        <f t="shared" si="3"/>
        <v>546135850</v>
      </c>
      <c r="R98" s="105"/>
    </row>
    <row r="99" spans="1:18">
      <c r="A99" s="150" t="s">
        <v>190</v>
      </c>
      <c r="C99" s="111">
        <v>221685</v>
      </c>
      <c r="D99" s="111"/>
      <c r="E99" s="111">
        <v>4583397956</v>
      </c>
      <c r="F99" s="111"/>
      <c r="G99" s="111">
        <v>4980348673</v>
      </c>
      <c r="H99" s="111"/>
      <c r="I99" s="111">
        <f t="shared" si="2"/>
        <v>-396950717</v>
      </c>
      <c r="J99" s="111"/>
      <c r="K99" s="111">
        <v>221685</v>
      </c>
      <c r="L99" s="111"/>
      <c r="M99" s="111">
        <f>' سهام'!U102</f>
        <v>4583397956</v>
      </c>
      <c r="N99" s="111"/>
      <c r="O99" s="111">
        <v>4980348673</v>
      </c>
      <c r="P99" s="111"/>
      <c r="Q99" s="111">
        <f t="shared" si="3"/>
        <v>-396950717</v>
      </c>
      <c r="R99" s="105"/>
    </row>
    <row r="100" spans="1:18">
      <c r="A100" s="150" t="s">
        <v>191</v>
      </c>
      <c r="C100" s="111">
        <v>123922</v>
      </c>
      <c r="D100" s="111"/>
      <c r="E100" s="111">
        <v>2969154966</v>
      </c>
      <c r="F100" s="111"/>
      <c r="G100" s="111">
        <v>3046895520</v>
      </c>
      <c r="H100" s="111"/>
      <c r="I100" s="111">
        <f t="shared" si="2"/>
        <v>-77740554</v>
      </c>
      <c r="J100" s="111"/>
      <c r="K100" s="111">
        <v>123922</v>
      </c>
      <c r="L100" s="111"/>
      <c r="M100" s="111">
        <f>' سهام'!U103</f>
        <v>2969154966</v>
      </c>
      <c r="N100" s="111"/>
      <c r="O100" s="111">
        <v>3046895520</v>
      </c>
      <c r="P100" s="111"/>
      <c r="Q100" s="111">
        <f t="shared" si="3"/>
        <v>-77740554</v>
      </c>
      <c r="R100" s="105"/>
    </row>
    <row r="101" spans="1:18">
      <c r="A101" s="150" t="s">
        <v>192</v>
      </c>
      <c r="C101" s="111">
        <v>901999</v>
      </c>
      <c r="D101" s="111"/>
      <c r="E101" s="111">
        <v>14733502625</v>
      </c>
      <c r="F101" s="111"/>
      <c r="G101" s="111">
        <v>19502995066</v>
      </c>
      <c r="H101" s="111"/>
      <c r="I101" s="111">
        <f t="shared" si="2"/>
        <v>-4769492441</v>
      </c>
      <c r="J101" s="111"/>
      <c r="K101" s="111">
        <v>901999</v>
      </c>
      <c r="L101" s="111"/>
      <c r="M101" s="111">
        <f>' سهام'!U104</f>
        <v>14733502625</v>
      </c>
      <c r="N101" s="111"/>
      <c r="O101" s="111">
        <v>19502995066</v>
      </c>
      <c r="P101" s="111"/>
      <c r="Q101" s="111">
        <f t="shared" si="3"/>
        <v>-4769492441</v>
      </c>
      <c r="R101" s="105"/>
    </row>
    <row r="102" spans="1:18">
      <c r="A102" s="150" t="s">
        <v>193</v>
      </c>
      <c r="C102" s="111">
        <v>882636</v>
      </c>
      <c r="D102" s="111"/>
      <c r="E102" s="111">
        <v>4748184236</v>
      </c>
      <c r="F102" s="111"/>
      <c r="G102" s="111">
        <v>4765259260</v>
      </c>
      <c r="H102" s="111"/>
      <c r="I102" s="111">
        <f t="shared" si="2"/>
        <v>-17075024</v>
      </c>
      <c r="J102" s="111"/>
      <c r="K102" s="111">
        <v>882636</v>
      </c>
      <c r="L102" s="111"/>
      <c r="M102" s="111">
        <f>' سهام'!U105</f>
        <v>4748184236</v>
      </c>
      <c r="N102" s="111"/>
      <c r="O102" s="111">
        <v>4765259260</v>
      </c>
      <c r="P102" s="111"/>
      <c r="Q102" s="111">
        <f t="shared" si="3"/>
        <v>-17075024</v>
      </c>
      <c r="R102" s="105"/>
    </row>
    <row r="103" spans="1:18">
      <c r="A103" s="150" t="s">
        <v>194</v>
      </c>
      <c r="C103" s="111">
        <v>840348</v>
      </c>
      <c r="D103" s="111"/>
      <c r="E103" s="111">
        <v>6830395356</v>
      </c>
      <c r="F103" s="111"/>
      <c r="G103" s="111">
        <v>7351011103</v>
      </c>
      <c r="H103" s="111"/>
      <c r="I103" s="111">
        <f t="shared" si="2"/>
        <v>-520615747</v>
      </c>
      <c r="J103" s="111"/>
      <c r="K103" s="111">
        <v>840348</v>
      </c>
      <c r="L103" s="111"/>
      <c r="M103" s="111">
        <f>' سهام'!U106</f>
        <v>6830395356</v>
      </c>
      <c r="N103" s="111"/>
      <c r="O103" s="111">
        <v>7351011103</v>
      </c>
      <c r="P103" s="111"/>
      <c r="Q103" s="111">
        <f t="shared" si="3"/>
        <v>-520615747</v>
      </c>
      <c r="R103" s="105"/>
    </row>
    <row r="104" spans="1:18">
      <c r="A104" s="150" t="s">
        <v>195</v>
      </c>
      <c r="C104" s="111">
        <v>228144</v>
      </c>
      <c r="D104" s="111"/>
      <c r="E104" s="111">
        <v>4956052680</v>
      </c>
      <c r="F104" s="111"/>
      <c r="G104" s="111">
        <v>4588020483</v>
      </c>
      <c r="H104" s="111"/>
      <c r="I104" s="111">
        <f t="shared" si="2"/>
        <v>368032197</v>
      </c>
      <c r="J104" s="111"/>
      <c r="K104" s="111">
        <v>228144</v>
      </c>
      <c r="L104" s="111"/>
      <c r="M104" s="111">
        <f>' سهام'!U107</f>
        <v>4956052680</v>
      </c>
      <c r="N104" s="111"/>
      <c r="O104" s="111">
        <v>4588020483</v>
      </c>
      <c r="P104" s="111"/>
      <c r="Q104" s="111">
        <f t="shared" si="3"/>
        <v>368032197</v>
      </c>
      <c r="R104" s="105"/>
    </row>
    <row r="105" spans="1:18">
      <c r="A105" s="150" t="s">
        <v>196</v>
      </c>
      <c r="C105" s="111">
        <v>1119769</v>
      </c>
      <c r="D105" s="111"/>
      <c r="E105" s="111">
        <v>21808970685</v>
      </c>
      <c r="F105" s="111"/>
      <c r="G105" s="111">
        <v>23466832924</v>
      </c>
      <c r="H105" s="111"/>
      <c r="I105" s="111">
        <f t="shared" si="2"/>
        <v>-1657862239</v>
      </c>
      <c r="J105" s="111"/>
      <c r="K105" s="111">
        <v>1119769</v>
      </c>
      <c r="L105" s="111"/>
      <c r="M105" s="111">
        <f>' سهام'!U108</f>
        <v>21808970685</v>
      </c>
      <c r="N105" s="111"/>
      <c r="O105" s="111">
        <v>23466832924</v>
      </c>
      <c r="P105" s="111"/>
      <c r="Q105" s="111">
        <f t="shared" si="3"/>
        <v>-1657862239</v>
      </c>
      <c r="R105" s="105"/>
    </row>
    <row r="106" spans="1:18">
      <c r="A106" s="150" t="s">
        <v>197</v>
      </c>
      <c r="C106" s="111">
        <v>957761</v>
      </c>
      <c r="D106" s="111"/>
      <c r="E106" s="111">
        <v>12007796642</v>
      </c>
      <c r="F106" s="111"/>
      <c r="G106" s="111">
        <v>12381893298</v>
      </c>
      <c r="H106" s="111"/>
      <c r="I106" s="111">
        <f t="shared" si="2"/>
        <v>-374096656</v>
      </c>
      <c r="J106" s="111"/>
      <c r="K106" s="111">
        <v>957761</v>
      </c>
      <c r="L106" s="111"/>
      <c r="M106" s="111">
        <f>' سهام'!U109</f>
        <v>12007796642</v>
      </c>
      <c r="N106" s="111"/>
      <c r="O106" s="111">
        <v>12381893298</v>
      </c>
      <c r="P106" s="111"/>
      <c r="Q106" s="111">
        <f t="shared" si="3"/>
        <v>-374096656</v>
      </c>
      <c r="R106" s="105"/>
    </row>
    <row r="107" spans="1:18">
      <c r="A107" s="150" t="s">
        <v>198</v>
      </c>
      <c r="C107" s="111">
        <v>528664</v>
      </c>
      <c r="D107" s="111"/>
      <c r="E107" s="111">
        <v>22082451365</v>
      </c>
      <c r="F107" s="111"/>
      <c r="G107" s="111">
        <v>24120775166</v>
      </c>
      <c r="H107" s="111"/>
      <c r="I107" s="111">
        <f t="shared" si="2"/>
        <v>-2038323801</v>
      </c>
      <c r="J107" s="111"/>
      <c r="K107" s="111">
        <v>528664</v>
      </c>
      <c r="L107" s="111"/>
      <c r="M107" s="111">
        <f>' سهام'!U110</f>
        <v>22082451365</v>
      </c>
      <c r="N107" s="111"/>
      <c r="O107" s="111">
        <v>24120775166</v>
      </c>
      <c r="P107" s="111"/>
      <c r="Q107" s="111">
        <f t="shared" si="3"/>
        <v>-2038323801</v>
      </c>
      <c r="R107" s="105"/>
    </row>
    <row r="108" spans="1:18">
      <c r="A108" s="150" t="s">
        <v>199</v>
      </c>
      <c r="C108" s="111">
        <v>356045</v>
      </c>
      <c r="D108" s="111"/>
      <c r="E108" s="111">
        <v>10257959461</v>
      </c>
      <c r="F108" s="111"/>
      <c r="G108" s="111">
        <v>10754515842</v>
      </c>
      <c r="H108" s="111"/>
      <c r="I108" s="111">
        <f t="shared" si="2"/>
        <v>-496556381</v>
      </c>
      <c r="J108" s="111"/>
      <c r="K108" s="111">
        <v>356045</v>
      </c>
      <c r="L108" s="111"/>
      <c r="M108" s="111">
        <f>' سهام'!U111</f>
        <v>10257959461</v>
      </c>
      <c r="N108" s="111"/>
      <c r="O108" s="111">
        <v>10754515842</v>
      </c>
      <c r="P108" s="111"/>
      <c r="Q108" s="111">
        <f t="shared" si="3"/>
        <v>-496556381</v>
      </c>
      <c r="R108" s="105"/>
    </row>
    <row r="109" spans="1:18">
      <c r="A109" s="150" t="s">
        <v>200</v>
      </c>
      <c r="C109" s="111">
        <v>1336086</v>
      </c>
      <c r="D109" s="111"/>
      <c r="E109" s="111">
        <v>37227634809</v>
      </c>
      <c r="F109" s="111"/>
      <c r="G109" s="111">
        <v>42323777461</v>
      </c>
      <c r="H109" s="111"/>
      <c r="I109" s="111">
        <f t="shared" si="2"/>
        <v>-5096142652</v>
      </c>
      <c r="J109" s="111"/>
      <c r="K109" s="111">
        <v>1336086</v>
      </c>
      <c r="L109" s="111"/>
      <c r="M109" s="111">
        <f>' سهام'!U112</f>
        <v>37227634809</v>
      </c>
      <c r="N109" s="111"/>
      <c r="O109" s="111">
        <v>42323777461</v>
      </c>
      <c r="P109" s="111"/>
      <c r="Q109" s="111">
        <f t="shared" si="3"/>
        <v>-5096142652</v>
      </c>
      <c r="R109" s="105"/>
    </row>
    <row r="110" spans="1:18">
      <c r="A110" s="150" t="s">
        <v>201</v>
      </c>
      <c r="C110" s="111">
        <v>6307028</v>
      </c>
      <c r="D110" s="111"/>
      <c r="E110" s="111">
        <v>12230096064</v>
      </c>
      <c r="F110" s="111"/>
      <c r="G110" s="111">
        <v>12838052567</v>
      </c>
      <c r="H110" s="111"/>
      <c r="I110" s="111">
        <f t="shared" si="2"/>
        <v>-607956503</v>
      </c>
      <c r="J110" s="111"/>
      <c r="K110" s="111">
        <v>6307028</v>
      </c>
      <c r="L110" s="111"/>
      <c r="M110" s="111">
        <f>' سهام'!U113</f>
        <v>12230096064</v>
      </c>
      <c r="N110" s="111"/>
      <c r="O110" s="111">
        <v>12838052567</v>
      </c>
      <c r="P110" s="111"/>
      <c r="Q110" s="111">
        <f t="shared" si="3"/>
        <v>-607956503</v>
      </c>
      <c r="R110" s="105"/>
    </row>
    <row r="111" spans="1:18">
      <c r="A111" s="150" t="s">
        <v>202</v>
      </c>
      <c r="C111" s="111">
        <v>1693112</v>
      </c>
      <c r="D111" s="111"/>
      <c r="E111" s="111">
        <v>18501356169</v>
      </c>
      <c r="F111" s="111"/>
      <c r="G111" s="111">
        <v>19319899629</v>
      </c>
      <c r="H111" s="111"/>
      <c r="I111" s="111">
        <f t="shared" si="2"/>
        <v>-818543460</v>
      </c>
      <c r="J111" s="111"/>
      <c r="K111" s="111">
        <v>1693112</v>
      </c>
      <c r="L111" s="111"/>
      <c r="M111" s="111">
        <f>' سهام'!U114</f>
        <v>18501356169</v>
      </c>
      <c r="N111" s="111"/>
      <c r="O111" s="111">
        <v>19319899629</v>
      </c>
      <c r="P111" s="111"/>
      <c r="Q111" s="111">
        <f t="shared" si="3"/>
        <v>-818543460</v>
      </c>
      <c r="R111" s="105"/>
    </row>
    <row r="112" spans="1:18">
      <c r="A112" s="150" t="s">
        <v>203</v>
      </c>
      <c r="C112" s="111">
        <v>291390</v>
      </c>
      <c r="D112" s="111"/>
      <c r="E112" s="111">
        <v>6756144820</v>
      </c>
      <c r="F112" s="111"/>
      <c r="G112" s="111">
        <v>5748281006</v>
      </c>
      <c r="H112" s="111"/>
      <c r="I112" s="111">
        <f t="shared" si="2"/>
        <v>1007863814</v>
      </c>
      <c r="J112" s="111"/>
      <c r="K112" s="111">
        <v>291390</v>
      </c>
      <c r="L112" s="111"/>
      <c r="M112" s="111">
        <f>' سهام'!U115</f>
        <v>6756144820</v>
      </c>
      <c r="N112" s="111"/>
      <c r="O112" s="111">
        <v>5748281006</v>
      </c>
      <c r="P112" s="111"/>
      <c r="Q112" s="111">
        <f t="shared" si="3"/>
        <v>1007863814</v>
      </c>
      <c r="R112" s="105"/>
    </row>
    <row r="113" spans="1:18">
      <c r="A113" s="150" t="s">
        <v>204</v>
      </c>
      <c r="C113" s="111">
        <v>336966</v>
      </c>
      <c r="D113" s="111"/>
      <c r="E113" s="111">
        <v>8073071435</v>
      </c>
      <c r="F113" s="111"/>
      <c r="G113" s="111">
        <v>8906121983</v>
      </c>
      <c r="H113" s="111"/>
      <c r="I113" s="111">
        <f t="shared" si="2"/>
        <v>-833050548</v>
      </c>
      <c r="J113" s="111"/>
      <c r="K113" s="111">
        <v>336966</v>
      </c>
      <c r="L113" s="111"/>
      <c r="M113" s="111">
        <f>' سهام'!U116</f>
        <v>8073071435</v>
      </c>
      <c r="N113" s="111"/>
      <c r="O113" s="111">
        <v>8906121983</v>
      </c>
      <c r="P113" s="111"/>
      <c r="Q113" s="111">
        <f t="shared" si="3"/>
        <v>-833050548</v>
      </c>
      <c r="R113" s="105"/>
    </row>
    <row r="114" spans="1:18">
      <c r="A114" s="150" t="s">
        <v>205</v>
      </c>
      <c r="C114" s="111">
        <v>440576</v>
      </c>
      <c r="D114" s="111"/>
      <c r="E114" s="111">
        <v>9684671053</v>
      </c>
      <c r="F114" s="111"/>
      <c r="G114" s="111">
        <v>10122891296</v>
      </c>
      <c r="H114" s="111"/>
      <c r="I114" s="111">
        <f t="shared" si="2"/>
        <v>-438220243</v>
      </c>
      <c r="J114" s="111"/>
      <c r="K114" s="111">
        <v>440576</v>
      </c>
      <c r="L114" s="111"/>
      <c r="M114" s="111">
        <f>' سهام'!U117</f>
        <v>9684671053</v>
      </c>
      <c r="N114" s="111"/>
      <c r="O114" s="111">
        <v>10122891296</v>
      </c>
      <c r="P114" s="111"/>
      <c r="Q114" s="111">
        <f t="shared" si="3"/>
        <v>-438220243</v>
      </c>
      <c r="R114" s="105"/>
    </row>
    <row r="115" spans="1:18">
      <c r="A115" s="150" t="s">
        <v>206</v>
      </c>
      <c r="C115" s="111">
        <v>142820</v>
      </c>
      <c r="D115" s="111"/>
      <c r="E115" s="111">
        <v>5797597676</v>
      </c>
      <c r="F115" s="111"/>
      <c r="G115" s="111">
        <v>6303404842</v>
      </c>
      <c r="H115" s="111"/>
      <c r="I115" s="111">
        <f t="shared" si="2"/>
        <v>-505807166</v>
      </c>
      <c r="J115" s="111"/>
      <c r="K115" s="111">
        <v>142820</v>
      </c>
      <c r="L115" s="111"/>
      <c r="M115" s="111">
        <f>' سهام'!U118</f>
        <v>5797597676</v>
      </c>
      <c r="N115" s="111"/>
      <c r="O115" s="111">
        <v>6303404842</v>
      </c>
      <c r="P115" s="111"/>
      <c r="Q115" s="111">
        <f t="shared" si="3"/>
        <v>-505807166</v>
      </c>
      <c r="R115" s="105"/>
    </row>
    <row r="116" spans="1:18">
      <c r="A116" s="150" t="s">
        <v>207</v>
      </c>
      <c r="C116" s="111">
        <v>291927</v>
      </c>
      <c r="D116" s="111"/>
      <c r="E116" s="111">
        <v>5473601014</v>
      </c>
      <c r="F116" s="111"/>
      <c r="G116" s="111">
        <v>4905019613</v>
      </c>
      <c r="H116" s="111"/>
      <c r="I116" s="111">
        <f t="shared" si="2"/>
        <v>568581401</v>
      </c>
      <c r="J116" s="111"/>
      <c r="K116" s="111">
        <v>291927</v>
      </c>
      <c r="L116" s="111"/>
      <c r="M116" s="111">
        <f>' سهام'!U119</f>
        <v>5473601014</v>
      </c>
      <c r="N116" s="111"/>
      <c r="O116" s="111">
        <v>4905019613</v>
      </c>
      <c r="P116" s="111"/>
      <c r="Q116" s="111">
        <f t="shared" si="3"/>
        <v>568581401</v>
      </c>
      <c r="R116" s="105"/>
    </row>
    <row r="117" spans="1:18">
      <c r="A117" s="150" t="s">
        <v>208</v>
      </c>
      <c r="C117" s="111">
        <v>708833</v>
      </c>
      <c r="D117" s="111"/>
      <c r="E117" s="111">
        <v>19831585657</v>
      </c>
      <c r="F117" s="111"/>
      <c r="G117" s="111">
        <v>19083931298</v>
      </c>
      <c r="H117" s="111"/>
      <c r="I117" s="111">
        <f t="shared" si="2"/>
        <v>747654359</v>
      </c>
      <c r="J117" s="111"/>
      <c r="K117" s="111">
        <v>708833</v>
      </c>
      <c r="L117" s="111"/>
      <c r="M117" s="111">
        <f>' سهام'!U120</f>
        <v>19831585657</v>
      </c>
      <c r="N117" s="111"/>
      <c r="O117" s="111">
        <v>19083931298</v>
      </c>
      <c r="P117" s="111"/>
      <c r="Q117" s="111">
        <f t="shared" si="3"/>
        <v>747654359</v>
      </c>
      <c r="R117" s="105"/>
    </row>
    <row r="118" spans="1:18">
      <c r="A118" s="150" t="s">
        <v>209</v>
      </c>
      <c r="C118" s="111">
        <v>180320</v>
      </c>
      <c r="D118" s="111"/>
      <c r="E118" s="111">
        <v>10281026940</v>
      </c>
      <c r="F118" s="111"/>
      <c r="G118" s="111">
        <v>11065914659</v>
      </c>
      <c r="H118" s="111"/>
      <c r="I118" s="111">
        <f t="shared" si="2"/>
        <v>-784887719</v>
      </c>
      <c r="J118" s="111"/>
      <c r="K118" s="111">
        <v>180320</v>
      </c>
      <c r="L118" s="111"/>
      <c r="M118" s="111">
        <f>' سهام'!U121</f>
        <v>10281026940</v>
      </c>
      <c r="N118" s="111"/>
      <c r="O118" s="111">
        <v>11065914659</v>
      </c>
      <c r="P118" s="111"/>
      <c r="Q118" s="111">
        <f t="shared" si="3"/>
        <v>-784887719</v>
      </c>
      <c r="R118" s="105"/>
    </row>
    <row r="119" spans="1:18">
      <c r="A119" s="150" t="s">
        <v>210</v>
      </c>
      <c r="C119" s="111">
        <v>3199316</v>
      </c>
      <c r="D119" s="111"/>
      <c r="E119" s="111">
        <v>15411004683</v>
      </c>
      <c r="F119" s="111"/>
      <c r="G119" s="111">
        <v>14862452035</v>
      </c>
      <c r="H119" s="111"/>
      <c r="I119" s="111">
        <f t="shared" si="2"/>
        <v>548552648</v>
      </c>
      <c r="J119" s="111"/>
      <c r="K119" s="111">
        <v>3199316</v>
      </c>
      <c r="L119" s="111"/>
      <c r="M119" s="111">
        <f>' سهام'!U122</f>
        <v>15411004683</v>
      </c>
      <c r="N119" s="111"/>
      <c r="O119" s="111">
        <v>14862452035</v>
      </c>
      <c r="P119" s="111"/>
      <c r="Q119" s="111">
        <f t="shared" si="3"/>
        <v>548552648</v>
      </c>
      <c r="R119" s="105"/>
    </row>
    <row r="120" spans="1:18">
      <c r="A120" s="150" t="s">
        <v>211</v>
      </c>
      <c r="C120" s="111">
        <v>3296309</v>
      </c>
      <c r="D120" s="111"/>
      <c r="E120" s="111">
        <v>10514850371</v>
      </c>
      <c r="F120" s="111"/>
      <c r="G120" s="111">
        <v>12552978827</v>
      </c>
      <c r="H120" s="111"/>
      <c r="I120" s="111">
        <f t="shared" si="2"/>
        <v>-2038128456</v>
      </c>
      <c r="J120" s="111"/>
      <c r="K120" s="111">
        <v>3296309</v>
      </c>
      <c r="L120" s="111"/>
      <c r="M120" s="111">
        <f>' سهام'!U123</f>
        <v>10514850371</v>
      </c>
      <c r="N120" s="111"/>
      <c r="O120" s="111">
        <v>12552978827</v>
      </c>
      <c r="P120" s="111"/>
      <c r="Q120" s="111">
        <f t="shared" si="3"/>
        <v>-2038128456</v>
      </c>
      <c r="R120" s="105"/>
    </row>
    <row r="121" spans="1:18">
      <c r="A121" s="150" t="s">
        <v>212</v>
      </c>
      <c r="C121" s="111">
        <v>2049537</v>
      </c>
      <c r="D121" s="111"/>
      <c r="E121" s="111">
        <v>7369086499</v>
      </c>
      <c r="F121" s="111"/>
      <c r="G121" s="111">
        <v>7614713884</v>
      </c>
      <c r="H121" s="111"/>
      <c r="I121" s="111">
        <f t="shared" si="2"/>
        <v>-245627385</v>
      </c>
      <c r="J121" s="111"/>
      <c r="K121" s="111">
        <v>2049537</v>
      </c>
      <c r="L121" s="111"/>
      <c r="M121" s="111">
        <f>' سهام'!U124</f>
        <v>7369086499</v>
      </c>
      <c r="N121" s="111"/>
      <c r="O121" s="111">
        <v>7614713884</v>
      </c>
      <c r="P121" s="111"/>
      <c r="Q121" s="111">
        <f t="shared" si="3"/>
        <v>-245627385</v>
      </c>
      <c r="R121" s="105"/>
    </row>
    <row r="122" spans="1:18">
      <c r="A122" s="150" t="s">
        <v>213</v>
      </c>
      <c r="C122" s="111">
        <v>741723</v>
      </c>
      <c r="D122" s="111"/>
      <c r="E122" s="111">
        <v>3720537246</v>
      </c>
      <c r="F122" s="111"/>
      <c r="G122" s="111">
        <v>3731301505</v>
      </c>
      <c r="H122" s="111"/>
      <c r="I122" s="111">
        <f t="shared" si="2"/>
        <v>-10764259</v>
      </c>
      <c r="J122" s="111"/>
      <c r="K122" s="111">
        <v>741723</v>
      </c>
      <c r="L122" s="111"/>
      <c r="M122" s="111">
        <f>' سهام'!U125</f>
        <v>3720537246</v>
      </c>
      <c r="N122" s="111"/>
      <c r="O122" s="111">
        <v>3731301505</v>
      </c>
      <c r="P122" s="111"/>
      <c r="Q122" s="111">
        <f t="shared" si="3"/>
        <v>-10764259</v>
      </c>
      <c r="R122" s="105"/>
    </row>
    <row r="123" spans="1:18">
      <c r="A123" s="150" t="s">
        <v>214</v>
      </c>
      <c r="C123" s="111">
        <v>102846</v>
      </c>
      <c r="D123" s="111"/>
      <c r="E123" s="111">
        <v>3120150907</v>
      </c>
      <c r="F123" s="111"/>
      <c r="G123" s="111">
        <v>3802560861</v>
      </c>
      <c r="H123" s="111"/>
      <c r="I123" s="111">
        <f t="shared" si="2"/>
        <v>-682409954</v>
      </c>
      <c r="J123" s="111"/>
      <c r="K123" s="111">
        <v>102846</v>
      </c>
      <c r="L123" s="111"/>
      <c r="M123" s="111">
        <f>' سهام'!U126</f>
        <v>3120150907</v>
      </c>
      <c r="N123" s="111"/>
      <c r="O123" s="111">
        <v>3802560861</v>
      </c>
      <c r="P123" s="111"/>
      <c r="Q123" s="111">
        <f t="shared" si="3"/>
        <v>-682409954</v>
      </c>
      <c r="R123" s="105"/>
    </row>
    <row r="124" spans="1:18">
      <c r="A124" s="150" t="s">
        <v>215</v>
      </c>
      <c r="C124" s="111">
        <v>1754132</v>
      </c>
      <c r="D124" s="111"/>
      <c r="E124" s="111">
        <v>6961363634</v>
      </c>
      <c r="F124" s="111"/>
      <c r="G124" s="111">
        <v>7395472009</v>
      </c>
      <c r="H124" s="111"/>
      <c r="I124" s="111">
        <f t="shared" si="2"/>
        <v>-434108375</v>
      </c>
      <c r="J124" s="111"/>
      <c r="K124" s="111">
        <v>1754132</v>
      </c>
      <c r="L124" s="111"/>
      <c r="M124" s="111">
        <f>' سهام'!U127</f>
        <v>6961363634</v>
      </c>
      <c r="N124" s="111"/>
      <c r="O124" s="111">
        <v>7395472009</v>
      </c>
      <c r="P124" s="111"/>
      <c r="Q124" s="111">
        <f t="shared" si="3"/>
        <v>-434108375</v>
      </c>
      <c r="R124" s="105"/>
    </row>
    <row r="125" spans="1:18">
      <c r="A125" s="150" t="s">
        <v>216</v>
      </c>
      <c r="C125" s="111">
        <v>1256325</v>
      </c>
      <c r="D125" s="111"/>
      <c r="E125" s="111">
        <v>6755736362</v>
      </c>
      <c r="F125" s="111"/>
      <c r="G125" s="111">
        <v>9103499368</v>
      </c>
      <c r="H125" s="111"/>
      <c r="I125" s="111">
        <f t="shared" si="2"/>
        <v>-2347763006</v>
      </c>
      <c r="J125" s="111"/>
      <c r="K125" s="111">
        <v>1256325</v>
      </c>
      <c r="L125" s="111"/>
      <c r="M125" s="111">
        <f>' سهام'!U128</f>
        <v>6755736362</v>
      </c>
      <c r="N125" s="111"/>
      <c r="O125" s="111">
        <v>9103499368</v>
      </c>
      <c r="P125" s="111"/>
      <c r="Q125" s="111">
        <f t="shared" si="3"/>
        <v>-2347763006</v>
      </c>
      <c r="R125" s="105"/>
    </row>
    <row r="126" spans="1:18">
      <c r="A126" s="150" t="s">
        <v>217</v>
      </c>
      <c r="C126" s="111">
        <v>2219908</v>
      </c>
      <c r="D126" s="111"/>
      <c r="E126" s="111">
        <v>11307746776</v>
      </c>
      <c r="F126" s="111"/>
      <c r="G126" s="111">
        <v>14032562859</v>
      </c>
      <c r="H126" s="111"/>
      <c r="I126" s="111">
        <f t="shared" si="2"/>
        <v>-2724816083</v>
      </c>
      <c r="J126" s="111"/>
      <c r="K126" s="111">
        <v>2219908</v>
      </c>
      <c r="L126" s="111"/>
      <c r="M126" s="111">
        <f>' سهام'!U129</f>
        <v>11307746776</v>
      </c>
      <c r="N126" s="111"/>
      <c r="O126" s="111">
        <v>14032562859</v>
      </c>
      <c r="P126" s="111"/>
      <c r="Q126" s="111">
        <f t="shared" si="3"/>
        <v>-2724816083</v>
      </c>
      <c r="R126" s="105"/>
    </row>
    <row r="127" spans="1:18">
      <c r="A127" s="150" t="s">
        <v>218</v>
      </c>
      <c r="C127" s="111">
        <v>321596</v>
      </c>
      <c r="D127" s="111"/>
      <c r="E127" s="111">
        <v>4532273444</v>
      </c>
      <c r="F127" s="111"/>
      <c r="G127" s="111">
        <v>5137603632</v>
      </c>
      <c r="H127" s="111"/>
      <c r="I127" s="111">
        <f t="shared" si="2"/>
        <v>-605330188</v>
      </c>
      <c r="J127" s="111"/>
      <c r="K127" s="111">
        <v>321596</v>
      </c>
      <c r="L127" s="111"/>
      <c r="M127" s="111">
        <f>' سهام'!U130</f>
        <v>4532273444</v>
      </c>
      <c r="N127" s="111"/>
      <c r="O127" s="111">
        <v>5137603632</v>
      </c>
      <c r="P127" s="111"/>
      <c r="Q127" s="111">
        <f t="shared" si="3"/>
        <v>-605330188</v>
      </c>
      <c r="R127" s="105"/>
    </row>
    <row r="128" spans="1:18">
      <c r="A128" s="150" t="s">
        <v>219</v>
      </c>
      <c r="C128" s="111">
        <v>633854</v>
      </c>
      <c r="D128" s="111"/>
      <c r="E128" s="111">
        <v>3941859766</v>
      </c>
      <c r="F128" s="111"/>
      <c r="G128" s="111">
        <v>4865217387</v>
      </c>
      <c r="H128" s="111"/>
      <c r="I128" s="111">
        <f t="shared" si="2"/>
        <v>-923357621</v>
      </c>
      <c r="J128" s="111"/>
      <c r="K128" s="111">
        <v>633854</v>
      </c>
      <c r="L128" s="111"/>
      <c r="M128" s="111">
        <f>' سهام'!U131</f>
        <v>3941859766</v>
      </c>
      <c r="N128" s="111"/>
      <c r="O128" s="111">
        <v>4865217387</v>
      </c>
      <c r="P128" s="111"/>
      <c r="Q128" s="111">
        <f t="shared" si="3"/>
        <v>-923357621</v>
      </c>
      <c r="R128" s="105"/>
    </row>
    <row r="129" spans="1:18">
      <c r="A129" s="150" t="s">
        <v>220</v>
      </c>
      <c r="C129" s="111">
        <v>248126</v>
      </c>
      <c r="D129" s="111"/>
      <c r="E129" s="111">
        <v>3838422143</v>
      </c>
      <c r="F129" s="111"/>
      <c r="G129" s="111">
        <v>4385527689</v>
      </c>
      <c r="H129" s="111"/>
      <c r="I129" s="111">
        <f t="shared" si="2"/>
        <v>-547105546</v>
      </c>
      <c r="J129" s="111"/>
      <c r="K129" s="111">
        <v>248126</v>
      </c>
      <c r="L129" s="111"/>
      <c r="M129" s="111">
        <f>' سهام'!U132</f>
        <v>3838422143</v>
      </c>
      <c r="N129" s="111"/>
      <c r="O129" s="111">
        <v>4385527689</v>
      </c>
      <c r="P129" s="111"/>
      <c r="Q129" s="111">
        <f t="shared" si="3"/>
        <v>-547105546</v>
      </c>
      <c r="R129" s="105"/>
    </row>
    <row r="130" spans="1:18">
      <c r="A130" s="150" t="s">
        <v>221</v>
      </c>
      <c r="C130" s="111">
        <v>68237</v>
      </c>
      <c r="D130" s="111"/>
      <c r="E130" s="111">
        <v>2891033287</v>
      </c>
      <c r="F130" s="111"/>
      <c r="G130" s="111">
        <v>2758316246</v>
      </c>
      <c r="H130" s="111"/>
      <c r="I130" s="111">
        <f t="shared" si="2"/>
        <v>132717041</v>
      </c>
      <c r="J130" s="111"/>
      <c r="K130" s="111">
        <v>68237</v>
      </c>
      <c r="L130" s="111"/>
      <c r="M130" s="111">
        <f>' سهام'!U133</f>
        <v>2891033287</v>
      </c>
      <c r="N130" s="111"/>
      <c r="O130" s="111">
        <v>2758316246</v>
      </c>
      <c r="P130" s="111"/>
      <c r="Q130" s="111">
        <f t="shared" si="3"/>
        <v>132717041</v>
      </c>
      <c r="R130" s="105"/>
    </row>
    <row r="131" spans="1:18">
      <c r="A131" s="150" t="s">
        <v>222</v>
      </c>
      <c r="C131" s="111">
        <v>707643</v>
      </c>
      <c r="D131" s="111"/>
      <c r="E131" s="111">
        <v>4751656326</v>
      </c>
      <c r="F131" s="111"/>
      <c r="G131" s="111">
        <v>5008193625</v>
      </c>
      <c r="H131" s="111"/>
      <c r="I131" s="111">
        <f t="shared" si="2"/>
        <v>-256537299</v>
      </c>
      <c r="J131" s="111"/>
      <c r="K131" s="111">
        <v>707643</v>
      </c>
      <c r="L131" s="111"/>
      <c r="M131" s="111">
        <f>' سهام'!U134</f>
        <v>4751656326</v>
      </c>
      <c r="N131" s="111"/>
      <c r="O131" s="111">
        <v>5008193625</v>
      </c>
      <c r="P131" s="111"/>
      <c r="Q131" s="111">
        <f t="shared" si="3"/>
        <v>-256537299</v>
      </c>
      <c r="R131" s="105"/>
    </row>
    <row r="132" spans="1:18">
      <c r="A132" s="150" t="s">
        <v>223</v>
      </c>
      <c r="C132" s="111">
        <v>10656802</v>
      </c>
      <c r="D132" s="111"/>
      <c r="E132" s="111">
        <v>43269183194.425499</v>
      </c>
      <c r="F132" s="111"/>
      <c r="G132" s="111">
        <v>42150031855.425499</v>
      </c>
      <c r="H132" s="111"/>
      <c r="I132" s="111">
        <f t="shared" si="2"/>
        <v>1119151339</v>
      </c>
      <c r="J132" s="111"/>
      <c r="K132" s="111">
        <v>10656802</v>
      </c>
      <c r="L132" s="111"/>
      <c r="M132" s="111">
        <f>' سهام'!U135</f>
        <v>43269183194.425499</v>
      </c>
      <c r="N132" s="111"/>
      <c r="O132" s="111">
        <v>42150031855.425499</v>
      </c>
      <c r="P132" s="111"/>
      <c r="Q132" s="111">
        <f t="shared" si="3"/>
        <v>1119151339</v>
      </c>
      <c r="R132" s="105"/>
    </row>
    <row r="133" spans="1:18">
      <c r="A133" s="150" t="s">
        <v>224</v>
      </c>
      <c r="C133" s="111">
        <v>1125890</v>
      </c>
      <c r="D133" s="111"/>
      <c r="E133" s="111">
        <v>21781013773</v>
      </c>
      <c r="F133" s="111"/>
      <c r="G133" s="111">
        <v>22925071699</v>
      </c>
      <c r="H133" s="111"/>
      <c r="I133" s="111">
        <f t="shared" si="2"/>
        <v>-1144057926</v>
      </c>
      <c r="J133" s="111"/>
      <c r="K133" s="111">
        <v>1125890</v>
      </c>
      <c r="L133" s="111"/>
      <c r="M133" s="111">
        <f>' سهام'!U136</f>
        <v>21781013773</v>
      </c>
      <c r="N133" s="111"/>
      <c r="O133" s="111">
        <v>22925071699</v>
      </c>
      <c r="P133" s="111"/>
      <c r="Q133" s="111">
        <f t="shared" si="3"/>
        <v>-1144057926</v>
      </c>
      <c r="R133" s="105"/>
    </row>
    <row r="134" spans="1:18">
      <c r="A134" s="150" t="s">
        <v>225</v>
      </c>
      <c r="C134" s="111">
        <v>603617</v>
      </c>
      <c r="D134" s="111"/>
      <c r="E134" s="111">
        <v>13739589460</v>
      </c>
      <c r="F134" s="111"/>
      <c r="G134" s="111">
        <v>14844464806</v>
      </c>
      <c r="H134" s="111"/>
      <c r="I134" s="111">
        <f t="shared" si="2"/>
        <v>-1104875346</v>
      </c>
      <c r="J134" s="111"/>
      <c r="K134" s="111">
        <v>603617</v>
      </c>
      <c r="L134" s="111"/>
      <c r="M134" s="111">
        <f>' سهام'!U137</f>
        <v>13739589460</v>
      </c>
      <c r="N134" s="111"/>
      <c r="O134" s="111">
        <v>14844464806</v>
      </c>
      <c r="P134" s="111"/>
      <c r="Q134" s="111">
        <f t="shared" si="3"/>
        <v>-1104875346</v>
      </c>
      <c r="R134" s="105"/>
    </row>
    <row r="135" spans="1:18">
      <c r="A135" s="150" t="s">
        <v>226</v>
      </c>
      <c r="C135" s="111">
        <v>2426951</v>
      </c>
      <c r="D135" s="111"/>
      <c r="E135" s="111">
        <v>44719782019</v>
      </c>
      <c r="F135" s="111"/>
      <c r="G135" s="111">
        <v>42933368915</v>
      </c>
      <c r="H135" s="111"/>
      <c r="I135" s="111">
        <f t="shared" si="2"/>
        <v>1786413104</v>
      </c>
      <c r="J135" s="111"/>
      <c r="K135" s="111">
        <v>2426951</v>
      </c>
      <c r="L135" s="111"/>
      <c r="M135" s="111">
        <f>' سهام'!U138</f>
        <v>44719782019</v>
      </c>
      <c r="N135" s="111"/>
      <c r="O135" s="111">
        <v>42933368915</v>
      </c>
      <c r="P135" s="111"/>
      <c r="Q135" s="111">
        <f t="shared" si="3"/>
        <v>1786413104</v>
      </c>
      <c r="R135" s="105"/>
    </row>
    <row r="136" spans="1:18">
      <c r="A136" s="150" t="s">
        <v>227</v>
      </c>
      <c r="C136" s="111">
        <v>7379981</v>
      </c>
      <c r="D136" s="111"/>
      <c r="E136" s="111">
        <v>11918521258</v>
      </c>
      <c r="F136" s="111"/>
      <c r="G136" s="111">
        <v>13202728722</v>
      </c>
      <c r="H136" s="111"/>
      <c r="I136" s="111">
        <f t="shared" ref="I136:I148" si="4">E136-G136</f>
        <v>-1284207464</v>
      </c>
      <c r="J136" s="111"/>
      <c r="K136" s="111">
        <v>7379981</v>
      </c>
      <c r="L136" s="111"/>
      <c r="M136" s="111">
        <f>' سهام'!U139</f>
        <v>11918521258</v>
      </c>
      <c r="N136" s="111"/>
      <c r="O136" s="111">
        <v>13202728722</v>
      </c>
      <c r="P136" s="111"/>
      <c r="Q136" s="111">
        <f t="shared" ref="Q136:Q148" si="5">M136-O136</f>
        <v>-1284207464</v>
      </c>
      <c r="R136" s="105"/>
    </row>
    <row r="137" spans="1:18">
      <c r="A137" s="150" t="s">
        <v>228</v>
      </c>
      <c r="C137" s="111">
        <v>866200</v>
      </c>
      <c r="D137" s="111"/>
      <c r="E137" s="111">
        <v>3969811874</v>
      </c>
      <c r="F137" s="111"/>
      <c r="G137" s="111">
        <v>4476179842</v>
      </c>
      <c r="H137" s="111"/>
      <c r="I137" s="111">
        <f t="shared" si="4"/>
        <v>-506367968</v>
      </c>
      <c r="J137" s="111"/>
      <c r="K137" s="111">
        <v>866200</v>
      </c>
      <c r="L137" s="111"/>
      <c r="M137" s="111">
        <f>' سهام'!U140</f>
        <v>3969811874</v>
      </c>
      <c r="N137" s="111"/>
      <c r="O137" s="111">
        <v>4476179842</v>
      </c>
      <c r="P137" s="111"/>
      <c r="Q137" s="111">
        <f t="shared" si="5"/>
        <v>-506367968</v>
      </c>
      <c r="R137" s="105"/>
    </row>
    <row r="138" spans="1:18">
      <c r="A138" s="150" t="s">
        <v>229</v>
      </c>
      <c r="C138" s="111">
        <v>2057734</v>
      </c>
      <c r="D138" s="111"/>
      <c r="E138" s="111">
        <v>9032224202</v>
      </c>
      <c r="F138" s="111"/>
      <c r="G138" s="111">
        <v>10310401109</v>
      </c>
      <c r="H138" s="111"/>
      <c r="I138" s="111">
        <f t="shared" si="4"/>
        <v>-1278176907</v>
      </c>
      <c r="J138" s="111"/>
      <c r="K138" s="111">
        <v>2057734</v>
      </c>
      <c r="L138" s="111"/>
      <c r="M138" s="111">
        <f>' سهام'!U141</f>
        <v>9032224202</v>
      </c>
      <c r="N138" s="111"/>
      <c r="O138" s="111">
        <v>10310401109</v>
      </c>
      <c r="P138" s="111"/>
      <c r="Q138" s="111">
        <f t="shared" si="5"/>
        <v>-1278176907</v>
      </c>
      <c r="R138" s="105"/>
    </row>
    <row r="139" spans="1:18">
      <c r="A139" s="150" t="s">
        <v>230</v>
      </c>
      <c r="C139" s="111">
        <v>828087</v>
      </c>
      <c r="D139" s="111"/>
      <c r="E139" s="111">
        <v>8719837599</v>
      </c>
      <c r="F139" s="111"/>
      <c r="G139" s="111">
        <v>9622849912</v>
      </c>
      <c r="H139" s="111"/>
      <c r="I139" s="111">
        <f t="shared" si="4"/>
        <v>-903012313</v>
      </c>
      <c r="J139" s="111"/>
      <c r="K139" s="111">
        <v>828087</v>
      </c>
      <c r="L139" s="111"/>
      <c r="M139" s="111">
        <f>' سهام'!U142</f>
        <v>8719837599</v>
      </c>
      <c r="N139" s="111"/>
      <c r="O139" s="111">
        <v>9622849912</v>
      </c>
      <c r="P139" s="111"/>
      <c r="Q139" s="111">
        <f t="shared" si="5"/>
        <v>-903012313</v>
      </c>
      <c r="R139" s="105"/>
    </row>
    <row r="140" spans="1:18">
      <c r="A140" s="150" t="s">
        <v>231</v>
      </c>
      <c r="C140" s="111">
        <v>271970</v>
      </c>
      <c r="D140" s="111"/>
      <c r="E140" s="111">
        <v>10514977973</v>
      </c>
      <c r="F140" s="111"/>
      <c r="G140" s="111">
        <v>11974653197</v>
      </c>
      <c r="H140" s="111"/>
      <c r="I140" s="111">
        <f t="shared" si="4"/>
        <v>-1459675224</v>
      </c>
      <c r="J140" s="111"/>
      <c r="K140" s="111">
        <v>271970</v>
      </c>
      <c r="L140" s="111"/>
      <c r="M140" s="111">
        <f>' سهام'!U143</f>
        <v>10514977973</v>
      </c>
      <c r="N140" s="111"/>
      <c r="O140" s="111">
        <v>11974653197</v>
      </c>
      <c r="P140" s="111"/>
      <c r="Q140" s="111">
        <f t="shared" si="5"/>
        <v>-1459675224</v>
      </c>
      <c r="R140" s="105"/>
    </row>
    <row r="141" spans="1:18">
      <c r="A141" s="150" t="s">
        <v>232</v>
      </c>
      <c r="C141" s="111">
        <v>198942</v>
      </c>
      <c r="D141" s="111"/>
      <c r="E141" s="111">
        <v>4507697770</v>
      </c>
      <c r="F141" s="111"/>
      <c r="G141" s="111">
        <v>4774222453</v>
      </c>
      <c r="H141" s="111"/>
      <c r="I141" s="111">
        <f t="shared" si="4"/>
        <v>-266524683</v>
      </c>
      <c r="J141" s="111"/>
      <c r="K141" s="111">
        <v>198942</v>
      </c>
      <c r="L141" s="111"/>
      <c r="M141" s="111">
        <f>' سهام'!U144</f>
        <v>4507697770</v>
      </c>
      <c r="N141" s="111"/>
      <c r="O141" s="111">
        <v>4774222453</v>
      </c>
      <c r="P141" s="111"/>
      <c r="Q141" s="111">
        <f t="shared" si="5"/>
        <v>-266524683</v>
      </c>
      <c r="R141" s="105"/>
    </row>
    <row r="142" spans="1:18">
      <c r="A142" s="150" t="s">
        <v>233</v>
      </c>
      <c r="C142" s="111">
        <v>1754536</v>
      </c>
      <c r="D142" s="111"/>
      <c r="E142" s="111">
        <v>6903917862</v>
      </c>
      <c r="F142" s="111"/>
      <c r="G142" s="111">
        <v>8917235117</v>
      </c>
      <c r="H142" s="111"/>
      <c r="I142" s="111">
        <f t="shared" si="4"/>
        <v>-2013317255</v>
      </c>
      <c r="J142" s="111"/>
      <c r="K142" s="111">
        <v>1754536</v>
      </c>
      <c r="L142" s="111"/>
      <c r="M142" s="111">
        <f>' سهام'!U145</f>
        <v>6903917862</v>
      </c>
      <c r="N142" s="111"/>
      <c r="O142" s="111">
        <v>8917235117</v>
      </c>
      <c r="P142" s="111"/>
      <c r="Q142" s="111">
        <f t="shared" si="5"/>
        <v>-2013317255</v>
      </c>
      <c r="R142" s="105"/>
    </row>
    <row r="143" spans="1:18">
      <c r="A143" s="150" t="s">
        <v>234</v>
      </c>
      <c r="C143" s="111">
        <v>480380</v>
      </c>
      <c r="D143" s="111"/>
      <c r="E143" s="111">
        <v>4494402939</v>
      </c>
      <c r="F143" s="111"/>
      <c r="G143" s="111">
        <v>4021858428</v>
      </c>
      <c r="H143" s="111"/>
      <c r="I143" s="111">
        <f t="shared" si="4"/>
        <v>472544511</v>
      </c>
      <c r="J143" s="111"/>
      <c r="K143" s="111">
        <v>480380</v>
      </c>
      <c r="L143" s="111"/>
      <c r="M143" s="111">
        <f>' سهام'!U146</f>
        <v>4494402939</v>
      </c>
      <c r="N143" s="111"/>
      <c r="O143" s="111">
        <v>4021858428</v>
      </c>
      <c r="P143" s="111"/>
      <c r="Q143" s="111">
        <f t="shared" si="5"/>
        <v>472544511</v>
      </c>
      <c r="R143" s="105"/>
    </row>
    <row r="144" spans="1:18">
      <c r="A144" s="150" t="s">
        <v>235</v>
      </c>
      <c r="C144" s="111">
        <v>1362544</v>
      </c>
      <c r="D144" s="111"/>
      <c r="E144" s="111">
        <v>4227384746</v>
      </c>
      <c r="F144" s="111"/>
      <c r="G144" s="111">
        <v>4618826199</v>
      </c>
      <c r="H144" s="111"/>
      <c r="I144" s="111">
        <f t="shared" si="4"/>
        <v>-391441453</v>
      </c>
      <c r="J144" s="111"/>
      <c r="K144" s="111">
        <v>1362544</v>
      </c>
      <c r="L144" s="111"/>
      <c r="M144" s="111">
        <f>' سهام'!U147</f>
        <v>4227384746</v>
      </c>
      <c r="N144" s="111"/>
      <c r="O144" s="111">
        <v>4618826199</v>
      </c>
      <c r="P144" s="111"/>
      <c r="Q144" s="111">
        <f t="shared" si="5"/>
        <v>-391441453</v>
      </c>
      <c r="R144" s="105"/>
    </row>
    <row r="145" spans="1:18">
      <c r="A145" s="150" t="s">
        <v>236</v>
      </c>
      <c r="C145" s="111">
        <v>9282607</v>
      </c>
      <c r="D145" s="111"/>
      <c r="E145" s="111">
        <v>13974324063</v>
      </c>
      <c r="F145" s="111"/>
      <c r="G145" s="111">
        <v>13934818676</v>
      </c>
      <c r="H145" s="111"/>
      <c r="I145" s="111">
        <f t="shared" si="4"/>
        <v>39505387</v>
      </c>
      <c r="J145" s="111"/>
      <c r="K145" s="111">
        <v>9282607</v>
      </c>
      <c r="L145" s="111"/>
      <c r="M145" s="111">
        <f>' سهام'!U148</f>
        <v>13974324063</v>
      </c>
      <c r="N145" s="111"/>
      <c r="O145" s="111">
        <v>13934818676</v>
      </c>
      <c r="P145" s="111"/>
      <c r="Q145" s="111">
        <f t="shared" si="5"/>
        <v>39505387</v>
      </c>
      <c r="R145" s="105"/>
    </row>
    <row r="146" spans="1:18">
      <c r="A146" s="150" t="s">
        <v>237</v>
      </c>
      <c r="C146" s="111">
        <v>1051507</v>
      </c>
      <c r="D146" s="111"/>
      <c r="E146" s="111">
        <v>4135782188</v>
      </c>
      <c r="F146" s="111"/>
      <c r="G146" s="111">
        <v>4415083892</v>
      </c>
      <c r="H146" s="111"/>
      <c r="I146" s="111">
        <f t="shared" si="4"/>
        <v>-279301704</v>
      </c>
      <c r="J146" s="111"/>
      <c r="K146" s="111">
        <v>1051507</v>
      </c>
      <c r="L146" s="111"/>
      <c r="M146" s="111">
        <f>' سهام'!U149</f>
        <v>4135782188</v>
      </c>
      <c r="N146" s="111"/>
      <c r="O146" s="111">
        <v>4415083892</v>
      </c>
      <c r="P146" s="111"/>
      <c r="Q146" s="111">
        <f t="shared" si="5"/>
        <v>-279301704</v>
      </c>
      <c r="R146" s="105"/>
    </row>
    <row r="147" spans="1:18">
      <c r="A147" s="150" t="s">
        <v>238</v>
      </c>
      <c r="C147" s="111">
        <v>205794</v>
      </c>
      <c r="D147" s="111"/>
      <c r="E147" s="111">
        <v>4066531876</v>
      </c>
      <c r="F147" s="111"/>
      <c r="G147" s="111">
        <v>5117737602</v>
      </c>
      <c r="H147" s="111"/>
      <c r="I147" s="111">
        <f t="shared" si="4"/>
        <v>-1051205726</v>
      </c>
      <c r="J147" s="111"/>
      <c r="K147" s="111">
        <v>205794</v>
      </c>
      <c r="L147" s="111"/>
      <c r="M147" s="111">
        <f>' سهام'!U150</f>
        <v>4066531876</v>
      </c>
      <c r="N147" s="111"/>
      <c r="O147" s="111">
        <v>5117737602</v>
      </c>
      <c r="P147" s="111"/>
      <c r="Q147" s="111">
        <f t="shared" si="5"/>
        <v>-1051205726</v>
      </c>
      <c r="R147" s="105"/>
    </row>
    <row r="148" spans="1:18">
      <c r="A148" s="150" t="s">
        <v>239</v>
      </c>
      <c r="C148" s="111">
        <v>825751</v>
      </c>
      <c r="D148" s="111"/>
      <c r="E148" s="111">
        <v>3301267948</v>
      </c>
      <c r="F148" s="111"/>
      <c r="G148" s="111">
        <v>3710556805</v>
      </c>
      <c r="H148" s="111"/>
      <c r="I148" s="111">
        <f t="shared" si="4"/>
        <v>-409288857</v>
      </c>
      <c r="J148" s="111"/>
      <c r="K148" s="111">
        <v>825751</v>
      </c>
      <c r="L148" s="111"/>
      <c r="M148" s="111">
        <f>' سهام'!U151</f>
        <v>3301267948</v>
      </c>
      <c r="N148" s="111"/>
      <c r="O148" s="111">
        <v>3710556805</v>
      </c>
      <c r="P148" s="111"/>
      <c r="Q148" s="111">
        <f>M148-O148</f>
        <v>-409288857</v>
      </c>
      <c r="R148" s="105"/>
    </row>
    <row r="149" spans="1:18" ht="23.25" thickBot="1">
      <c r="A149" s="151"/>
      <c r="B149" s="151"/>
      <c r="C149" s="151"/>
      <c r="D149" s="151"/>
      <c r="E149" s="152">
        <f>SUM(E7:E148)</f>
        <v>1431089348951.093</v>
      </c>
      <c r="F149" s="153"/>
      <c r="G149" s="152">
        <f>SUM(G7:G148)</f>
        <v>1507288004517.093</v>
      </c>
      <c r="H149" s="153"/>
      <c r="I149" s="152">
        <f>SUM(I7:I148)</f>
        <v>-76198655566</v>
      </c>
      <c r="J149" s="153"/>
      <c r="K149" s="151"/>
      <c r="L149" s="153"/>
      <c r="M149" s="243">
        <f>SUM(M7:M148)</f>
        <v>1431089348951.093</v>
      </c>
      <c r="N149" s="244"/>
      <c r="O149" s="243">
        <f>SUM(O7:O148)</f>
        <v>1507288004517.093</v>
      </c>
      <c r="P149" s="153"/>
      <c r="Q149" s="152">
        <f>SUM(Q7:Q148)</f>
        <v>-76198655566</v>
      </c>
    </row>
    <row r="150" spans="1:18" ht="7.5" customHeight="1" thickTop="1">
      <c r="A150" s="30"/>
      <c r="B150" s="30"/>
    </row>
    <row r="151" spans="1:18" ht="24.75" customHeight="1">
      <c r="A151" s="303" t="s">
        <v>44</v>
      </c>
      <c r="B151" s="304"/>
      <c r="C151" s="304"/>
      <c r="D151" s="304"/>
      <c r="E151" s="304"/>
      <c r="F151" s="304"/>
      <c r="G151" s="304"/>
      <c r="H151" s="304"/>
      <c r="I151" s="304"/>
      <c r="J151" s="304"/>
      <c r="K151" s="304"/>
      <c r="L151" s="304"/>
      <c r="M151" s="304"/>
      <c r="N151" s="304"/>
      <c r="O151" s="304"/>
      <c r="P151" s="304"/>
      <c r="Q151" s="305"/>
    </row>
    <row r="152" spans="1:18">
      <c r="E152" s="21">
        <v>3284171969</v>
      </c>
      <c r="Q152" s="144"/>
    </row>
    <row r="153" spans="1:18" s="154" customFormat="1" ht="24">
      <c r="I153" s="111"/>
      <c r="J153" s="146"/>
      <c r="K153" s="146"/>
      <c r="L153" s="146"/>
      <c r="M153" s="146"/>
      <c r="N153" s="146"/>
      <c r="O153" s="146"/>
      <c r="P153" s="146"/>
      <c r="Q153" s="111"/>
    </row>
    <row r="154" spans="1:18">
      <c r="A154" s="10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</row>
    <row r="155" spans="1:18" ht="24.75">
      <c r="A155" s="101"/>
      <c r="C155" s="111"/>
      <c r="D155" s="111"/>
      <c r="E155" s="111"/>
      <c r="F155" s="111"/>
      <c r="G155" s="111"/>
      <c r="H155" s="111"/>
      <c r="I155" s="147"/>
      <c r="J155" s="147"/>
      <c r="K155" s="147"/>
      <c r="L155" s="147"/>
      <c r="M155" s="229"/>
      <c r="N155" s="147"/>
      <c r="O155" s="229"/>
      <c r="P155" s="147"/>
      <c r="Q155" s="147"/>
    </row>
    <row r="156" spans="1:18" s="154" customFormat="1" ht="24">
      <c r="I156" s="147"/>
      <c r="J156" s="147"/>
      <c r="K156" s="147"/>
      <c r="L156" s="147"/>
      <c r="M156" s="147"/>
      <c r="N156" s="147"/>
      <c r="O156" s="147"/>
      <c r="P156" s="147"/>
      <c r="Q156" s="147"/>
    </row>
    <row r="157" spans="1:18" s="154" customFormat="1" ht="24.75">
      <c r="I157" s="148"/>
      <c r="J157" s="147"/>
      <c r="K157" s="147"/>
      <c r="L157" s="147"/>
      <c r="M157" s="147"/>
      <c r="N157" s="147"/>
      <c r="O157" s="147"/>
      <c r="P157" s="147"/>
      <c r="Q157" s="148"/>
    </row>
    <row r="158" spans="1:18" s="154" customFormat="1" ht="24">
      <c r="I158" s="133"/>
      <c r="Q158" s="133"/>
    </row>
    <row r="159" spans="1:18" s="154" customFormat="1" ht="24"/>
    <row r="160" spans="1:18" s="154" customFormat="1" ht="24"/>
    <row r="161" s="154" customFormat="1" ht="24"/>
    <row r="162" s="154" customFormat="1" ht="24"/>
    <row r="163" s="154" customFormat="1" ht="24"/>
    <row r="164" s="154" customFormat="1" ht="24"/>
  </sheetData>
  <autoFilter ref="A6:Q6" xr:uid="{00000000-0009-0000-0000-000008000000}">
    <sortState xmlns:xlrd2="http://schemas.microsoft.com/office/spreadsheetml/2017/richdata2" ref="A7:Q32">
      <sortCondition descending="1" ref="Q6"/>
    </sortState>
  </autoFilter>
  <mergeCells count="7">
    <mergeCell ref="A151:Q151"/>
    <mergeCell ref="C5:I5"/>
    <mergeCell ref="K5:Q5"/>
    <mergeCell ref="A4:H4"/>
    <mergeCell ref="A1:Q1"/>
    <mergeCell ref="A2:Q2"/>
    <mergeCell ref="A3:Q3"/>
  </mergeCells>
  <printOptions horizontalCentered="1"/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روکش</vt:lpstr>
      <vt:lpstr> سهام</vt:lpstr>
      <vt:lpstr>اوراق</vt:lpstr>
      <vt:lpstr>سپرده</vt:lpstr>
      <vt:lpstr>درآمدها</vt:lpstr>
      <vt:lpstr>سود اوراق بهادار و سپرده بانکی</vt:lpstr>
      <vt:lpstr>درآمد سود سهام</vt:lpstr>
      <vt:lpstr>درآمد ناشی ازفروش</vt:lpstr>
      <vt:lpstr>درآمد ناشی از تغییر قیمت اوراق 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اوراق!Print_Area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' سهام'!Print_Titles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Fariba Abdoli</cp:lastModifiedBy>
  <cp:lastPrinted>2022-06-30T06:55:05Z</cp:lastPrinted>
  <dcterms:created xsi:type="dcterms:W3CDTF">2017-11-22T14:26:20Z</dcterms:created>
  <dcterms:modified xsi:type="dcterms:W3CDTF">2022-08-03T06:15:33Z</dcterms:modified>
</cp:coreProperties>
</file>