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Y:\fund\6 صندوق شاخصی کیان\گزارش ماهانه\1402\ابان\"/>
    </mc:Choice>
  </mc:AlternateContent>
  <xr:revisionPtr revIDLastSave="0" documentId="13_ncr:1_{15F136C7-AC88-42D8-A809-AF60C54D12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سهام'!$A$9:$W$232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'!$A$10:$T$250</definedName>
    <definedName name="_xlnm._FilterDatabase" localSheetId="6" hidden="1">'درآمد سود سهام'!$A$7:$S$94</definedName>
    <definedName name="_xlnm._FilterDatabase" localSheetId="8" hidden="1">'درآمد ناشی از تغییر قیمت اوراق '!$A$6:$P$233</definedName>
    <definedName name="_xlnm._FilterDatabase" localSheetId="7" hidden="1">'درآمد ناشی ازفروش'!$A$7:$Q$240</definedName>
    <definedName name="_xlnm._FilterDatabase" localSheetId="3" hidden="1">سپرده!$A$8:$S$8</definedName>
    <definedName name="_xlnm._FilterDatabase" localSheetId="5" hidden="1">'سود اوراق بهادار و سپرده بانکی'!$A$6:$Q$6</definedName>
    <definedName name="a">'درآمد ناشی از تغییر قیمت اوراق '!$A$7:$P$233</definedName>
    <definedName name="b">'درآمد ناشی ازفروش'!$A$8:$Q$240</definedName>
    <definedName name="_xlnm.Print_Area" localSheetId="1">' سهام'!$A$1:$W$232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'!$A$1:$T$251</definedName>
    <definedName name="_xlnm.Print_Area" localSheetId="6">'درآمد سود سهام'!$A$1:$S$95</definedName>
    <definedName name="_xlnm.Print_Area" localSheetId="8">'درآمد ناشی از تغییر قیمت اوراق '!$A$1:$Q$236</definedName>
    <definedName name="_xlnm.Print_Area" localSheetId="7">'درآمد ناشی ازفروش'!$A$1:$Q$244</definedName>
    <definedName name="_xlnm.Print_Area" localSheetId="4">درآمدها!$A$1:$I$11</definedName>
    <definedName name="_xlnm.Print_Area" localSheetId="0">روکش!$B$1:$K$44</definedName>
    <definedName name="_xlnm.Print_Area" localSheetId="12">'سایر درآمدها'!$A$1:$E$12</definedName>
    <definedName name="_xlnm.Print_Area" localSheetId="3">سپرده!$A$1:$S$14</definedName>
    <definedName name="_xlnm.Print_Area" localSheetId="5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'!$A$7:$P$185</definedName>
    <definedName name="درآمدسودسهام">'درآمد سود سهام'!$A$8:$S$93</definedName>
    <definedName name="سود">'درآمد سود سهام'!$A$8:$S$71</definedName>
    <definedName name="فروش">'درآمد ناشی ازفروش'!$A$8:$Q$240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1" i="1" l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J232" i="1"/>
  <c r="S25" i="1"/>
  <c r="M72" i="18" l="1"/>
  <c r="K94" i="18" l="1"/>
  <c r="M8" i="18"/>
  <c r="M92" i="18"/>
  <c r="S80" i="18"/>
  <c r="O104" i="18"/>
  <c r="U232" i="1"/>
  <c r="S232" i="1"/>
  <c r="I238" i="15" l="1"/>
  <c r="E10" i="11"/>
  <c r="E9" i="11"/>
  <c r="E11" i="8"/>
  <c r="C11" i="8"/>
  <c r="K9" i="7"/>
  <c r="K10" i="7"/>
  <c r="K11" i="7" s="1"/>
  <c r="K8" i="7"/>
  <c r="G9" i="7"/>
  <c r="G10" i="7"/>
  <c r="G11" i="7" s="1"/>
  <c r="G8" i="7"/>
  <c r="I11" i="7"/>
  <c r="E11" i="7"/>
  <c r="C11" i="6"/>
  <c r="I10" i="6"/>
  <c r="Q10" i="6"/>
  <c r="R84" i="5"/>
  <c r="T84" i="5" s="1"/>
  <c r="R102" i="5"/>
  <c r="T102" i="5" s="1"/>
  <c r="R138" i="5"/>
  <c r="T138" i="5" s="1"/>
  <c r="I84" i="5"/>
  <c r="K84" i="5" s="1"/>
  <c r="I102" i="5"/>
  <c r="K102" i="5" s="1"/>
  <c r="I138" i="5"/>
  <c r="K138" i="5" s="1"/>
  <c r="N233" i="14"/>
  <c r="L233" i="14"/>
  <c r="G233" i="14"/>
  <c r="E233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E247" i="5" s="1"/>
  <c r="I232" i="14"/>
  <c r="P7" i="14"/>
  <c r="I7" i="14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8" i="15"/>
  <c r="O240" i="15"/>
  <c r="M240" i="15"/>
  <c r="G240" i="15"/>
  <c r="E240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9" i="15"/>
  <c r="I8" i="15"/>
  <c r="M10" i="18"/>
  <c r="S10" i="18"/>
  <c r="Q8" i="13"/>
  <c r="Q9" i="13"/>
  <c r="Q10" i="13" s="1"/>
  <c r="I13" i="7" s="1"/>
  <c r="Q7" i="13"/>
  <c r="K8" i="13"/>
  <c r="K9" i="13"/>
  <c r="K10" i="13" s="1"/>
  <c r="E13" i="7" s="1"/>
  <c r="K7" i="13"/>
  <c r="O10" i="13"/>
  <c r="M10" i="13"/>
  <c r="I10" i="13"/>
  <c r="G10" i="13"/>
  <c r="O12" i="2"/>
  <c r="M12" i="2"/>
  <c r="K12" i="2"/>
  <c r="M232" i="1"/>
  <c r="G232" i="1"/>
  <c r="E232" i="1"/>
  <c r="S93" i="18"/>
  <c r="I233" i="14" l="1"/>
  <c r="P233" i="14"/>
  <c r="I240" i="15"/>
  <c r="Q240" i="15"/>
  <c r="O94" i="18"/>
  <c r="E94" i="18"/>
  <c r="Q248" i="5" l="1"/>
  <c r="Q237" i="5"/>
  <c r="Q238" i="5"/>
  <c r="Q239" i="5"/>
  <c r="Q240" i="5"/>
  <c r="Q241" i="5"/>
  <c r="Q242" i="5"/>
  <c r="Q243" i="5"/>
  <c r="Q244" i="5"/>
  <c r="Q245" i="5"/>
  <c r="Q246" i="5"/>
  <c r="Q247" i="5"/>
  <c r="Q236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139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03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85" i="5"/>
  <c r="Q71" i="5"/>
  <c r="Q72" i="5"/>
  <c r="Q73" i="5"/>
  <c r="Q74" i="5"/>
  <c r="Q75" i="5"/>
  <c r="Q76" i="5"/>
  <c r="R76" i="5" s="1"/>
  <c r="T76" i="5" s="1"/>
  <c r="Q77" i="5"/>
  <c r="Q78" i="5"/>
  <c r="Q79" i="5"/>
  <c r="Q80" i="5"/>
  <c r="Q81" i="5"/>
  <c r="Q82" i="5"/>
  <c r="Q83" i="5"/>
  <c r="Q70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R49" i="5" s="1"/>
  <c r="T49" i="5" s="1"/>
  <c r="Q50" i="5"/>
  <c r="Q51" i="5"/>
  <c r="Q52" i="5"/>
  <c r="Q53" i="5"/>
  <c r="R53" i="5" s="1"/>
  <c r="T53" i="5" s="1"/>
  <c r="Q54" i="5"/>
  <c r="Q55" i="5"/>
  <c r="Q56" i="5"/>
  <c r="Q57" i="5"/>
  <c r="Q58" i="5"/>
  <c r="R58" i="5" s="1"/>
  <c r="T58" i="5" s="1"/>
  <c r="Q59" i="5"/>
  <c r="Q60" i="5"/>
  <c r="Q61" i="5"/>
  <c r="Q62" i="5"/>
  <c r="Q63" i="5"/>
  <c r="R63" i="5" s="1"/>
  <c r="T63" i="5" s="1"/>
  <c r="Q64" i="5"/>
  <c r="Q65" i="5"/>
  <c r="Q66" i="5"/>
  <c r="Q67" i="5"/>
  <c r="Q68" i="5"/>
  <c r="Q36" i="5"/>
  <c r="Q26" i="5"/>
  <c r="Q27" i="5"/>
  <c r="Q28" i="5"/>
  <c r="Q29" i="5"/>
  <c r="Q30" i="5"/>
  <c r="Q31" i="5"/>
  <c r="Q32" i="5"/>
  <c r="Q33" i="5"/>
  <c r="Q34" i="5"/>
  <c r="O246" i="5"/>
  <c r="O247" i="5"/>
  <c r="O245" i="5"/>
  <c r="O240" i="5"/>
  <c r="O241" i="5"/>
  <c r="O242" i="5"/>
  <c r="O243" i="5"/>
  <c r="O239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25" i="5"/>
  <c r="O214" i="5"/>
  <c r="O215" i="5"/>
  <c r="O216" i="5"/>
  <c r="O217" i="5"/>
  <c r="O218" i="5"/>
  <c r="O219" i="5"/>
  <c r="O220" i="5"/>
  <c r="O221" i="5"/>
  <c r="O222" i="5"/>
  <c r="O223" i="5"/>
  <c r="O213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139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03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88" i="5"/>
  <c r="O86" i="5"/>
  <c r="O85" i="5"/>
  <c r="O78" i="5"/>
  <c r="O79" i="5"/>
  <c r="O80" i="5"/>
  <c r="O81" i="5"/>
  <c r="O82" i="5"/>
  <c r="O83" i="5"/>
  <c r="O77" i="5"/>
  <c r="O65" i="5"/>
  <c r="O66" i="5"/>
  <c r="O67" i="5"/>
  <c r="O68" i="5"/>
  <c r="O69" i="5"/>
  <c r="R69" i="5" s="1"/>
  <c r="T69" i="5" s="1"/>
  <c r="O70" i="5"/>
  <c r="O71" i="5"/>
  <c r="O72" i="5"/>
  <c r="O73" i="5"/>
  <c r="O74" i="5"/>
  <c r="O75" i="5"/>
  <c r="O64" i="5"/>
  <c r="O60" i="5"/>
  <c r="O61" i="5"/>
  <c r="O62" i="5"/>
  <c r="O59" i="5"/>
  <c r="O51" i="5"/>
  <c r="O52" i="5"/>
  <c r="O53" i="5"/>
  <c r="O54" i="5"/>
  <c r="O55" i="5"/>
  <c r="O56" i="5"/>
  <c r="O57" i="5"/>
  <c r="O50" i="5"/>
  <c r="R175" i="5"/>
  <c r="T175" i="5" s="1"/>
  <c r="R176" i="5"/>
  <c r="T176" i="5" s="1"/>
  <c r="M177" i="5"/>
  <c r="R177" i="5" s="1"/>
  <c r="T177" i="5" s="1"/>
  <c r="M178" i="5"/>
  <c r="M181" i="5"/>
  <c r="M186" i="5"/>
  <c r="M189" i="5"/>
  <c r="M194" i="5"/>
  <c r="M195" i="5"/>
  <c r="R195" i="5" s="1"/>
  <c r="T195" i="5" s="1"/>
  <c r="M197" i="5"/>
  <c r="M200" i="5"/>
  <c r="M202" i="5"/>
  <c r="M203" i="5"/>
  <c r="M204" i="5"/>
  <c r="M205" i="5"/>
  <c r="M207" i="5"/>
  <c r="R207" i="5" s="1"/>
  <c r="T207" i="5" s="1"/>
  <c r="M208" i="5"/>
  <c r="M210" i="5"/>
  <c r="M212" i="5"/>
  <c r="R212" i="5" s="1"/>
  <c r="T212" i="5" s="1"/>
  <c r="M214" i="5"/>
  <c r="R214" i="5" s="1"/>
  <c r="T214" i="5" s="1"/>
  <c r="M215" i="5"/>
  <c r="M218" i="5"/>
  <c r="M220" i="5"/>
  <c r="M221" i="5"/>
  <c r="M224" i="5"/>
  <c r="R224" i="5" s="1"/>
  <c r="T224" i="5" s="1"/>
  <c r="M225" i="5"/>
  <c r="R225" i="5" s="1"/>
  <c r="T225" i="5" s="1"/>
  <c r="M226" i="5"/>
  <c r="M227" i="5"/>
  <c r="M228" i="5"/>
  <c r="M229" i="5"/>
  <c r="M231" i="5"/>
  <c r="M232" i="5"/>
  <c r="M233" i="5"/>
  <c r="R233" i="5" s="1"/>
  <c r="T233" i="5" s="1"/>
  <c r="M234" i="5"/>
  <c r="M235" i="5"/>
  <c r="M236" i="5"/>
  <c r="M240" i="5"/>
  <c r="M242" i="5"/>
  <c r="M243" i="5"/>
  <c r="M244" i="5"/>
  <c r="R244" i="5" s="1"/>
  <c r="T244" i="5" s="1"/>
  <c r="M245" i="5"/>
  <c r="R245" i="5" s="1"/>
  <c r="T245" i="5" s="1"/>
  <c r="M246" i="5"/>
  <c r="R246" i="5" s="1"/>
  <c r="T246" i="5" s="1"/>
  <c r="M166" i="5"/>
  <c r="M167" i="5"/>
  <c r="G248" i="5"/>
  <c r="G238" i="5"/>
  <c r="I238" i="5" s="1"/>
  <c r="K238" i="5" s="1"/>
  <c r="G239" i="5"/>
  <c r="G240" i="5"/>
  <c r="G241" i="5"/>
  <c r="G242" i="5"/>
  <c r="G243" i="5"/>
  <c r="G244" i="5"/>
  <c r="G245" i="5"/>
  <c r="G246" i="5"/>
  <c r="G247" i="5"/>
  <c r="G237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I224" i="5" s="1"/>
  <c r="K224" i="5" s="1"/>
  <c r="G225" i="5"/>
  <c r="G226" i="5"/>
  <c r="G227" i="5"/>
  <c r="G228" i="5"/>
  <c r="G229" i="5"/>
  <c r="G230" i="5"/>
  <c r="G231" i="5"/>
  <c r="G232" i="5"/>
  <c r="G233" i="5"/>
  <c r="G234" i="5"/>
  <c r="G235" i="5"/>
  <c r="G139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03" i="5"/>
  <c r="G86" i="5"/>
  <c r="G87" i="5"/>
  <c r="I87" i="5" s="1"/>
  <c r="K87" i="5" s="1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85" i="5"/>
  <c r="G78" i="5"/>
  <c r="G79" i="5"/>
  <c r="G80" i="5"/>
  <c r="G81" i="5"/>
  <c r="G82" i="5"/>
  <c r="G83" i="5"/>
  <c r="G71" i="5"/>
  <c r="G72" i="5"/>
  <c r="G73" i="5"/>
  <c r="G74" i="5"/>
  <c r="G75" i="5"/>
  <c r="G76" i="5"/>
  <c r="I76" i="5" s="1"/>
  <c r="K76" i="5" s="1"/>
  <c r="G77" i="5"/>
  <c r="G70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I49" i="5" s="1"/>
  <c r="K49" i="5" s="1"/>
  <c r="G50" i="5"/>
  <c r="G51" i="5"/>
  <c r="G52" i="5"/>
  <c r="G53" i="5"/>
  <c r="G54" i="5"/>
  <c r="G55" i="5"/>
  <c r="G56" i="5"/>
  <c r="G57" i="5"/>
  <c r="G58" i="5"/>
  <c r="I58" i="5" s="1"/>
  <c r="K58" i="5" s="1"/>
  <c r="G59" i="5"/>
  <c r="G60" i="5"/>
  <c r="G61" i="5"/>
  <c r="G62" i="5"/>
  <c r="G63" i="5"/>
  <c r="I63" i="5" s="1"/>
  <c r="K63" i="5" s="1"/>
  <c r="G64" i="5"/>
  <c r="G65" i="5"/>
  <c r="G66" i="5"/>
  <c r="G67" i="5"/>
  <c r="G68" i="5"/>
  <c r="G36" i="5"/>
  <c r="G26" i="5"/>
  <c r="G27" i="5"/>
  <c r="G28" i="5"/>
  <c r="G29" i="5"/>
  <c r="G30" i="5"/>
  <c r="G31" i="5"/>
  <c r="G32" i="5"/>
  <c r="G33" i="5"/>
  <c r="G34" i="5"/>
  <c r="E246" i="5"/>
  <c r="E248" i="5"/>
  <c r="E245" i="5"/>
  <c r="E240" i="5"/>
  <c r="E241" i="5"/>
  <c r="E242" i="5"/>
  <c r="E243" i="5"/>
  <c r="E239" i="5"/>
  <c r="E226" i="5"/>
  <c r="E227" i="5"/>
  <c r="E228" i="5"/>
  <c r="E229" i="5"/>
  <c r="E230" i="5"/>
  <c r="E231" i="5"/>
  <c r="E232" i="5"/>
  <c r="E233" i="5"/>
  <c r="E234" i="5"/>
  <c r="E235" i="5"/>
  <c r="E236" i="5"/>
  <c r="I236" i="5" s="1"/>
  <c r="K236" i="5" s="1"/>
  <c r="E237" i="5"/>
  <c r="E225" i="5"/>
  <c r="E214" i="5"/>
  <c r="E215" i="5"/>
  <c r="E216" i="5"/>
  <c r="E217" i="5"/>
  <c r="E218" i="5"/>
  <c r="E219" i="5"/>
  <c r="E220" i="5"/>
  <c r="E221" i="5"/>
  <c r="E222" i="5"/>
  <c r="E223" i="5"/>
  <c r="E213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139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03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88" i="5"/>
  <c r="E86" i="5"/>
  <c r="E85" i="5"/>
  <c r="E78" i="5"/>
  <c r="E79" i="5"/>
  <c r="E80" i="5"/>
  <c r="E81" i="5"/>
  <c r="E82" i="5"/>
  <c r="E83" i="5"/>
  <c r="E77" i="5"/>
  <c r="E65" i="5"/>
  <c r="E66" i="5"/>
  <c r="E67" i="5"/>
  <c r="E68" i="5"/>
  <c r="E69" i="5"/>
  <c r="I69" i="5" s="1"/>
  <c r="K69" i="5" s="1"/>
  <c r="E70" i="5"/>
  <c r="E71" i="5"/>
  <c r="E72" i="5"/>
  <c r="E73" i="5"/>
  <c r="E74" i="5"/>
  <c r="E75" i="5"/>
  <c r="E64" i="5"/>
  <c r="E60" i="5"/>
  <c r="E61" i="5"/>
  <c r="E62" i="5"/>
  <c r="E59" i="5"/>
  <c r="E51" i="5"/>
  <c r="E52" i="5"/>
  <c r="E53" i="5"/>
  <c r="E54" i="5"/>
  <c r="E55" i="5"/>
  <c r="E56" i="5"/>
  <c r="E57" i="5"/>
  <c r="E50" i="5"/>
  <c r="C18" i="5"/>
  <c r="I52" i="5" l="1"/>
  <c r="K52" i="5" s="1"/>
  <c r="I230" i="5"/>
  <c r="K230" i="5" s="1"/>
  <c r="R234" i="5"/>
  <c r="T234" i="5" s="1"/>
  <c r="I66" i="5"/>
  <c r="K66" i="5" s="1"/>
  <c r="I89" i="5"/>
  <c r="K89" i="5" s="1"/>
  <c r="I134" i="5"/>
  <c r="K134" i="5" s="1"/>
  <c r="I110" i="5"/>
  <c r="K110" i="5" s="1"/>
  <c r="R208" i="5"/>
  <c r="T208" i="5" s="1"/>
  <c r="R98" i="5"/>
  <c r="T98" i="5" s="1"/>
  <c r="R90" i="5"/>
  <c r="T90" i="5" s="1"/>
  <c r="R75" i="5"/>
  <c r="T75" i="5" s="1"/>
  <c r="I74" i="5"/>
  <c r="K74" i="5" s="1"/>
  <c r="I125" i="5"/>
  <c r="K125" i="5" s="1"/>
  <c r="I210" i="5"/>
  <c r="K210" i="5" s="1"/>
  <c r="I202" i="5"/>
  <c r="K202" i="5" s="1"/>
  <c r="I194" i="5"/>
  <c r="K194" i="5" s="1"/>
  <c r="I186" i="5"/>
  <c r="K186" i="5" s="1"/>
  <c r="I146" i="5"/>
  <c r="K146" i="5" s="1"/>
  <c r="R232" i="5"/>
  <c r="T232" i="5" s="1"/>
  <c r="R221" i="5"/>
  <c r="T221" i="5" s="1"/>
  <c r="I241" i="5"/>
  <c r="K241" i="5" s="1"/>
  <c r="I78" i="5"/>
  <c r="K78" i="5" s="1"/>
  <c r="I225" i="5"/>
  <c r="K225" i="5" s="1"/>
  <c r="R243" i="5"/>
  <c r="T243" i="5" s="1"/>
  <c r="R231" i="5"/>
  <c r="T231" i="5" s="1"/>
  <c r="R220" i="5"/>
  <c r="T220" i="5" s="1"/>
  <c r="R205" i="5"/>
  <c r="T205" i="5" s="1"/>
  <c r="R189" i="5"/>
  <c r="T189" i="5" s="1"/>
  <c r="R56" i="5"/>
  <c r="T56" i="5" s="1"/>
  <c r="R161" i="5"/>
  <c r="T161" i="5" s="1"/>
  <c r="R153" i="5"/>
  <c r="T153" i="5" s="1"/>
  <c r="R145" i="5"/>
  <c r="T145" i="5" s="1"/>
  <c r="R67" i="5"/>
  <c r="T67" i="5" s="1"/>
  <c r="R242" i="5"/>
  <c r="T242" i="5" s="1"/>
  <c r="R204" i="5"/>
  <c r="T204" i="5" s="1"/>
  <c r="R210" i="5"/>
  <c r="T210" i="5" s="1"/>
  <c r="I65" i="5"/>
  <c r="K65" i="5" s="1"/>
  <c r="I75" i="5"/>
  <c r="K75" i="5" s="1"/>
  <c r="R66" i="5"/>
  <c r="T66" i="5" s="1"/>
  <c r="R74" i="5"/>
  <c r="T74" i="5" s="1"/>
  <c r="I56" i="5"/>
  <c r="K56" i="5" s="1"/>
  <c r="I79" i="5"/>
  <c r="K79" i="5" s="1"/>
  <c r="R194" i="5"/>
  <c r="T194" i="5" s="1"/>
  <c r="R65" i="5"/>
  <c r="T65" i="5" s="1"/>
  <c r="R89" i="5"/>
  <c r="T89" i="5" s="1"/>
  <c r="R154" i="5"/>
  <c r="T154" i="5" s="1"/>
  <c r="R146" i="5"/>
  <c r="T146" i="5" s="1"/>
  <c r="I108" i="5"/>
  <c r="K108" i="5" s="1"/>
  <c r="I185" i="5"/>
  <c r="K185" i="5" s="1"/>
  <c r="R80" i="5"/>
  <c r="T80" i="5" s="1"/>
  <c r="I124" i="5"/>
  <c r="K124" i="5" s="1"/>
  <c r="I209" i="5"/>
  <c r="K209" i="5" s="1"/>
  <c r="I193" i="5"/>
  <c r="K193" i="5" s="1"/>
  <c r="I177" i="5"/>
  <c r="K177" i="5" s="1"/>
  <c r="I161" i="5"/>
  <c r="K161" i="5" s="1"/>
  <c r="I131" i="5"/>
  <c r="K131" i="5" s="1"/>
  <c r="I115" i="5"/>
  <c r="K115" i="5" s="1"/>
  <c r="I107" i="5"/>
  <c r="K107" i="5" s="1"/>
  <c r="I208" i="5"/>
  <c r="K208" i="5" s="1"/>
  <c r="I200" i="5"/>
  <c r="K200" i="5" s="1"/>
  <c r="I176" i="5"/>
  <c r="K176" i="5" s="1"/>
  <c r="I152" i="5"/>
  <c r="K152" i="5" s="1"/>
  <c r="I144" i="5"/>
  <c r="K144" i="5" s="1"/>
  <c r="R186" i="5"/>
  <c r="T186" i="5" s="1"/>
  <c r="R79" i="5"/>
  <c r="T79" i="5" s="1"/>
  <c r="R132" i="5"/>
  <c r="T132" i="5" s="1"/>
  <c r="R124" i="5"/>
  <c r="T124" i="5" s="1"/>
  <c r="R116" i="5"/>
  <c r="T116" i="5" s="1"/>
  <c r="R108" i="5"/>
  <c r="T108" i="5" s="1"/>
  <c r="I201" i="5"/>
  <c r="K201" i="5" s="1"/>
  <c r="I169" i="5"/>
  <c r="K169" i="5" s="1"/>
  <c r="I145" i="5"/>
  <c r="K145" i="5" s="1"/>
  <c r="I231" i="5"/>
  <c r="K231" i="5" s="1"/>
  <c r="R215" i="5"/>
  <c r="T215" i="5" s="1"/>
  <c r="I71" i="5"/>
  <c r="K71" i="5" s="1"/>
  <c r="I93" i="5"/>
  <c r="K93" i="5" s="1"/>
  <c r="I122" i="5"/>
  <c r="K122" i="5" s="1"/>
  <c r="I106" i="5"/>
  <c r="K106" i="5" s="1"/>
  <c r="I223" i="5"/>
  <c r="K223" i="5" s="1"/>
  <c r="I167" i="5"/>
  <c r="K167" i="5" s="1"/>
  <c r="I143" i="5"/>
  <c r="K143" i="5" s="1"/>
  <c r="I83" i="5"/>
  <c r="K83" i="5" s="1"/>
  <c r="I92" i="5"/>
  <c r="K92" i="5" s="1"/>
  <c r="I121" i="5"/>
  <c r="K121" i="5" s="1"/>
  <c r="I222" i="5"/>
  <c r="K222" i="5" s="1"/>
  <c r="I190" i="5"/>
  <c r="K190" i="5" s="1"/>
  <c r="I174" i="5"/>
  <c r="K174" i="5" s="1"/>
  <c r="I142" i="5"/>
  <c r="K142" i="5" s="1"/>
  <c r="I243" i="5"/>
  <c r="K243" i="5" s="1"/>
  <c r="R167" i="5"/>
  <c r="T167" i="5" s="1"/>
  <c r="R61" i="5"/>
  <c r="T61" i="5" s="1"/>
  <c r="R77" i="5"/>
  <c r="T77" i="5" s="1"/>
  <c r="R93" i="5"/>
  <c r="T93" i="5" s="1"/>
  <c r="R130" i="5"/>
  <c r="T130" i="5" s="1"/>
  <c r="R122" i="5"/>
  <c r="T122" i="5" s="1"/>
  <c r="R106" i="5"/>
  <c r="T106" i="5" s="1"/>
  <c r="R158" i="5"/>
  <c r="T158" i="5" s="1"/>
  <c r="R150" i="5"/>
  <c r="T150" i="5" s="1"/>
  <c r="R142" i="5"/>
  <c r="T142" i="5" s="1"/>
  <c r="I61" i="5"/>
  <c r="K61" i="5" s="1"/>
  <c r="I101" i="5"/>
  <c r="K101" i="5" s="1"/>
  <c r="I130" i="5"/>
  <c r="K130" i="5" s="1"/>
  <c r="I114" i="5"/>
  <c r="K114" i="5" s="1"/>
  <c r="I199" i="5"/>
  <c r="K199" i="5" s="1"/>
  <c r="I151" i="5"/>
  <c r="K151" i="5" s="1"/>
  <c r="I68" i="5"/>
  <c r="K68" i="5" s="1"/>
  <c r="I60" i="5"/>
  <c r="K60" i="5" s="1"/>
  <c r="I100" i="5"/>
  <c r="K100" i="5" s="1"/>
  <c r="I137" i="5"/>
  <c r="K137" i="5" s="1"/>
  <c r="I113" i="5"/>
  <c r="K113" i="5" s="1"/>
  <c r="I150" i="5"/>
  <c r="K150" i="5" s="1"/>
  <c r="I67" i="5"/>
  <c r="K67" i="5" s="1"/>
  <c r="I59" i="5"/>
  <c r="K59" i="5" s="1"/>
  <c r="I51" i="5"/>
  <c r="K51" i="5" s="1"/>
  <c r="I77" i="5"/>
  <c r="K77" i="5" s="1"/>
  <c r="I82" i="5"/>
  <c r="K82" i="5" s="1"/>
  <c r="I112" i="5"/>
  <c r="K112" i="5" s="1"/>
  <c r="I221" i="5"/>
  <c r="K221" i="5" s="1"/>
  <c r="I213" i="5"/>
  <c r="K213" i="5" s="1"/>
  <c r="I197" i="5"/>
  <c r="K197" i="5" s="1"/>
  <c r="I157" i="5"/>
  <c r="K157" i="5" s="1"/>
  <c r="I149" i="5"/>
  <c r="K149" i="5" s="1"/>
  <c r="I141" i="5"/>
  <c r="K141" i="5" s="1"/>
  <c r="I242" i="5"/>
  <c r="K242" i="5" s="1"/>
  <c r="R166" i="5"/>
  <c r="T166" i="5" s="1"/>
  <c r="R235" i="5"/>
  <c r="T235" i="5" s="1"/>
  <c r="R226" i="5"/>
  <c r="T226" i="5" s="1"/>
  <c r="R200" i="5"/>
  <c r="T200" i="5" s="1"/>
  <c r="R68" i="5"/>
  <c r="T68" i="5" s="1"/>
  <c r="R60" i="5"/>
  <c r="T60" i="5" s="1"/>
  <c r="R52" i="5"/>
  <c r="T52" i="5" s="1"/>
  <c r="R100" i="5"/>
  <c r="T100" i="5" s="1"/>
  <c r="R92" i="5"/>
  <c r="T92" i="5" s="1"/>
  <c r="R121" i="5"/>
  <c r="T121" i="5" s="1"/>
  <c r="R113" i="5"/>
  <c r="T113" i="5" s="1"/>
  <c r="R157" i="5"/>
  <c r="T157" i="5" s="1"/>
  <c r="R149" i="5"/>
  <c r="T149" i="5" s="1"/>
  <c r="R141" i="5"/>
  <c r="T141" i="5" s="1"/>
  <c r="I246" i="5"/>
  <c r="K246" i="5" s="1"/>
  <c r="I50" i="5"/>
  <c r="K50" i="5" s="1"/>
  <c r="I98" i="5"/>
  <c r="K98" i="5" s="1"/>
  <c r="I90" i="5"/>
  <c r="K90" i="5" s="1"/>
  <c r="I127" i="5"/>
  <c r="K127" i="5" s="1"/>
  <c r="I119" i="5"/>
  <c r="K119" i="5" s="1"/>
  <c r="I111" i="5"/>
  <c r="K111" i="5" s="1"/>
  <c r="I228" i="5"/>
  <c r="K228" i="5" s="1"/>
  <c r="I220" i="5"/>
  <c r="K220" i="5" s="1"/>
  <c r="I204" i="5"/>
  <c r="K204" i="5" s="1"/>
  <c r="I188" i="5"/>
  <c r="K188" i="5" s="1"/>
  <c r="I172" i="5"/>
  <c r="K172" i="5" s="1"/>
  <c r="I148" i="5"/>
  <c r="K148" i="5" s="1"/>
  <c r="R197" i="5"/>
  <c r="T197" i="5" s="1"/>
  <c r="R59" i="5"/>
  <c r="T59" i="5" s="1"/>
  <c r="R83" i="5"/>
  <c r="T83" i="5" s="1"/>
  <c r="R91" i="5"/>
  <c r="T91" i="5" s="1"/>
  <c r="R120" i="5"/>
  <c r="T120" i="5" s="1"/>
  <c r="R112" i="5"/>
  <c r="T112" i="5" s="1"/>
  <c r="R104" i="5"/>
  <c r="T104" i="5" s="1"/>
  <c r="R172" i="5"/>
  <c r="T172" i="5" s="1"/>
  <c r="R164" i="5"/>
  <c r="T164" i="5" s="1"/>
  <c r="R148" i="5"/>
  <c r="T148" i="5" s="1"/>
  <c r="R140" i="5"/>
  <c r="T140" i="5" s="1"/>
  <c r="I57" i="5"/>
  <c r="K57" i="5" s="1"/>
  <c r="I235" i="5"/>
  <c r="K235" i="5" s="1"/>
  <c r="I227" i="5"/>
  <c r="K227" i="5" s="1"/>
  <c r="I219" i="5"/>
  <c r="K219" i="5" s="1"/>
  <c r="I203" i="5"/>
  <c r="K203" i="5" s="1"/>
  <c r="I187" i="5"/>
  <c r="K187" i="5" s="1"/>
  <c r="I171" i="5"/>
  <c r="K171" i="5" s="1"/>
  <c r="I155" i="5"/>
  <c r="K155" i="5" s="1"/>
  <c r="I147" i="5"/>
  <c r="K147" i="5" s="1"/>
  <c r="R50" i="5"/>
  <c r="T50" i="5" s="1"/>
  <c r="R135" i="5"/>
  <c r="T135" i="5" s="1"/>
  <c r="R127" i="5"/>
  <c r="T127" i="5" s="1"/>
  <c r="R119" i="5"/>
  <c r="T119" i="5" s="1"/>
  <c r="R171" i="5"/>
  <c r="T171" i="5" s="1"/>
  <c r="R163" i="5"/>
  <c r="T163" i="5" s="1"/>
  <c r="R155" i="5"/>
  <c r="T155" i="5" s="1"/>
  <c r="R147" i="5"/>
  <c r="T147" i="5" s="1"/>
  <c r="I88" i="5"/>
  <c r="K88" i="5" s="1"/>
  <c r="I218" i="5"/>
  <c r="K218" i="5" s="1"/>
  <c r="R134" i="5"/>
  <c r="T134" i="5" s="1"/>
  <c r="I95" i="5"/>
  <c r="K95" i="5" s="1"/>
  <c r="R72" i="5"/>
  <c r="T72" i="5" s="1"/>
  <c r="R96" i="5"/>
  <c r="T96" i="5" s="1"/>
  <c r="R88" i="5"/>
  <c r="T88" i="5" s="1"/>
  <c r="I62" i="5"/>
  <c r="K62" i="5" s="1"/>
  <c r="I54" i="5"/>
  <c r="K54" i="5" s="1"/>
  <c r="I72" i="5"/>
  <c r="K72" i="5" s="1"/>
  <c r="I85" i="5"/>
  <c r="K85" i="5" s="1"/>
  <c r="I94" i="5"/>
  <c r="K94" i="5" s="1"/>
  <c r="I86" i="5"/>
  <c r="K86" i="5" s="1"/>
  <c r="R229" i="5"/>
  <c r="T229" i="5" s="1"/>
  <c r="R218" i="5"/>
  <c r="T218" i="5" s="1"/>
  <c r="R71" i="5"/>
  <c r="T71" i="5" s="1"/>
  <c r="R95" i="5"/>
  <c r="T95" i="5" s="1"/>
  <c r="R168" i="5"/>
  <c r="T168" i="5" s="1"/>
  <c r="R160" i="5"/>
  <c r="T160" i="5" s="1"/>
  <c r="R152" i="5"/>
  <c r="T152" i="5" s="1"/>
  <c r="R144" i="5"/>
  <c r="T144" i="5" s="1"/>
  <c r="I207" i="5"/>
  <c r="K207" i="5" s="1"/>
  <c r="R174" i="5"/>
  <c r="T174" i="5" s="1"/>
  <c r="R62" i="5"/>
  <c r="T62" i="5" s="1"/>
  <c r="R54" i="5"/>
  <c r="T54" i="5" s="1"/>
  <c r="R78" i="5"/>
  <c r="T78" i="5" s="1"/>
  <c r="R85" i="5"/>
  <c r="T85" i="5" s="1"/>
  <c r="R94" i="5"/>
  <c r="T94" i="5" s="1"/>
  <c r="R86" i="5"/>
  <c r="T86" i="5" s="1"/>
  <c r="R115" i="5"/>
  <c r="T115" i="5" s="1"/>
  <c r="R107" i="5"/>
  <c r="T107" i="5" s="1"/>
  <c r="R159" i="5"/>
  <c r="T159" i="5" s="1"/>
  <c r="R236" i="5"/>
  <c r="T236" i="5" s="1"/>
  <c r="R227" i="5"/>
  <c r="T227" i="5" s="1"/>
  <c r="R202" i="5"/>
  <c r="T202" i="5" s="1"/>
  <c r="R178" i="5"/>
  <c r="T178" i="5" s="1"/>
  <c r="R240" i="5"/>
  <c r="T240" i="5" s="1"/>
  <c r="R228" i="5"/>
  <c r="T228" i="5" s="1"/>
  <c r="R203" i="5"/>
  <c r="T203" i="5" s="1"/>
  <c r="R181" i="5"/>
  <c r="T181" i="5" s="1"/>
  <c r="O249" i="5"/>
  <c r="R249" i="5" s="1"/>
  <c r="T249" i="5" s="1"/>
  <c r="C244" i="5"/>
  <c r="I244" i="5" s="1"/>
  <c r="K244" i="5" s="1"/>
  <c r="C245" i="5"/>
  <c r="I245" i="5" s="1"/>
  <c r="K245" i="5" s="1"/>
  <c r="I249" i="5"/>
  <c r="K249" i="5" s="1"/>
  <c r="Q9" i="2"/>
  <c r="K6" i="2" l="1"/>
  <c r="W10" i="1"/>
  <c r="W232" i="1" l="1"/>
  <c r="S9" i="18" l="1"/>
  <c r="M18" i="5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M248" i="5"/>
  <c r="R248" i="5" s="1"/>
  <c r="T248" i="5" s="1"/>
  <c r="M211" i="5" l="1"/>
  <c r="R211" i="5" s="1"/>
  <c r="T211" i="5" s="1"/>
  <c r="M192" i="5"/>
  <c r="R192" i="5" s="1"/>
  <c r="T192" i="5" s="1"/>
  <c r="M156" i="5"/>
  <c r="R156" i="5" s="1"/>
  <c r="T156" i="5" s="1"/>
  <c r="M87" i="5"/>
  <c r="R87" i="5" s="1"/>
  <c r="T87" i="5" s="1"/>
  <c r="M51" i="5"/>
  <c r="R51" i="5" s="1"/>
  <c r="T51" i="5" s="1"/>
  <c r="M110" i="5"/>
  <c r="R110" i="5" s="1"/>
  <c r="T110" i="5" s="1"/>
  <c r="M222" i="5"/>
  <c r="R222" i="5" s="1"/>
  <c r="T222" i="5" s="1"/>
  <c r="M173" i="5"/>
  <c r="R173" i="5" s="1"/>
  <c r="T173" i="5" s="1"/>
  <c r="M125" i="5"/>
  <c r="R125" i="5" s="1"/>
  <c r="T125" i="5" s="1"/>
  <c r="M105" i="5"/>
  <c r="R105" i="5" s="1"/>
  <c r="T105" i="5" s="1"/>
  <c r="M23" i="5"/>
  <c r="M247" i="5"/>
  <c r="R247" i="5" s="1"/>
  <c r="T247" i="5" s="1"/>
  <c r="M219" i="5"/>
  <c r="R219" i="5" s="1"/>
  <c r="T219" i="5" s="1"/>
  <c r="M187" i="5"/>
  <c r="R187" i="5" s="1"/>
  <c r="T187" i="5" s="1"/>
  <c r="M170" i="5"/>
  <c r="R170" i="5" s="1"/>
  <c r="T170" i="5" s="1"/>
  <c r="M137" i="5"/>
  <c r="R137" i="5" s="1"/>
  <c r="T137" i="5" s="1"/>
  <c r="M123" i="5"/>
  <c r="R123" i="5" s="1"/>
  <c r="T123" i="5" s="1"/>
  <c r="M103" i="5"/>
  <c r="R103" i="5" s="1"/>
  <c r="T103" i="5" s="1"/>
  <c r="M70" i="5"/>
  <c r="R70" i="5" s="1"/>
  <c r="T70" i="5" s="1"/>
  <c r="M37" i="5"/>
  <c r="M22" i="5"/>
  <c r="M241" i="5"/>
  <c r="R241" i="5" s="1"/>
  <c r="T241" i="5" s="1"/>
  <c r="M217" i="5"/>
  <c r="R217" i="5" s="1"/>
  <c r="T217" i="5" s="1"/>
  <c r="M198" i="5"/>
  <c r="R198" i="5" s="1"/>
  <c r="T198" i="5" s="1"/>
  <c r="M185" i="5"/>
  <c r="R185" i="5" s="1"/>
  <c r="T185" i="5" s="1"/>
  <c r="M169" i="5"/>
  <c r="R169" i="5" s="1"/>
  <c r="T169" i="5" s="1"/>
  <c r="M136" i="5"/>
  <c r="R136" i="5" s="1"/>
  <c r="T136" i="5" s="1"/>
  <c r="M118" i="5"/>
  <c r="R118" i="5" s="1"/>
  <c r="T118" i="5" s="1"/>
  <c r="M101" i="5"/>
  <c r="R101" i="5" s="1"/>
  <c r="T101" i="5" s="1"/>
  <c r="M64" i="5"/>
  <c r="R64" i="5" s="1"/>
  <c r="T64" i="5" s="1"/>
  <c r="M36" i="5"/>
  <c r="M19" i="5"/>
  <c r="M182" i="5"/>
  <c r="R182" i="5" s="1"/>
  <c r="T182" i="5" s="1"/>
  <c r="M129" i="5"/>
  <c r="R129" i="5" s="1"/>
  <c r="T129" i="5" s="1"/>
  <c r="M111" i="5"/>
  <c r="R111" i="5" s="1"/>
  <c r="T111" i="5" s="1"/>
  <c r="M26" i="5"/>
  <c r="M209" i="5"/>
  <c r="R209" i="5" s="1"/>
  <c r="T209" i="5" s="1"/>
  <c r="M180" i="5"/>
  <c r="R180" i="5" s="1"/>
  <c r="T180" i="5" s="1"/>
  <c r="M128" i="5"/>
  <c r="R128" i="5" s="1"/>
  <c r="T128" i="5" s="1"/>
  <c r="M25" i="5"/>
  <c r="M223" i="5"/>
  <c r="R223" i="5" s="1"/>
  <c r="T223" i="5" s="1"/>
  <c r="M190" i="5"/>
  <c r="R190" i="5" s="1"/>
  <c r="T190" i="5" s="1"/>
  <c r="M143" i="5"/>
  <c r="R143" i="5" s="1"/>
  <c r="T143" i="5" s="1"/>
  <c r="M81" i="5"/>
  <c r="R81" i="5" s="1"/>
  <c r="T81" i="5" s="1"/>
  <c r="M24" i="5"/>
  <c r="M188" i="5"/>
  <c r="R188" i="5" s="1"/>
  <c r="T188" i="5" s="1"/>
  <c r="M41" i="5"/>
  <c r="M199" i="5"/>
  <c r="R199" i="5" s="1"/>
  <c r="T199" i="5" s="1"/>
  <c r="M239" i="5"/>
  <c r="R239" i="5" s="1"/>
  <c r="T239" i="5" s="1"/>
  <c r="M216" i="5"/>
  <c r="R216" i="5" s="1"/>
  <c r="T216" i="5" s="1"/>
  <c r="M196" i="5"/>
  <c r="R196" i="5" s="1"/>
  <c r="T196" i="5" s="1"/>
  <c r="M184" i="5"/>
  <c r="R184" i="5" s="1"/>
  <c r="T184" i="5" s="1"/>
  <c r="M165" i="5"/>
  <c r="R165" i="5" s="1"/>
  <c r="T165" i="5" s="1"/>
  <c r="M133" i="5"/>
  <c r="R133" i="5" s="1"/>
  <c r="T133" i="5" s="1"/>
  <c r="M117" i="5"/>
  <c r="R117" i="5" s="1"/>
  <c r="T117" i="5" s="1"/>
  <c r="M99" i="5"/>
  <c r="R99" i="5" s="1"/>
  <c r="T99" i="5" s="1"/>
  <c r="M57" i="5"/>
  <c r="R57" i="5" s="1"/>
  <c r="T57" i="5" s="1"/>
  <c r="M31" i="5"/>
  <c r="M237" i="5"/>
  <c r="R237" i="5" s="1"/>
  <c r="T237" i="5" s="1"/>
  <c r="M230" i="5"/>
  <c r="R230" i="5" s="1"/>
  <c r="T230" i="5" s="1"/>
  <c r="M191" i="5"/>
  <c r="R191" i="5" s="1"/>
  <c r="T191" i="5" s="1"/>
  <c r="M151" i="5"/>
  <c r="R151" i="5" s="1"/>
  <c r="T151" i="5" s="1"/>
  <c r="M82" i="5"/>
  <c r="R82" i="5" s="1"/>
  <c r="T82" i="5" s="1"/>
  <c r="M48" i="5"/>
  <c r="M206" i="5"/>
  <c r="R206" i="5" s="1"/>
  <c r="T206" i="5" s="1"/>
  <c r="M179" i="5"/>
  <c r="R179" i="5" s="1"/>
  <c r="T179" i="5" s="1"/>
  <c r="M126" i="5"/>
  <c r="R126" i="5" s="1"/>
  <c r="T126" i="5" s="1"/>
  <c r="M109" i="5"/>
  <c r="R109" i="5" s="1"/>
  <c r="T109" i="5" s="1"/>
  <c r="M42" i="5"/>
  <c r="M201" i="5"/>
  <c r="R201" i="5" s="1"/>
  <c r="T201" i="5" s="1"/>
  <c r="M139" i="5"/>
  <c r="R139" i="5" s="1"/>
  <c r="T139" i="5" s="1"/>
  <c r="M73" i="5"/>
  <c r="R73" i="5" s="1"/>
  <c r="T73" i="5" s="1"/>
  <c r="M238" i="5"/>
  <c r="R238" i="5" s="1"/>
  <c r="T238" i="5" s="1"/>
  <c r="M213" i="5"/>
  <c r="R213" i="5" s="1"/>
  <c r="T213" i="5" s="1"/>
  <c r="M193" i="5"/>
  <c r="R193" i="5" s="1"/>
  <c r="T193" i="5" s="1"/>
  <c r="M183" i="5"/>
  <c r="R183" i="5" s="1"/>
  <c r="T183" i="5" s="1"/>
  <c r="M162" i="5"/>
  <c r="R162" i="5" s="1"/>
  <c r="T162" i="5" s="1"/>
  <c r="M131" i="5"/>
  <c r="R131" i="5" s="1"/>
  <c r="T131" i="5" s="1"/>
  <c r="M114" i="5"/>
  <c r="R114" i="5" s="1"/>
  <c r="T114" i="5" s="1"/>
  <c r="M97" i="5"/>
  <c r="R97" i="5" s="1"/>
  <c r="T97" i="5" s="1"/>
  <c r="M55" i="5"/>
  <c r="R55" i="5" s="1"/>
  <c r="T55" i="5" s="1"/>
  <c r="M30" i="5"/>
  <c r="I237" i="5"/>
  <c r="K237" i="5" s="1"/>
  <c r="I240" i="5"/>
  <c r="K240" i="5" s="1"/>
  <c r="S8" i="18"/>
  <c r="M9" i="18"/>
  <c r="M11" i="18"/>
  <c r="C19" i="5" s="1"/>
  <c r="M12" i="18"/>
  <c r="C21" i="5" s="1"/>
  <c r="M13" i="18"/>
  <c r="C22" i="5" s="1"/>
  <c r="M14" i="18"/>
  <c r="C24" i="5" s="1"/>
  <c r="M15" i="18"/>
  <c r="M16" i="18"/>
  <c r="C25" i="5" s="1"/>
  <c r="M17" i="18"/>
  <c r="M18" i="18"/>
  <c r="M19" i="18"/>
  <c r="M20" i="18"/>
  <c r="M21" i="18"/>
  <c r="C41" i="5" s="1"/>
  <c r="M22" i="18"/>
  <c r="C42" i="5" s="1"/>
  <c r="M23" i="18"/>
  <c r="M24" i="18"/>
  <c r="M25" i="18"/>
  <c r="M26" i="18"/>
  <c r="M27" i="18"/>
  <c r="C64" i="5" s="1"/>
  <c r="I64" i="5" s="1"/>
  <c r="K64" i="5" s="1"/>
  <c r="M28" i="18"/>
  <c r="C70" i="5" s="1"/>
  <c r="I70" i="5" s="1"/>
  <c r="K70" i="5" s="1"/>
  <c r="M29" i="18"/>
  <c r="C73" i="5" s="1"/>
  <c r="I73" i="5" s="1"/>
  <c r="K73" i="5" s="1"/>
  <c r="M30" i="18"/>
  <c r="C81" i="5" s="1"/>
  <c r="I81" i="5" s="1"/>
  <c r="K81" i="5" s="1"/>
  <c r="M31" i="18"/>
  <c r="C80" i="5" s="1"/>
  <c r="I80" i="5" s="1"/>
  <c r="K80" i="5" s="1"/>
  <c r="M32" i="18"/>
  <c r="M33" i="18"/>
  <c r="C97" i="5" s="1"/>
  <c r="I97" i="5" s="1"/>
  <c r="K97" i="5" s="1"/>
  <c r="M34" i="18"/>
  <c r="C99" i="5" s="1"/>
  <c r="I99" i="5" s="1"/>
  <c r="K99" i="5" s="1"/>
  <c r="M35" i="18"/>
  <c r="C96" i="5" s="1"/>
  <c r="I96" i="5" s="1"/>
  <c r="K96" i="5" s="1"/>
  <c r="M36" i="18"/>
  <c r="C103" i="5" s="1"/>
  <c r="I103" i="5" s="1"/>
  <c r="K103" i="5" s="1"/>
  <c r="M37" i="18"/>
  <c r="C105" i="5" s="1"/>
  <c r="I105" i="5" s="1"/>
  <c r="K105" i="5" s="1"/>
  <c r="M38" i="18"/>
  <c r="C109" i="5" s="1"/>
  <c r="I109" i="5" s="1"/>
  <c r="K109" i="5" s="1"/>
  <c r="M39" i="18"/>
  <c r="M40" i="18"/>
  <c r="C104" i="5" s="1"/>
  <c r="I104" i="5" s="1"/>
  <c r="K104" i="5" s="1"/>
  <c r="M41" i="18"/>
  <c r="M42" i="18"/>
  <c r="C117" i="5" s="1"/>
  <c r="I117" i="5" s="1"/>
  <c r="K117" i="5" s="1"/>
  <c r="M43" i="18"/>
  <c r="C118" i="5" s="1"/>
  <c r="I118" i="5" s="1"/>
  <c r="K118" i="5" s="1"/>
  <c r="M44" i="18"/>
  <c r="C123" i="5" s="1"/>
  <c r="I123" i="5" s="1"/>
  <c r="K123" i="5" s="1"/>
  <c r="M45" i="18"/>
  <c r="M46" i="18"/>
  <c r="C126" i="5" s="1"/>
  <c r="I126" i="5" s="1"/>
  <c r="K126" i="5" s="1"/>
  <c r="M47" i="18"/>
  <c r="C128" i="5" s="1"/>
  <c r="I128" i="5" s="1"/>
  <c r="K128" i="5" s="1"/>
  <c r="M48" i="18"/>
  <c r="C129" i="5" s="1"/>
  <c r="I129" i="5" s="1"/>
  <c r="K129" i="5" s="1"/>
  <c r="M49" i="18"/>
  <c r="M50" i="18"/>
  <c r="M51" i="18"/>
  <c r="C136" i="5" s="1"/>
  <c r="I136" i="5" s="1"/>
  <c r="K136" i="5" s="1"/>
  <c r="M52" i="18"/>
  <c r="C133" i="5" s="1"/>
  <c r="I133" i="5" s="1"/>
  <c r="K133" i="5" s="1"/>
  <c r="M53" i="18"/>
  <c r="C139" i="5" s="1"/>
  <c r="I139" i="5" s="1"/>
  <c r="K139" i="5" s="1"/>
  <c r="M54" i="18"/>
  <c r="C135" i="5" s="1"/>
  <c r="I135" i="5" s="1"/>
  <c r="K135" i="5" s="1"/>
  <c r="M55" i="18"/>
  <c r="C140" i="5" s="1"/>
  <c r="I140" i="5" s="1"/>
  <c r="K140" i="5" s="1"/>
  <c r="M56" i="18"/>
  <c r="C156" i="5" s="1"/>
  <c r="I156" i="5" s="1"/>
  <c r="K156" i="5" s="1"/>
  <c r="M57" i="18"/>
  <c r="C162" i="5" s="1"/>
  <c r="I162" i="5" s="1"/>
  <c r="K162" i="5" s="1"/>
  <c r="M58" i="18"/>
  <c r="C153" i="5" s="1"/>
  <c r="I153" i="5" s="1"/>
  <c r="K153" i="5" s="1"/>
  <c r="M59" i="18"/>
  <c r="C154" i="5" s="1"/>
  <c r="I154" i="5" s="1"/>
  <c r="K154" i="5" s="1"/>
  <c r="M60" i="18"/>
  <c r="C170" i="5" s="1"/>
  <c r="I170" i="5" s="1"/>
  <c r="K170" i="5" s="1"/>
  <c r="M61" i="18"/>
  <c r="C173" i="5" s="1"/>
  <c r="I173" i="5" s="1"/>
  <c r="K173" i="5" s="1"/>
  <c r="M62" i="18"/>
  <c r="C179" i="5" s="1"/>
  <c r="I179" i="5" s="1"/>
  <c r="K179" i="5" s="1"/>
  <c r="M63" i="18"/>
  <c r="M64" i="18"/>
  <c r="C159" i="5" s="1"/>
  <c r="I159" i="5" s="1"/>
  <c r="K159" i="5" s="1"/>
  <c r="M65" i="18"/>
  <c r="M66" i="18"/>
  <c r="C184" i="5" s="1"/>
  <c r="I184" i="5" s="1"/>
  <c r="K184" i="5" s="1"/>
  <c r="M67" i="18"/>
  <c r="C180" i="5" s="1"/>
  <c r="I180" i="5" s="1"/>
  <c r="K180" i="5" s="1"/>
  <c r="M68" i="18"/>
  <c r="M69" i="18"/>
  <c r="M70" i="18"/>
  <c r="M71" i="18"/>
  <c r="C166" i="5" s="1"/>
  <c r="I166" i="5" s="1"/>
  <c r="K166" i="5" s="1"/>
  <c r="M83" i="18"/>
  <c r="C214" i="5" s="1"/>
  <c r="I214" i="5" s="1"/>
  <c r="K214" i="5" s="1"/>
  <c r="M84" i="18"/>
  <c r="C215" i="5" s="1"/>
  <c r="I215" i="5" s="1"/>
  <c r="K215" i="5" s="1"/>
  <c r="M85" i="18"/>
  <c r="C217" i="5" s="1"/>
  <c r="I217" i="5" s="1"/>
  <c r="K217" i="5" s="1"/>
  <c r="M86" i="18"/>
  <c r="M87" i="18"/>
  <c r="M88" i="18"/>
  <c r="C232" i="5" s="1"/>
  <c r="I232" i="5" s="1"/>
  <c r="K232" i="5" s="1"/>
  <c r="M89" i="18"/>
  <c r="C233" i="5" s="1"/>
  <c r="I233" i="5" s="1"/>
  <c r="K233" i="5" s="1"/>
  <c r="M90" i="18"/>
  <c r="M91" i="18"/>
  <c r="M93" i="18"/>
  <c r="C248" i="5" s="1"/>
  <c r="I248" i="5" s="1"/>
  <c r="K248" i="5" s="1"/>
  <c r="C14" i="5" l="1"/>
  <c r="S94" i="18"/>
  <c r="C183" i="5"/>
  <c r="I183" i="5" s="1"/>
  <c r="K183" i="5" s="1"/>
  <c r="C165" i="5"/>
  <c r="I165" i="5" s="1"/>
  <c r="K165" i="5" s="1"/>
  <c r="C164" i="5"/>
  <c r="I164" i="5" s="1"/>
  <c r="K164" i="5" s="1"/>
  <c r="C182" i="5"/>
  <c r="I182" i="5" s="1"/>
  <c r="K182" i="5" s="1"/>
  <c r="C181" i="5"/>
  <c r="I181" i="5" s="1"/>
  <c r="K181" i="5" s="1"/>
  <c r="C163" i="5"/>
  <c r="I163" i="5" s="1"/>
  <c r="K163" i="5" s="1"/>
  <c r="C247" i="5"/>
  <c r="I247" i="5" s="1"/>
  <c r="K247" i="5" s="1"/>
  <c r="C178" i="5"/>
  <c r="I178" i="5" s="1"/>
  <c r="K178" i="5" s="1"/>
  <c r="C160" i="5"/>
  <c r="I160" i="5" s="1"/>
  <c r="K160" i="5" s="1"/>
  <c r="C175" i="5"/>
  <c r="I175" i="5" s="1"/>
  <c r="K175" i="5" s="1"/>
  <c r="C158" i="5"/>
  <c r="I158" i="5" s="1"/>
  <c r="K158" i="5" s="1"/>
  <c r="C120" i="5"/>
  <c r="I120" i="5" s="1"/>
  <c r="K120" i="5" s="1"/>
  <c r="C116" i="5"/>
  <c r="I116" i="5" s="1"/>
  <c r="K116" i="5" s="1"/>
  <c r="Q6" i="2"/>
  <c r="M14" i="5"/>
  <c r="V67" i="5"/>
  <c r="V78" i="5"/>
  <c r="V105" i="5"/>
  <c r="V109" i="5"/>
  <c r="V118" i="5"/>
  <c r="V124" i="5"/>
  <c r="V128" i="5"/>
  <c r="V132" i="5"/>
  <c r="V134" i="5"/>
  <c r="V150" i="5"/>
  <c r="V164" i="5"/>
  <c r="V167" i="5"/>
  <c r="V176" i="5"/>
  <c r="V177" i="5"/>
  <c r="V178" i="5"/>
  <c r="V179" i="5"/>
  <c r="V182" i="5"/>
  <c r="V184" i="5"/>
  <c r="V185" i="5"/>
  <c r="V190" i="5"/>
  <c r="V192" i="5"/>
  <c r="V193" i="5"/>
  <c r="V209" i="5"/>
  <c r="V214" i="5"/>
  <c r="V215" i="5"/>
  <c r="C27" i="5"/>
  <c r="C28" i="5"/>
  <c r="C29" i="5"/>
  <c r="C35" i="5"/>
  <c r="C46" i="5"/>
  <c r="C43" i="5"/>
  <c r="C53" i="5"/>
  <c r="I53" i="5" s="1"/>
  <c r="K53" i="5" s="1"/>
  <c r="C55" i="5"/>
  <c r="I55" i="5" s="1"/>
  <c r="K55" i="5" s="1"/>
  <c r="C91" i="5"/>
  <c r="I91" i="5" s="1"/>
  <c r="K91" i="5" s="1"/>
  <c r="C132" i="5"/>
  <c r="I132" i="5" s="1"/>
  <c r="K132" i="5" s="1"/>
  <c r="C189" i="5"/>
  <c r="I189" i="5" s="1"/>
  <c r="K189" i="5" s="1"/>
  <c r="C191" i="5"/>
  <c r="I191" i="5" s="1"/>
  <c r="K191" i="5" s="1"/>
  <c r="C226" i="5"/>
  <c r="I226" i="5" s="1"/>
  <c r="K226" i="5" s="1"/>
  <c r="C229" i="5"/>
  <c r="I229" i="5" s="1"/>
  <c r="K229" i="5" s="1"/>
  <c r="C13" i="5"/>
  <c r="V11" i="5"/>
  <c r="V12" i="5"/>
  <c r="V15" i="5"/>
  <c r="V16" i="5"/>
  <c r="V19" i="5"/>
  <c r="V20" i="5"/>
  <c r="V27" i="5"/>
  <c r="V28" i="5"/>
  <c r="V31" i="5"/>
  <c r="V32" i="5"/>
  <c r="V33" i="5"/>
  <c r="V36" i="5"/>
  <c r="V37" i="5"/>
  <c r="V38" i="5"/>
  <c r="V41" i="5"/>
  <c r="V42" i="5"/>
  <c r="V43" i="5"/>
  <c r="V44" i="5"/>
  <c r="V45" i="5"/>
  <c r="V47" i="5"/>
  <c r="V48" i="5"/>
  <c r="V50" i="5"/>
  <c r="V52" i="5"/>
  <c r="Y52" i="5"/>
  <c r="V54" i="5"/>
  <c r="V56" i="5"/>
  <c r="V58" i="5"/>
  <c r="V59" i="5"/>
  <c r="V60" i="5"/>
  <c r="V62" i="5"/>
  <c r="V63" i="5"/>
  <c r="V64" i="5"/>
  <c r="V66" i="5"/>
  <c r="V68" i="5"/>
  <c r="V70" i="5"/>
  <c r="V71" i="5"/>
  <c r="V72" i="5"/>
  <c r="Y72" i="5"/>
  <c r="V73" i="5"/>
  <c r="V74" i="5"/>
  <c r="V75" i="5"/>
  <c r="V76" i="5"/>
  <c r="V77" i="5"/>
  <c r="V79" i="5"/>
  <c r="V80" i="5"/>
  <c r="Y80" i="5"/>
  <c r="V81" i="5"/>
  <c r="V82" i="5"/>
  <c r="V84" i="5"/>
  <c r="V85" i="5"/>
  <c r="V86" i="5"/>
  <c r="V87" i="5"/>
  <c r="V88" i="5"/>
  <c r="V89" i="5"/>
  <c r="V90" i="5"/>
  <c r="V93" i="5"/>
  <c r="V95" i="5"/>
  <c r="Y96" i="5"/>
  <c r="V97" i="5"/>
  <c r="V99" i="5"/>
  <c r="V101" i="5"/>
  <c r="V102" i="5"/>
  <c r="V103" i="5"/>
  <c r="V107" i="5"/>
  <c r="V110" i="5"/>
  <c r="V111" i="5"/>
  <c r="V113" i="5"/>
  <c r="V114" i="5"/>
  <c r="Y114" i="5"/>
  <c r="V115" i="5"/>
  <c r="V116" i="5"/>
  <c r="V117" i="5"/>
  <c r="V119" i="5"/>
  <c r="V121" i="5"/>
  <c r="V122" i="5"/>
  <c r="V123" i="5"/>
  <c r="V125" i="5"/>
  <c r="V127" i="5"/>
  <c r="V129" i="5"/>
  <c r="V130" i="5"/>
  <c r="V133" i="5"/>
  <c r="V135" i="5"/>
  <c r="V137" i="5"/>
  <c r="V139" i="5"/>
  <c r="V141" i="5"/>
  <c r="V142" i="5"/>
  <c r="V143" i="5"/>
  <c r="V144" i="5"/>
  <c r="V146" i="5"/>
  <c r="V147" i="5"/>
  <c r="V148" i="5"/>
  <c r="V149" i="5"/>
  <c r="V151" i="5"/>
  <c r="V152" i="5"/>
  <c r="V153" i="5"/>
  <c r="V157" i="5"/>
  <c r="V158" i="5"/>
  <c r="V160" i="5"/>
  <c r="V161" i="5"/>
  <c r="V165" i="5"/>
  <c r="V166" i="5"/>
  <c r="V169" i="5"/>
  <c r="V170" i="5"/>
  <c r="V171" i="5"/>
  <c r="V172" i="5"/>
  <c r="V174" i="5"/>
  <c r="V175" i="5"/>
  <c r="V180" i="5"/>
  <c r="V186" i="5"/>
  <c r="V187" i="5"/>
  <c r="V188" i="5"/>
  <c r="V189" i="5"/>
  <c r="V191" i="5"/>
  <c r="V194" i="5"/>
  <c r="V196" i="5"/>
  <c r="V198" i="5"/>
  <c r="V199" i="5"/>
  <c r="V200" i="5"/>
  <c r="V201" i="5"/>
  <c r="V204" i="5"/>
  <c r="V205" i="5"/>
  <c r="V206" i="5"/>
  <c r="V207" i="5"/>
  <c r="V208" i="5"/>
  <c r="V210" i="5"/>
  <c r="V212" i="5"/>
  <c r="V213" i="5"/>
  <c r="V216" i="5"/>
  <c r="V217" i="5"/>
  <c r="V218" i="5"/>
  <c r="V219" i="5"/>
  <c r="V222" i="5"/>
  <c r="C234" i="5"/>
  <c r="I234" i="5" s="1"/>
  <c r="K234" i="5" s="1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R26" i="5" s="1"/>
  <c r="T26" i="5" s="1"/>
  <c r="O27" i="5"/>
  <c r="R27" i="5" s="1"/>
  <c r="T27" i="5" s="1"/>
  <c r="O28" i="5"/>
  <c r="R28" i="5" s="1"/>
  <c r="T28" i="5" s="1"/>
  <c r="O29" i="5"/>
  <c r="R29" i="5" s="1"/>
  <c r="T29" i="5" s="1"/>
  <c r="O30" i="5"/>
  <c r="R30" i="5" s="1"/>
  <c r="T30" i="5" s="1"/>
  <c r="O31" i="5"/>
  <c r="R31" i="5" s="1"/>
  <c r="T31" i="5" s="1"/>
  <c r="O32" i="5"/>
  <c r="R32" i="5" s="1"/>
  <c r="T32" i="5" s="1"/>
  <c r="O33" i="5"/>
  <c r="R33" i="5" s="1"/>
  <c r="T33" i="5" s="1"/>
  <c r="O34" i="5"/>
  <c r="R34" i="5" s="1"/>
  <c r="T34" i="5" s="1"/>
  <c r="O35" i="5"/>
  <c r="R35" i="5" s="1"/>
  <c r="T35" i="5" s="1"/>
  <c r="O36" i="5"/>
  <c r="R36" i="5" s="1"/>
  <c r="T36" i="5" s="1"/>
  <c r="O37" i="5"/>
  <c r="R37" i="5" s="1"/>
  <c r="T37" i="5" s="1"/>
  <c r="O38" i="5"/>
  <c r="R38" i="5" s="1"/>
  <c r="T38" i="5" s="1"/>
  <c r="O39" i="5"/>
  <c r="R39" i="5" s="1"/>
  <c r="T39" i="5" s="1"/>
  <c r="O40" i="5"/>
  <c r="R40" i="5" s="1"/>
  <c r="T40" i="5" s="1"/>
  <c r="O41" i="5"/>
  <c r="R41" i="5" s="1"/>
  <c r="T41" i="5" s="1"/>
  <c r="O42" i="5"/>
  <c r="R42" i="5" s="1"/>
  <c r="T42" i="5" s="1"/>
  <c r="O43" i="5"/>
  <c r="R43" i="5" s="1"/>
  <c r="T43" i="5" s="1"/>
  <c r="O44" i="5"/>
  <c r="R44" i="5" s="1"/>
  <c r="T44" i="5" s="1"/>
  <c r="O45" i="5"/>
  <c r="R45" i="5" s="1"/>
  <c r="T45" i="5" s="1"/>
  <c r="O46" i="5"/>
  <c r="R46" i="5" s="1"/>
  <c r="T46" i="5" s="1"/>
  <c r="O47" i="5"/>
  <c r="R47" i="5" s="1"/>
  <c r="T47" i="5" s="1"/>
  <c r="O48" i="5"/>
  <c r="R48" i="5" s="1"/>
  <c r="T48" i="5" s="1"/>
  <c r="G11" i="5" l="1"/>
  <c r="V98" i="5"/>
  <c r="V17" i="5"/>
  <c r="V34" i="5"/>
  <c r="V30" i="5"/>
  <c r="V100" i="5"/>
  <c r="V39" i="5"/>
  <c r="V156" i="5"/>
  <c r="V53" i="5"/>
  <c r="V25" i="5"/>
  <c r="V23" i="5"/>
  <c r="V55" i="5"/>
  <c r="V49" i="5"/>
  <c r="V21" i="5"/>
  <c r="V94" i="5"/>
  <c r="V40" i="5"/>
  <c r="M13" i="5"/>
  <c r="V203" i="5"/>
  <c r="V163" i="5"/>
  <c r="V211" i="5"/>
  <c r="V131" i="5"/>
  <c r="V83" i="5"/>
  <c r="V145" i="5"/>
  <c r="V106" i="5"/>
  <c r="V69" i="5"/>
  <c r="V159" i="5"/>
  <c r="V96" i="5"/>
  <c r="V92" i="5"/>
  <c r="V91" i="5"/>
  <c r="V202" i="5"/>
  <c r="V173" i="5"/>
  <c r="V24" i="5"/>
  <c r="V138" i="5"/>
  <c r="V29" i="5"/>
  <c r="V18" i="5"/>
  <c r="V14" i="5"/>
  <c r="V126" i="5"/>
  <c r="V112" i="5"/>
  <c r="V46" i="5"/>
  <c r="V35" i="5"/>
  <c r="V155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I26" i="5" s="1"/>
  <c r="K26" i="5" s="1"/>
  <c r="E27" i="5"/>
  <c r="I27" i="5" s="1"/>
  <c r="K27" i="5" s="1"/>
  <c r="E28" i="5"/>
  <c r="I28" i="5" s="1"/>
  <c r="K28" i="5" s="1"/>
  <c r="E29" i="5"/>
  <c r="I29" i="5" s="1"/>
  <c r="K29" i="5" s="1"/>
  <c r="E30" i="5"/>
  <c r="I30" i="5" s="1"/>
  <c r="K30" i="5" s="1"/>
  <c r="E31" i="5"/>
  <c r="I31" i="5" s="1"/>
  <c r="K31" i="5" s="1"/>
  <c r="E32" i="5"/>
  <c r="I32" i="5" s="1"/>
  <c r="K32" i="5" s="1"/>
  <c r="E33" i="5"/>
  <c r="I33" i="5" s="1"/>
  <c r="K33" i="5" s="1"/>
  <c r="E34" i="5"/>
  <c r="I34" i="5" s="1"/>
  <c r="K34" i="5" s="1"/>
  <c r="E35" i="5"/>
  <c r="I35" i="5" s="1"/>
  <c r="K35" i="5" s="1"/>
  <c r="E36" i="5"/>
  <c r="I36" i="5" s="1"/>
  <c r="K36" i="5" s="1"/>
  <c r="E37" i="5"/>
  <c r="I37" i="5" s="1"/>
  <c r="K37" i="5" s="1"/>
  <c r="E38" i="5"/>
  <c r="I38" i="5" s="1"/>
  <c r="K38" i="5" s="1"/>
  <c r="E39" i="5"/>
  <c r="I39" i="5" s="1"/>
  <c r="K39" i="5" s="1"/>
  <c r="E40" i="5"/>
  <c r="I40" i="5" s="1"/>
  <c r="K40" i="5" s="1"/>
  <c r="E41" i="5"/>
  <c r="I41" i="5" s="1"/>
  <c r="K41" i="5" s="1"/>
  <c r="E42" i="5"/>
  <c r="I42" i="5" s="1"/>
  <c r="K42" i="5" s="1"/>
  <c r="E43" i="5"/>
  <c r="I43" i="5" s="1"/>
  <c r="K43" i="5" s="1"/>
  <c r="E44" i="5"/>
  <c r="I44" i="5" s="1"/>
  <c r="K44" i="5" s="1"/>
  <c r="E45" i="5"/>
  <c r="I45" i="5" s="1"/>
  <c r="K45" i="5" s="1"/>
  <c r="E46" i="5"/>
  <c r="I46" i="5" s="1"/>
  <c r="K46" i="5" s="1"/>
  <c r="E47" i="5"/>
  <c r="I47" i="5" s="1"/>
  <c r="K47" i="5" s="1"/>
  <c r="E48" i="5"/>
  <c r="I48" i="5" s="1"/>
  <c r="K48" i="5" s="1"/>
  <c r="M250" i="5" l="1"/>
  <c r="Y11" i="5"/>
  <c r="V13" i="5"/>
  <c r="E11" i="5"/>
  <c r="I11" i="5" s="1"/>
  <c r="K11" i="5" s="1"/>
  <c r="O11" i="5"/>
  <c r="O250" i="5" s="1"/>
  <c r="V22" i="5"/>
  <c r="E250" i="5" l="1"/>
  <c r="E253" i="5" s="1"/>
  <c r="Q12" i="5"/>
  <c r="R12" i="5" s="1"/>
  <c r="T12" i="5" s="1"/>
  <c r="Q13" i="5"/>
  <c r="R13" i="5" s="1"/>
  <c r="T13" i="5" s="1"/>
  <c r="Q14" i="5"/>
  <c r="R14" i="5" s="1"/>
  <c r="T14" i="5" s="1"/>
  <c r="Q15" i="5"/>
  <c r="R15" i="5" s="1"/>
  <c r="T15" i="5" s="1"/>
  <c r="Q16" i="5"/>
  <c r="R16" i="5" s="1"/>
  <c r="T16" i="5" s="1"/>
  <c r="Q17" i="5"/>
  <c r="R17" i="5" s="1"/>
  <c r="T17" i="5" s="1"/>
  <c r="Q18" i="5"/>
  <c r="R18" i="5" s="1"/>
  <c r="T18" i="5" s="1"/>
  <c r="Q19" i="5"/>
  <c r="R19" i="5" s="1"/>
  <c r="T19" i="5" s="1"/>
  <c r="Q20" i="5"/>
  <c r="R20" i="5" s="1"/>
  <c r="T20" i="5" s="1"/>
  <c r="Q21" i="5"/>
  <c r="R21" i="5" s="1"/>
  <c r="T21" i="5" s="1"/>
  <c r="Q22" i="5"/>
  <c r="R22" i="5" s="1"/>
  <c r="T22" i="5" s="1"/>
  <c r="Q23" i="5"/>
  <c r="R23" i="5" s="1"/>
  <c r="T23" i="5" s="1"/>
  <c r="Q24" i="5"/>
  <c r="R24" i="5" s="1"/>
  <c r="T24" i="5" s="1"/>
  <c r="Q25" i="5"/>
  <c r="R25" i="5" s="1"/>
  <c r="T25" i="5" s="1"/>
  <c r="G13" i="5"/>
  <c r="I13" i="5" s="1"/>
  <c r="K13" i="5" s="1"/>
  <c r="G14" i="5"/>
  <c r="I14" i="5" s="1"/>
  <c r="K14" i="5" s="1"/>
  <c r="G15" i="5"/>
  <c r="I15" i="5" s="1"/>
  <c r="K15" i="5" s="1"/>
  <c r="G16" i="5"/>
  <c r="I16" i="5" s="1"/>
  <c r="K16" i="5" s="1"/>
  <c r="G17" i="5"/>
  <c r="I17" i="5" s="1"/>
  <c r="K17" i="5" s="1"/>
  <c r="G18" i="5"/>
  <c r="I18" i="5" s="1"/>
  <c r="K18" i="5" s="1"/>
  <c r="G19" i="5"/>
  <c r="I19" i="5" s="1"/>
  <c r="K19" i="5" s="1"/>
  <c r="G20" i="5"/>
  <c r="I20" i="5" s="1"/>
  <c r="K20" i="5" s="1"/>
  <c r="G21" i="5"/>
  <c r="I21" i="5" s="1"/>
  <c r="K21" i="5" s="1"/>
  <c r="G22" i="5"/>
  <c r="I22" i="5" s="1"/>
  <c r="K22" i="5" s="1"/>
  <c r="G23" i="5"/>
  <c r="I23" i="5" s="1"/>
  <c r="K23" i="5" s="1"/>
  <c r="G24" i="5"/>
  <c r="I24" i="5" s="1"/>
  <c r="K24" i="5" s="1"/>
  <c r="G25" i="5"/>
  <c r="I25" i="5" s="1"/>
  <c r="K25" i="5" s="1"/>
  <c r="Y122" i="5" l="1"/>
  <c r="Y124" i="5"/>
  <c r="Y157" i="5"/>
  <c r="Y151" i="5"/>
  <c r="Y184" i="5"/>
  <c r="Y182" i="5"/>
  <c r="Y150" i="5"/>
  <c r="Y155" i="5"/>
  <c r="Y196" i="5"/>
  <c r="Y204" i="5"/>
  <c r="Y173" i="5"/>
  <c r="Y132" i="5"/>
  <c r="Y134" i="5"/>
  <c r="Y143" i="5"/>
  <c r="Y200" i="5"/>
  <c r="Y176" i="5"/>
  <c r="Y148" i="5"/>
  <c r="Y76" i="5"/>
  <c r="Y49" i="5"/>
  <c r="Y41" i="5"/>
  <c r="Y16" i="5"/>
  <c r="Y128" i="5"/>
  <c r="Y84" i="5"/>
  <c r="Y40" i="5"/>
  <c r="Y23" i="5"/>
  <c r="Y222" i="5"/>
  <c r="Y210" i="5"/>
  <c r="Y194" i="5"/>
  <c r="Y186" i="5"/>
  <c r="Y158" i="5"/>
  <c r="Y142" i="5"/>
  <c r="Y131" i="5"/>
  <c r="Y123" i="5"/>
  <c r="Y113" i="5"/>
  <c r="Y217" i="5"/>
  <c r="Y209" i="5"/>
  <c r="Y201" i="5"/>
  <c r="Y193" i="5"/>
  <c r="Y185" i="5"/>
  <c r="Y149" i="5"/>
  <c r="Y141" i="5"/>
  <c r="Y130" i="5"/>
  <c r="Y112" i="5"/>
  <c r="Y103" i="5"/>
  <c r="Y94" i="5"/>
  <c r="Y86" i="5"/>
  <c r="Y77" i="5"/>
  <c r="Y68" i="5"/>
  <c r="Y60" i="5"/>
  <c r="Y50" i="5"/>
  <c r="Y42" i="5"/>
  <c r="Y34" i="5"/>
  <c r="Y25" i="5"/>
  <c r="Y17" i="5"/>
  <c r="Y74" i="5"/>
  <c r="Y56" i="5"/>
  <c r="Y47" i="5"/>
  <c r="Y39" i="5"/>
  <c r="Y31" i="5"/>
  <c r="Y22" i="5"/>
  <c r="Y14" i="5"/>
  <c r="Y109" i="5"/>
  <c r="Y100" i="5"/>
  <c r="Y91" i="5"/>
  <c r="Y83" i="5"/>
  <c r="Y213" i="5"/>
  <c r="Y189" i="5"/>
  <c r="Y170" i="5"/>
  <c r="Y161" i="5"/>
  <c r="Y153" i="5"/>
  <c r="Y126" i="5"/>
  <c r="Y117" i="5"/>
  <c r="Y107" i="5"/>
  <c r="Y99" i="5"/>
  <c r="Y90" i="5"/>
  <c r="Y82" i="5"/>
  <c r="Y73" i="5"/>
  <c r="Y64" i="5"/>
  <c r="Y55" i="5"/>
  <c r="Y46" i="5"/>
  <c r="Y38" i="5"/>
  <c r="Y30" i="5"/>
  <c r="Y21" i="5"/>
  <c r="Y13" i="5"/>
  <c r="Y216" i="5"/>
  <c r="Y192" i="5"/>
  <c r="Y139" i="5"/>
  <c r="Y111" i="5"/>
  <c r="Y93" i="5"/>
  <c r="Y59" i="5"/>
  <c r="Y215" i="5"/>
  <c r="Y191" i="5"/>
  <c r="Y32" i="5"/>
  <c r="Y165" i="5"/>
  <c r="Y137" i="5"/>
  <c r="Y127" i="5"/>
  <c r="Y118" i="5"/>
  <c r="Y212" i="5"/>
  <c r="Y205" i="5"/>
  <c r="Y188" i="5"/>
  <c r="Y180" i="5"/>
  <c r="Y169" i="5"/>
  <c r="Y160" i="5"/>
  <c r="Y152" i="5"/>
  <c r="Y144" i="5"/>
  <c r="Y135" i="5"/>
  <c r="Y125" i="5"/>
  <c r="Y116" i="5"/>
  <c r="Y106" i="5"/>
  <c r="Y98" i="5"/>
  <c r="Y89" i="5"/>
  <c r="Y81" i="5"/>
  <c r="Y71" i="5"/>
  <c r="Y63" i="5"/>
  <c r="Y54" i="5"/>
  <c r="Y45" i="5"/>
  <c r="Y37" i="5"/>
  <c r="Y29" i="5"/>
  <c r="Y20" i="5"/>
  <c r="G12" i="5"/>
  <c r="Y129" i="5"/>
  <c r="Y85" i="5"/>
  <c r="Y67" i="5"/>
  <c r="Y199" i="5"/>
  <c r="Y172" i="5"/>
  <c r="Y163" i="5"/>
  <c r="Y138" i="5"/>
  <c r="Y119" i="5"/>
  <c r="Y110" i="5"/>
  <c r="Y101" i="5"/>
  <c r="Y75" i="5"/>
  <c r="Y58" i="5"/>
  <c r="Y48" i="5"/>
  <c r="Y171" i="5"/>
  <c r="Y219" i="5"/>
  <c r="Y211" i="5"/>
  <c r="Y203" i="5"/>
  <c r="Y187" i="5"/>
  <c r="Y179" i="5"/>
  <c r="Y167" i="5"/>
  <c r="Y159" i="5"/>
  <c r="Y145" i="5"/>
  <c r="Y133" i="5"/>
  <c r="Y115" i="5"/>
  <c r="Y105" i="5"/>
  <c r="Y97" i="5"/>
  <c r="Y88" i="5"/>
  <c r="Y79" i="5"/>
  <c r="Y70" i="5"/>
  <c r="Y62" i="5"/>
  <c r="Y53" i="5"/>
  <c r="Y44" i="5"/>
  <c r="Y36" i="5"/>
  <c r="Y28" i="5"/>
  <c r="Y19" i="5"/>
  <c r="Q11" i="5"/>
  <c r="Y156" i="5"/>
  <c r="Y121" i="5"/>
  <c r="Y102" i="5"/>
  <c r="Y33" i="5"/>
  <c r="Y24" i="5"/>
  <c r="Y207" i="5"/>
  <c r="Y92" i="5"/>
  <c r="Y66" i="5"/>
  <c r="Y15" i="5"/>
  <c r="Y214" i="5"/>
  <c r="Y190" i="5"/>
  <c r="Y218" i="5"/>
  <c r="Y202" i="5"/>
  <c r="Y166" i="5"/>
  <c r="Y95" i="5"/>
  <c r="Y87" i="5"/>
  <c r="Y78" i="5"/>
  <c r="Y69" i="5"/>
  <c r="Y43" i="5"/>
  <c r="Y35" i="5"/>
  <c r="Y27" i="5"/>
  <c r="Y18" i="5"/>
  <c r="Q250" i="5" l="1"/>
  <c r="R11" i="5"/>
  <c r="I12" i="5"/>
  <c r="K12" i="5" s="1"/>
  <c r="G250" i="5"/>
  <c r="G253" i="5" s="1"/>
  <c r="Y206" i="5"/>
  <c r="Y208" i="5"/>
  <c r="Y147" i="5"/>
  <c r="Y198" i="5"/>
  <c r="Y146" i="5"/>
  <c r="Y164" i="5"/>
  <c r="Y174" i="5"/>
  <c r="Y178" i="5"/>
  <c r="Y12" i="5"/>
  <c r="Y177" i="5"/>
  <c r="Y175" i="5"/>
  <c r="T11" i="5" l="1"/>
  <c r="T250" i="5" s="1"/>
  <c r="R250" i="5"/>
  <c r="Q253" i="5"/>
  <c r="I10" i="11"/>
  <c r="I9" i="11"/>
  <c r="E7" i="11" l="1"/>
  <c r="S9" i="2"/>
  <c r="S97" i="18" l="1"/>
  <c r="M97" i="18" l="1"/>
  <c r="A3" i="5"/>
  <c r="S23" i="14"/>
  <c r="S30" i="14"/>
  <c r="S88" i="14"/>
  <c r="S93" i="14"/>
  <c r="S113" i="14"/>
  <c r="S122" i="14"/>
  <c r="S134" i="14"/>
  <c r="S16" i="14"/>
  <c r="S17" i="14"/>
  <c r="S18" i="14"/>
  <c r="S19" i="14"/>
  <c r="S20" i="14"/>
  <c r="S21" i="14"/>
  <c r="S22" i="14"/>
  <c r="S24" i="14"/>
  <c r="S25" i="14"/>
  <c r="S26" i="14"/>
  <c r="S27" i="14"/>
  <c r="S28" i="14"/>
  <c r="S29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9" i="14"/>
  <c r="S90" i="14"/>
  <c r="S91" i="14"/>
  <c r="S92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4" i="14"/>
  <c r="S115" i="14"/>
  <c r="S116" i="14"/>
  <c r="S117" i="14"/>
  <c r="S118" i="14"/>
  <c r="S119" i="14"/>
  <c r="S120" i="14"/>
  <c r="S121" i="14"/>
  <c r="S123" i="14"/>
  <c r="S124" i="14"/>
  <c r="S125" i="14"/>
  <c r="S126" i="14"/>
  <c r="S127" i="14"/>
  <c r="S128" i="14"/>
  <c r="S129" i="14"/>
  <c r="S130" i="14"/>
  <c r="S131" i="14"/>
  <c r="S132" i="14"/>
  <c r="S133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O98" i="18"/>
  <c r="A3" i="18"/>
  <c r="A3" i="17"/>
  <c r="K98" i="18" l="1"/>
  <c r="S7" i="14"/>
  <c r="S11" i="14"/>
  <c r="S10" i="14"/>
  <c r="S8" i="14"/>
  <c r="S12" i="14"/>
  <c r="S9" i="14"/>
  <c r="S15" i="14"/>
  <c r="S14" i="14"/>
  <c r="S13" i="14"/>
  <c r="I98" i="18"/>
  <c r="Q11" i="2" l="1"/>
  <c r="Q10" i="2"/>
  <c r="Q12" i="2" l="1"/>
  <c r="S11" i="2"/>
  <c r="S10" i="2"/>
  <c r="C6" i="15"/>
  <c r="S12" i="2" l="1"/>
  <c r="E5" i="11"/>
  <c r="K6" i="15" l="1"/>
  <c r="A3" i="14"/>
  <c r="A3" i="15"/>
  <c r="Q11" i="6" l="1"/>
  <c r="E8" i="11" s="1"/>
  <c r="I8" i="11" s="1"/>
  <c r="O11" i="6"/>
  <c r="A3" i="2" l="1"/>
  <c r="I7" i="11" l="1"/>
  <c r="I11" i="11" s="1"/>
  <c r="E11" i="11"/>
  <c r="G7" i="11" s="1"/>
  <c r="M11" i="6"/>
  <c r="C6" i="6"/>
  <c r="G10" i="11" l="1"/>
  <c r="G8" i="11"/>
  <c r="G9" i="11"/>
  <c r="XEH240" i="15"/>
  <c r="G11" i="11" l="1"/>
  <c r="AG9" i="17"/>
  <c r="AE10" i="17" l="1"/>
  <c r="AC10" i="17"/>
  <c r="W10" i="17"/>
  <c r="T10" i="17"/>
  <c r="O10" i="17"/>
  <c r="Q10" i="17"/>
  <c r="E11" i="6" l="1"/>
  <c r="G11" i="6"/>
  <c r="AG10" i="17" l="1"/>
  <c r="I11" i="6" l="1"/>
  <c r="P10" i="13" l="1"/>
  <c r="D11" i="6" l="1"/>
  <c r="F11" i="6"/>
  <c r="H11" i="6"/>
  <c r="J11" i="6"/>
  <c r="A3" i="8" l="1"/>
  <c r="A3" i="7"/>
  <c r="A3" i="6"/>
  <c r="A3" i="13"/>
  <c r="A3" i="11" l="1"/>
  <c r="S98" i="18" l="1"/>
  <c r="Q98" i="18" l="1"/>
  <c r="M77" i="18"/>
  <c r="M76" i="18"/>
  <c r="C195" i="5" s="1"/>
  <c r="I195" i="5" s="1"/>
  <c r="K195" i="5" s="1"/>
  <c r="M81" i="18"/>
  <c r="C212" i="5" s="1"/>
  <c r="I212" i="5" s="1"/>
  <c r="K212" i="5" s="1"/>
  <c r="M78" i="18"/>
  <c r="C206" i="5" s="1"/>
  <c r="I206" i="5" s="1"/>
  <c r="K206" i="5" s="1"/>
  <c r="M80" i="18"/>
  <c r="C211" i="5" s="1"/>
  <c r="I211" i="5" s="1"/>
  <c r="K211" i="5" s="1"/>
  <c r="M79" i="18"/>
  <c r="C205" i="5" s="1"/>
  <c r="I205" i="5" s="1"/>
  <c r="K205" i="5" s="1"/>
  <c r="M73" i="18"/>
  <c r="C168" i="5" s="1"/>
  <c r="M82" i="18"/>
  <c r="C216" i="5" s="1"/>
  <c r="I216" i="5" s="1"/>
  <c r="K216" i="5" s="1"/>
  <c r="M75" i="18"/>
  <c r="C198" i="5" s="1"/>
  <c r="M74" i="18"/>
  <c r="C196" i="5" s="1"/>
  <c r="I196" i="5" s="1"/>
  <c r="K196" i="5" s="1"/>
  <c r="I168" i="5" l="1"/>
  <c r="C250" i="5"/>
  <c r="C192" i="5"/>
  <c r="I192" i="5" s="1"/>
  <c r="K192" i="5" s="1"/>
  <c r="M94" i="18"/>
  <c r="K168" i="5"/>
  <c r="I198" i="5"/>
  <c r="K198" i="5" s="1"/>
  <c r="M98" i="18" l="1"/>
  <c r="I239" i="5"/>
  <c r="K239" i="5" s="1"/>
  <c r="I250" i="5"/>
  <c r="K250" i="5"/>
  <c r="XEY19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24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<sst xmlns="http://schemas.openxmlformats.org/spreadsheetml/2006/main" count="1558" uniqueCount="591">
  <si>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</si>
  <si>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</si>
  <si>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</si>
  <si>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</si>
  <si>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</si>
  <si>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</si>
  <si>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</si>
  <si>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</si>
  <si>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</si>
  <si>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</si>
  <si>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</si>
  <si>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</si>
  <si>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</si>
  <si>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</si>
  <si>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</si>
  <si>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</si>
  <si>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</si>
  <si>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</si>
  <si>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</si>
  <si>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</si>
  <si>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</si>
  <si>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</si>
  <si>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</si>
  <si>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</si>
  <si>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</si>
  <si>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</si>
  <si>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</si>
  <si>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</si>
  <si>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</si>
  <si>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</si>
  <si>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</si>
  <si>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</si>
  <si>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</si>
  <si>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</si>
  <si>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</si>
  <si>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</si>
  <si>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</si>
  <si>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</si>
  <si>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</si>
  <si>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</si>
  <si>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</si>
  <si>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</si>
  <si>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</si>
  <si>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</si>
  <si>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</si>
  <si>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</si>
  <si>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</si>
  <si>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</si>
  <si>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</si>
  <si>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</si>
  <si>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</si>
  <si>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</si>
  <si>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</si>
  <si>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</si>
  <si>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</si>
  <si>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</si>
  <si>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</si>
  <si>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</si>
  <si>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</si>
  <si>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</si>
  <si>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</si>
  <si>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</si>
  <si>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</si>
  <si>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</si>
  <si>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</si>
  <si>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</si>
  <si>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</si>
  <si>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</si>
  <si>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</si>
  <si>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</si>
  <si>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</si>
  <si>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</si>
  <si>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</si>
  <si>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</si>
  <si>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</si>
  <si>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</si>
  <si>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</si>
  <si>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</si>
  <si>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</si>
  <si>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</si>
  <si>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</si>
  <si>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</si>
  <si>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</si>
  <si>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</si>
  <si>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</si>
  <si>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</si>
  <si>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</si>
  <si>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</si>
  <si>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</si>
  <si>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</si>
  <si>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</si>
  <si>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</si>
  <si>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</si>
  <si>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</si>
  <si>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</si>
  <si>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</si>
  <si>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</si>
  <si>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</si>
  <si>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</si>
  <si>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</si>
  <si>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</si>
  <si>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</si>
  <si>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</si>
  <si>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</si>
  <si>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</si>
  <si>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</si>
  <si>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</si>
  <si>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</si>
  <si>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</si>
  <si>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</si>
  <si>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</si>
  <si>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</si>
  <si>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</si>
  <si>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</si>
  <si>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</si>
  <si>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</si>
  <si>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</si>
  <si>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</si>
  <si>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</si>
  <si>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</si>
  <si>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</si>
  <si>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</si>
  <si>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</si>
  <si>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</si>
  <si>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</si>
  <si>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</si>
  <si>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</si>
  <si>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</si>
  <si>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</si>
  <si>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</si>
  <si>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</si>
  <si>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</si>
  <si>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</si>
  <si>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</si>
  <si>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</si>
  <si>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</si>
  <si>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</si>
  <si>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</si>
  <si>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</si>
  <si>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</si>
  <si>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</si>
  <si>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</si>
  <si>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</si>
  <si>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</si>
  <si>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</si>
  <si>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</si>
  <si>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</si>
  <si>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</si>
  <si>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</si>
  <si>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</si>
  <si>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</si>
  <si>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</si>
  <si>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</si>
  <si>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</si>
  <si>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</si>
  <si>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</si>
  <si>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</si>
  <si>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</si>
  <si>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</si>
  <si>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</si>
  <si>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</si>
  <si>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</si>
  <si>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</si>
  <si>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</si>
  <si>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</si>
  <si>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</si>
  <si>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</si>
  <si>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</si>
  <si>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</si>
  <si>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</si>
  <si>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</si>
  <si>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</si>
  <si>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</si>
  <si>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</si>
  <si>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</si>
  <si>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</si>
  <si>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</si>
  <si>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</si>
  <si>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</si>
  <si>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</si>
  <si>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</si>
  <si>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</si>
  <si>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</si>
  <si>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</si>
  <si>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</si>
  <si>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</si>
  <si>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</si>
  <si>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</si>
  <si>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</si>
  <si>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</si>
  <si>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</si>
  <si>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</si>
  <si>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</si>
  <si>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</si>
  <si>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</si>
  <si>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</si>
  <si>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</si>
  <si>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</si>
  <si>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</si>
  <si>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</si>
  <si>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</si>
  <si>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</si>
  <si>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</si>
  <si>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</si>
  <si>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</si>
  <si>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</si>
  <si>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</si>
  <si>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</si>
  <si>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</si>
  <si>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</si>
  <si>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</si>
  <si>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</si>
  <si>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</si>
  <si>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</si>
  <si>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</si>
  <si>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</si>
  <si>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</si>
  <si>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</si>
  <si>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</si>
  <si>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</si>
  <si>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</si>
  <si>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</si>
  <si>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</si>
  <si>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</si>
  <si>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</si>
  <si>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</si>
  <si>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</si>
  <si>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</si>
  <si>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</si>
  <si>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</si>
  <si>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</si>
  <si>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</si>
  <si>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</si>
  <si>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</si>
  <si>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سر. نفت و گاز تامین (حق تقدم) (تاپیکوح)</t>
  </si>
  <si>
    <t>ندارد</t>
  </si>
  <si>
    <t>ریخته گری تراکتور (ختراک)</t>
  </si>
  <si>
    <t>حمل و نقل توکا (حتوکا)</t>
  </si>
  <si>
    <t>کوتاه مدت سامان</t>
  </si>
  <si>
    <t>864-810-4013857-1</t>
  </si>
  <si>
    <t>کوتاه مدت ملی</t>
  </si>
  <si>
    <t>0228580460005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</si>
  <si>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</si>
  <si>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</si>
  <si>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</si>
  <si>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</si>
  <si>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</si>
  <si>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</si>
  <si>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</si>
  <si>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</si>
  <si>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</si>
  <si>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</si>
  <si>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</si>
  <si>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</si>
  <si>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</si>
  <si>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</si>
  <si>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</si>
  <si>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</si>
  <si>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</si>
  <si>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</si>
  <si>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</si>
  <si>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</si>
  <si>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</si>
  <si>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</si>
  <si>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</si>
  <si>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</si>
  <si>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</si>
  <si>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</si>
  <si>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حمل و نقل توکا (حق تقدم) (حتوکاح)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</si>
  <si>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</si>
  <si>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</si>
  <si>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</si>
  <si>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</si>
  <si>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</si>
  <si>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</si>
  <si>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</si>
  <si>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</si>
  <si>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</si>
  <si>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</si>
  <si>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</si>
  <si>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</si>
  <si>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</si>
  <si>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</si>
  <si>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</si>
  <si>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</si>
  <si>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</si>
  <si>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سر. صبا تامین (صبا)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</si>
  <si>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</si>
  <si>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</si>
  <si>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</si>
  <si>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</si>
  <si>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</si>
  <si>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</si>
  <si>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</si>
  <si>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</si>
  <si>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</si>
  <si>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</si>
  <si>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</si>
  <si>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</si>
  <si>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</si>
  <si>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</si>
  <si>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</si>
  <si>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</si>
  <si>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دارویی برکت(حق تقدم) (برکتح)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</si>
  <si>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</si>
  <si>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</si>
  <si>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</si>
  <si>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</si>
  <si>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</si>
  <si>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</si>
  <si>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</si>
  <si>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</si>
  <si>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</si>
  <si>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</si>
  <si>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</si>
  <si>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</si>
  <si>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</si>
  <si>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</si>
  <si>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</si>
  <si>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</si>
  <si>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</si>
  <si>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</si>
  <si>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</si>
  <si>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</si>
  <si>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</si>
  <si>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</si>
  <si>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</si>
  <si>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</si>
  <si>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</si>
  <si>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</si>
  <si>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</si>
  <si>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</si>
  <si>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</si>
  <si>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</si>
  <si>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</si>
  <si>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</si>
  <si>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</si>
  <si>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</si>
  <si>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</si>
  <si>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</si>
  <si>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</si>
  <si>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</si>
  <si>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موتوژن (حق تقدم) (بموتوح)</t>
  </si>
  <si>
    <t>مولد نیروگاهی تجارت فارس (بمولد)</t>
  </si>
  <si>
    <t>نیرو ترانس (بنیرو)</t>
  </si>
  <si>
    <t>18,200</t>
  </si>
  <si>
    <t>1402/05/24</t>
  </si>
  <si>
    <t>1402/05/11</t>
  </si>
  <si>
    <t>(-1)</t>
  </si>
  <si>
    <t>بانک سینا (وسینا)</t>
  </si>
  <si>
    <t>پست بانک ایران (وپست)</t>
  </si>
  <si>
    <t>تامین سرمایه نوین (حق تقدم) (تنوینح)</t>
  </si>
  <si>
    <t>سازه پویش (خپویش)</t>
  </si>
  <si>
    <t>سر. ساختمان ایران (وساخت)</t>
  </si>
  <si>
    <t>سیمان ارومیه (ساروم)</t>
  </si>
  <si>
    <t>سیمان ساوه (ساوه)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</si>
  <si>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</si>
  <si>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</si>
  <si>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</si>
  <si>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</si>
  <si>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</si>
  <si>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7,600</t>
  </si>
  <si>
    <t>1402/06/19</t>
  </si>
  <si>
    <t>1402/06/22</t>
  </si>
  <si>
    <t>1402/06/05</t>
  </si>
  <si>
    <t>1402/06/06</t>
  </si>
  <si>
    <t>1402/06/13</t>
  </si>
  <si>
    <t>1402/07/30</t>
  </si>
  <si>
    <t>کشاورزی و دامپروری بینالود (زبینا)</t>
  </si>
  <si>
    <t>تپسی (تپسی)</t>
  </si>
  <si>
    <t>10,210</t>
  </si>
  <si>
    <t>5,510</t>
  </si>
  <si>
    <t>42,700</t>
  </si>
  <si>
    <t>5,550</t>
  </si>
  <si>
    <t>6,390</t>
  </si>
  <si>
    <t>22,100</t>
  </si>
  <si>
    <t>12,810</t>
  </si>
  <si>
    <t>1,564</t>
  </si>
  <si>
    <t>6,810</t>
  </si>
  <si>
    <t>4,749</t>
  </si>
  <si>
    <t>6,570</t>
  </si>
  <si>
    <t>6,580</t>
  </si>
  <si>
    <t>1402/07/29</t>
  </si>
  <si>
    <t>1402/07/24</t>
  </si>
  <si>
    <t>1402/07/12</t>
  </si>
  <si>
    <t>منتهی به 1402/08/30</t>
  </si>
  <si>
    <t>برای ماه منتهی به 1402/08/30</t>
  </si>
  <si>
    <t>1402/08/30</t>
  </si>
  <si>
    <t>طی آبان ماه</t>
  </si>
  <si>
    <t>از ابتدای سال مالی تا پایان  آبان ماه</t>
  </si>
  <si>
    <t>طی  آبان ماه</t>
  </si>
  <si>
    <t>از ابتدای سال مالی تا پایان آبان ماه</t>
  </si>
  <si>
    <t>از ابتدای سال مالی تا پایان آبان  ماه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</si>
  <si>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</si>
  <si>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</si>
  <si>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</si>
  <si>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</si>
  <si>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</si>
  <si>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بیمه اتکائی امین(حق تقدم) (اتکامح)</t>
  </si>
  <si>
    <t>4,000</t>
  </si>
  <si>
    <t>16,660</t>
  </si>
  <si>
    <t>8,280</t>
  </si>
  <si>
    <t>2,348</t>
  </si>
  <si>
    <t>4,418</t>
  </si>
  <si>
    <t>7,045</t>
  </si>
  <si>
    <t>3,520</t>
  </si>
  <si>
    <t>29,440</t>
  </si>
  <si>
    <t>2,929</t>
  </si>
  <si>
    <t>11,720</t>
  </si>
  <si>
    <t>5,690</t>
  </si>
  <si>
    <t>9,280</t>
  </si>
  <si>
    <t>3,210</t>
  </si>
  <si>
    <t>40,900</t>
  </si>
  <si>
    <t>6,070</t>
  </si>
  <si>
    <t>4,842</t>
  </si>
  <si>
    <t>1,590</t>
  </si>
  <si>
    <t>14,550</t>
  </si>
  <si>
    <t>6,330</t>
  </si>
  <si>
    <t>9,250</t>
  </si>
  <si>
    <t>3,190</t>
  </si>
  <si>
    <t>7,700</t>
  </si>
  <si>
    <t>4,676</t>
  </si>
  <si>
    <t>19,960</t>
  </si>
  <si>
    <t>19,800</t>
  </si>
  <si>
    <t>1,950</t>
  </si>
  <si>
    <t>4,175</t>
  </si>
  <si>
    <t>8,130</t>
  </si>
  <si>
    <t>2,600</t>
  </si>
  <si>
    <t>3,720</t>
  </si>
  <si>
    <t>22,000</t>
  </si>
  <si>
    <t>8,300</t>
  </si>
  <si>
    <t>24,700</t>
  </si>
  <si>
    <t>5,490</t>
  </si>
  <si>
    <t>43,550</t>
  </si>
  <si>
    <t>2,710</t>
  </si>
  <si>
    <t>10,940</t>
  </si>
  <si>
    <t>12,900</t>
  </si>
  <si>
    <t>3,670</t>
  </si>
  <si>
    <t>3,401</t>
  </si>
  <si>
    <t>3,029</t>
  </si>
  <si>
    <t>11,740</t>
  </si>
  <si>
    <t>4,300</t>
  </si>
  <si>
    <t>4,860</t>
  </si>
  <si>
    <t>59,680</t>
  </si>
  <si>
    <t>36,700</t>
  </si>
  <si>
    <t>2,582</t>
  </si>
  <si>
    <t>29,640</t>
  </si>
  <si>
    <t>6,480</t>
  </si>
  <si>
    <t>8,680</t>
  </si>
  <si>
    <t>14,200</t>
  </si>
  <si>
    <t>5,790</t>
  </si>
  <si>
    <t>3,041</t>
  </si>
  <si>
    <t>11,810</t>
  </si>
  <si>
    <t>17,560</t>
  </si>
  <si>
    <t>7,330</t>
  </si>
  <si>
    <t>15,850</t>
  </si>
  <si>
    <t>28,480</t>
  </si>
  <si>
    <t>5,150</t>
  </si>
  <si>
    <t>26,850</t>
  </si>
  <si>
    <t>11,110</t>
  </si>
  <si>
    <t>6,350</t>
  </si>
  <si>
    <t>9,230</t>
  </si>
  <si>
    <t>14,450</t>
  </si>
  <si>
    <t>1,764</t>
  </si>
  <si>
    <t>4,395</t>
  </si>
  <si>
    <t>4,222</t>
  </si>
  <si>
    <t>55,110</t>
  </si>
  <si>
    <t>21,740</t>
  </si>
  <si>
    <t>31,230</t>
  </si>
  <si>
    <t>13,980</t>
  </si>
  <si>
    <t>15,000</t>
  </si>
  <si>
    <t>16,860</t>
  </si>
  <si>
    <t>45,100</t>
  </si>
  <si>
    <t>11,070</t>
  </si>
  <si>
    <t>4,693</t>
  </si>
  <si>
    <t>13,780</t>
  </si>
  <si>
    <t>141,900</t>
  </si>
  <si>
    <t>15,880</t>
  </si>
  <si>
    <t>4,084</t>
  </si>
  <si>
    <t>11,660</t>
  </si>
  <si>
    <t>4,747</t>
  </si>
  <si>
    <t>5,470</t>
  </si>
  <si>
    <t>7,650</t>
  </si>
  <si>
    <t>3,495</t>
  </si>
  <si>
    <t>3,099</t>
  </si>
  <si>
    <t>2,974</t>
  </si>
  <si>
    <t>2,707</t>
  </si>
  <si>
    <t>4,839</t>
  </si>
  <si>
    <t>30,300</t>
  </si>
  <si>
    <t>4,315</t>
  </si>
  <si>
    <t>10,990</t>
  </si>
  <si>
    <t>5,260</t>
  </si>
  <si>
    <t>4,494</t>
  </si>
  <si>
    <t>2,026</t>
  </si>
  <si>
    <t>29,950</t>
  </si>
  <si>
    <t>15,260</t>
  </si>
  <si>
    <t>4,482</t>
  </si>
  <si>
    <t>1,187</t>
  </si>
  <si>
    <t>25,370</t>
  </si>
  <si>
    <t>2,972</t>
  </si>
  <si>
    <t>22,880</t>
  </si>
  <si>
    <t>12,600</t>
  </si>
  <si>
    <t>10,460</t>
  </si>
  <si>
    <t>18,880</t>
  </si>
  <si>
    <t>9,060</t>
  </si>
  <si>
    <t>3,668</t>
  </si>
  <si>
    <t>5,700</t>
  </si>
  <si>
    <t>5,850</t>
  </si>
  <si>
    <t>2,011</t>
  </si>
  <si>
    <t>7,890</t>
  </si>
  <si>
    <t>19,260</t>
  </si>
  <si>
    <t>10,960</t>
  </si>
  <si>
    <t>17,700</t>
  </si>
  <si>
    <t>17,110</t>
  </si>
  <si>
    <t>44,550</t>
  </si>
  <si>
    <t>4,666</t>
  </si>
  <si>
    <t>6,200</t>
  </si>
  <si>
    <t>29,190</t>
  </si>
  <si>
    <t>15,300</t>
  </si>
  <si>
    <t>20,610</t>
  </si>
  <si>
    <t>13,540</t>
  </si>
  <si>
    <t>9,320</t>
  </si>
  <si>
    <t>14,740</t>
  </si>
  <si>
    <t>10,130</t>
  </si>
  <si>
    <t>15,370</t>
  </si>
  <si>
    <t>3,232</t>
  </si>
  <si>
    <t>14,980</t>
  </si>
  <si>
    <t>10,450</t>
  </si>
  <si>
    <t>3,050</t>
  </si>
  <si>
    <t>22,670</t>
  </si>
  <si>
    <t>136,340</t>
  </si>
  <si>
    <t>31,580</t>
  </si>
  <si>
    <t>1,150</t>
  </si>
  <si>
    <t>5,040</t>
  </si>
  <si>
    <t>16,280</t>
  </si>
  <si>
    <t>4,316</t>
  </si>
  <si>
    <t>9,800</t>
  </si>
  <si>
    <t>15,280</t>
  </si>
  <si>
    <t>2,229</t>
  </si>
  <si>
    <t>143,610</t>
  </si>
  <si>
    <t>49,900</t>
  </si>
  <si>
    <t>31,860</t>
  </si>
  <si>
    <t>8,610</t>
  </si>
  <si>
    <t>3,148</t>
  </si>
  <si>
    <t>3,450</t>
  </si>
  <si>
    <t>14,490</t>
  </si>
  <si>
    <t>7,120</t>
  </si>
  <si>
    <t>11,200</t>
  </si>
  <si>
    <t>8,100</t>
  </si>
  <si>
    <t>6,910</t>
  </si>
  <si>
    <t>3,600</t>
  </si>
  <si>
    <t>56,000</t>
  </si>
  <si>
    <t>2,810</t>
  </si>
  <si>
    <t>2,240</t>
  </si>
  <si>
    <t>92,700</t>
  </si>
  <si>
    <t>27,450</t>
  </si>
  <si>
    <t>20,120</t>
  </si>
  <si>
    <t>4,097</t>
  </si>
  <si>
    <t>29,690</t>
  </si>
  <si>
    <t>5,310</t>
  </si>
  <si>
    <t>2,512</t>
  </si>
  <si>
    <t>23,300</t>
  </si>
  <si>
    <t>56,390</t>
  </si>
  <si>
    <t>41,350</t>
  </si>
  <si>
    <t>23,980</t>
  </si>
  <si>
    <t>10,000</t>
  </si>
  <si>
    <t>8,900</t>
  </si>
  <si>
    <t>43,250</t>
  </si>
  <si>
    <t>36,480</t>
  </si>
  <si>
    <t>3,375</t>
  </si>
  <si>
    <t>3,595</t>
  </si>
  <si>
    <t>44,380</t>
  </si>
  <si>
    <t>5,410</t>
  </si>
  <si>
    <t>5,640</t>
  </si>
  <si>
    <t>7,390</t>
  </si>
  <si>
    <t>2,212</t>
  </si>
  <si>
    <t>7,620</t>
  </si>
  <si>
    <t>9,400</t>
  </si>
  <si>
    <t>46,070</t>
  </si>
  <si>
    <t>4,630</t>
  </si>
  <si>
    <t>6,710</t>
  </si>
  <si>
    <t>3,967</t>
  </si>
  <si>
    <t>1,773</t>
  </si>
  <si>
    <t>18,570</t>
  </si>
  <si>
    <t>24,620</t>
  </si>
  <si>
    <t>3,805</t>
  </si>
  <si>
    <t>1402/08/27</t>
  </si>
  <si>
    <t>9,090</t>
  </si>
  <si>
    <t>1,388</t>
  </si>
  <si>
    <t>1,107</t>
  </si>
  <si>
    <t>2,375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</si>
</sst>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5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name val="B Mitra"/>
      <charset val="178"/>
    </font>
    <font>
      <b/>
      <sz val="14"/>
      <name val="B Mitra"/>
      <charset val="178"/>
    </font>
    <font>
      <sz val="11"/>
      <color rgb="FFFF0000"/>
      <name val="B Mitra"/>
      <charset val="178"/>
    </font>
    <font>
      <sz val="12"/>
      <color rgb="FFFF0000"/>
      <name val="B Mitra"/>
      <charset val="178"/>
    </font>
    <font>
      <sz val="20"/>
      <color rgb="FFFF0000"/>
      <name val="B Mitra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9"/>
      <color rgb="FF00A651"/>
      <name val="WYek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29">
    <xf numFmtId="0" fontId="0" fillId="0" borderId="0" xfId="0"/>
    <xf numFmtId="166" fontId="10" fillId="0" borderId="0" xfId="1" applyNumberFormat="1" applyFont="1" applyFill="1"/>
    <xf numFmtId="0" fontId="10" fillId="0" borderId="0" xfId="0" applyFont="1"/>
    <xf numFmtId="0" fontId="20" fillId="0" borderId="0" xfId="0" applyFont="1"/>
    <xf numFmtId="165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38" fontId="21" fillId="0" borderId="13" xfId="1" applyNumberFormat="1" applyFont="1" applyFill="1" applyBorder="1" applyAlignment="1">
      <alignment horizontal="right" vertical="center" readingOrder="2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1" applyNumberFormat="1" applyFont="1" applyFill="1" applyAlignment="1">
      <alignment vertical="center" wrapText="1"/>
    </xf>
    <xf numFmtId="0" fontId="16" fillId="0" borderId="0" xfId="0" applyFont="1"/>
    <xf numFmtId="165" fontId="20" fillId="0" borderId="1" xfId="1" applyNumberFormat="1" applyFont="1" applyFill="1" applyBorder="1"/>
    <xf numFmtId="165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Alignment="1">
      <alignment horizontal="center"/>
    </xf>
    <xf numFmtId="165" fontId="20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vertical="center"/>
    </xf>
    <xf numFmtId="10" fontId="13" fillId="0" borderId="8" xfId="2" applyNumberFormat="1" applyFont="1" applyFill="1" applyBorder="1" applyAlignment="1">
      <alignment horizontal="center" vertical="center"/>
    </xf>
    <xf numFmtId="165" fontId="16" fillId="0" borderId="0" xfId="1" applyNumberFormat="1" applyFont="1" applyFill="1"/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/>
    <xf numFmtId="165" fontId="15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165" fontId="15" fillId="0" borderId="4" xfId="1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165" fontId="20" fillId="0" borderId="0" xfId="1" applyNumberFormat="1" applyFont="1" applyFill="1"/>
    <xf numFmtId="0" fontId="14" fillId="0" borderId="0" xfId="0" applyFont="1"/>
    <xf numFmtId="165" fontId="14" fillId="0" borderId="0" xfId="0" applyNumberFormat="1" applyFont="1"/>
    <xf numFmtId="165" fontId="10" fillId="0" borderId="0" xfId="1" applyNumberFormat="1" applyFont="1" applyFill="1" applyAlignment="1">
      <alignment horizontal="center" vertical="center"/>
    </xf>
    <xf numFmtId="166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Border="1" applyAlignment="1">
      <alignment vertical="center" wrapText="1"/>
    </xf>
    <xf numFmtId="165" fontId="22" fillId="0" borderId="0" xfId="1" applyNumberFormat="1" applyFont="1" applyFill="1" applyBorder="1" applyAlignment="1">
      <alignment horizontal="left" vertical="center"/>
    </xf>
    <xf numFmtId="165" fontId="14" fillId="0" borderId="0" xfId="1" applyNumberFormat="1" applyFont="1" applyFill="1"/>
    <xf numFmtId="166" fontId="14" fillId="0" borderId="0" xfId="1" applyNumberFormat="1" applyFont="1" applyFill="1"/>
    <xf numFmtId="165" fontId="41" fillId="0" borderId="0" xfId="1" applyNumberFormat="1" applyFont="1" applyFill="1" applyAlignment="1">
      <alignment vertical="center"/>
    </xf>
    <xf numFmtId="166" fontId="22" fillId="0" borderId="0" xfId="1" applyNumberFormat="1" applyFont="1" applyFill="1" applyBorder="1" applyAlignment="1">
      <alignment vertical="center"/>
    </xf>
    <xf numFmtId="165" fontId="15" fillId="0" borderId="0" xfId="1" applyNumberFormat="1" applyFont="1" applyFill="1" applyAlignment="1">
      <alignment vertical="center"/>
    </xf>
    <xf numFmtId="165" fontId="18" fillId="0" borderId="8" xfId="1" applyNumberFormat="1" applyFont="1" applyFill="1" applyBorder="1" applyAlignment="1">
      <alignment vertical="center"/>
    </xf>
    <xf numFmtId="165" fontId="31" fillId="0" borderId="0" xfId="1" applyNumberFormat="1" applyFont="1" applyFill="1" applyBorder="1" applyAlignment="1">
      <alignment vertical="center" wrapText="1" readingOrder="2"/>
    </xf>
    <xf numFmtId="165" fontId="29" fillId="0" borderId="14" xfId="1" applyNumberFormat="1" applyFont="1" applyFill="1" applyBorder="1" applyAlignment="1">
      <alignment horizontal="center" vertical="center" wrapText="1" readingOrder="2"/>
    </xf>
    <xf numFmtId="165" fontId="20" fillId="0" borderId="0" xfId="1" applyNumberFormat="1" applyFont="1" applyFill="1" applyAlignment="1">
      <alignment vertical="center" wrapText="1"/>
    </xf>
    <xf numFmtId="165" fontId="20" fillId="0" borderId="3" xfId="1" applyNumberFormat="1" applyFont="1" applyFill="1" applyBorder="1" applyAlignment="1">
      <alignment vertical="center" wrapText="1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0" fontId="10" fillId="0" borderId="0" xfId="1" applyNumberFormat="1" applyFont="1" applyFill="1" applyAlignment="1">
      <alignment horizontal="center" vertical="center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vertical="center" wrapText="1" readingOrder="2"/>
    </xf>
    <xf numFmtId="10" fontId="6" fillId="0" borderId="0" xfId="2" applyNumberFormat="1" applyFont="1" applyFill="1" applyAlignment="1">
      <alignment horizontal="center" vertical="center"/>
    </xf>
    <xf numFmtId="165" fontId="20" fillId="0" borderId="0" xfId="1" applyNumberFormat="1" applyFont="1" applyFill="1" applyAlignment="1">
      <alignment horizontal="center" vertical="center" wrapText="1" shrinkToFi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8" fillId="0" borderId="0" xfId="1" applyNumberFormat="1" applyFont="1" applyFill="1" applyAlignment="1">
      <alignment vertical="center" readingOrder="2"/>
    </xf>
    <xf numFmtId="166" fontId="26" fillId="0" borderId="0" xfId="1" applyNumberFormat="1" applyFont="1" applyFill="1" applyAlignment="1">
      <alignment vertical="center" readingOrder="2"/>
    </xf>
    <xf numFmtId="165" fontId="20" fillId="0" borderId="0" xfId="1" applyNumberFormat="1" applyFont="1" applyFill="1" applyBorder="1" applyAlignment="1">
      <alignment vertical="center"/>
    </xf>
    <xf numFmtId="165" fontId="20" fillId="0" borderId="0" xfId="1" applyNumberFormat="1" applyFont="1" applyFill="1" applyBorder="1" applyAlignment="1">
      <alignment horizontal="center" vertical="center" wrapText="1" shrinkToFit="1"/>
    </xf>
    <xf numFmtId="165" fontId="20" fillId="0" borderId="0" xfId="1" applyNumberFormat="1" applyFont="1" applyFill="1" applyBorder="1" applyAlignment="1">
      <alignment horizontal="center" vertical="center"/>
    </xf>
    <xf numFmtId="165" fontId="25" fillId="0" borderId="0" xfId="1" applyNumberFormat="1" applyFont="1" applyFill="1" applyBorder="1" applyAlignment="1">
      <alignment horizontal="center" vertical="center" readingOrder="2"/>
    </xf>
    <xf numFmtId="165" fontId="46" fillId="0" borderId="0" xfId="1" applyNumberFormat="1" applyFont="1" applyFill="1" applyAlignment="1">
      <alignment vertical="center"/>
    </xf>
    <xf numFmtId="10" fontId="20" fillId="0" borderId="0" xfId="2" applyNumberFormat="1" applyFont="1" applyFill="1" applyBorder="1" applyAlignment="1">
      <alignment horizontal="center" vertical="center" wrapText="1"/>
    </xf>
    <xf numFmtId="165" fontId="20" fillId="0" borderId="0" xfId="1" applyNumberFormat="1" applyFont="1" applyFill="1" applyBorder="1"/>
    <xf numFmtId="165" fontId="47" fillId="0" borderId="0" xfId="1" applyNumberFormat="1" applyFont="1" applyFill="1" applyAlignment="1">
      <alignment vertical="center"/>
    </xf>
    <xf numFmtId="10" fontId="18" fillId="0" borderId="0" xfId="2" applyNumberFormat="1" applyFont="1" applyFill="1" applyAlignment="1">
      <alignment horizontal="center" vertical="center" wrapText="1" readingOrder="2"/>
    </xf>
    <xf numFmtId="9" fontId="18" fillId="0" borderId="3" xfId="2" applyFont="1" applyFill="1" applyBorder="1" applyAlignment="1">
      <alignment horizontal="center" vertical="center" readingOrder="2"/>
    </xf>
    <xf numFmtId="166" fontId="15" fillId="0" borderId="0" xfId="1" applyNumberFormat="1" applyFont="1" applyFill="1" applyAlignment="1">
      <alignment vertical="center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6" fontId="25" fillId="0" borderId="1" xfId="1" applyNumberFormat="1" applyFont="1" applyFill="1" applyBorder="1" applyAlignment="1">
      <alignment horizontal="center" vertical="center" wrapText="1" readingOrder="2"/>
    </xf>
    <xf numFmtId="166" fontId="24" fillId="0" borderId="4" xfId="1" applyNumberFormat="1" applyFont="1" applyFill="1" applyBorder="1" applyAlignment="1">
      <alignment horizontal="center" vertical="center" wrapText="1" readingOrder="2"/>
    </xf>
    <xf numFmtId="165" fontId="16" fillId="0" borderId="0" xfId="1" applyNumberFormat="1" applyFont="1" applyFill="1" applyAlignment="1">
      <alignment vertical="center"/>
    </xf>
    <xf numFmtId="166" fontId="16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15" fillId="0" borderId="0" xfId="1" applyNumberFormat="1" applyFont="1" applyFill="1" applyAlignment="1">
      <alignment horizontal="center" vertical="center" wrapText="1"/>
    </xf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7" fillId="0" borderId="0" xfId="0" applyFont="1" applyAlignment="1">
      <alignment horizontal="right" vertical="center" readingOrder="2"/>
    </xf>
    <xf numFmtId="165" fontId="20" fillId="0" borderId="1" xfId="1" applyNumberFormat="1" applyFont="1" applyFill="1" applyBorder="1" applyAlignment="1">
      <alignment horizontal="center"/>
    </xf>
    <xf numFmtId="165" fontId="42" fillId="0" borderId="0" xfId="0" applyNumberFormat="1" applyFont="1" applyAlignment="1">
      <alignment vertical="center" wrapText="1"/>
    </xf>
    <xf numFmtId="165" fontId="18" fillId="0" borderId="1" xfId="1" applyNumberFormat="1" applyFont="1" applyFill="1" applyBorder="1" applyAlignment="1">
      <alignment vertical="center" readingOrder="2"/>
    </xf>
    <xf numFmtId="0" fontId="36" fillId="0" borderId="0" xfId="0" applyFont="1"/>
    <xf numFmtId="0" fontId="33" fillId="0" borderId="0" xfId="0" applyFont="1" applyAlignment="1">
      <alignment vertical="center"/>
    </xf>
    <xf numFmtId="3" fontId="8" fillId="0" borderId="0" xfId="1" applyNumberFormat="1" applyFont="1" applyFill="1" applyAlignment="1">
      <alignment horizontal="center" vertical="center"/>
    </xf>
    <xf numFmtId="10" fontId="18" fillId="0" borderId="3" xfId="2" applyNumberFormat="1" applyFont="1" applyFill="1" applyBorder="1" applyAlignment="1">
      <alignment horizontal="center" vertical="center" readingOrder="2"/>
    </xf>
    <xf numFmtId="166" fontId="9" fillId="0" borderId="4" xfId="1" applyNumberFormat="1" applyFont="1" applyFill="1" applyBorder="1" applyAlignment="1">
      <alignment horizontal="center" vertical="center" wrapText="1" readingOrder="2"/>
    </xf>
    <xf numFmtId="0" fontId="49" fillId="0" borderId="0" xfId="0" applyFont="1"/>
    <xf numFmtId="166" fontId="43" fillId="0" borderId="0" xfId="1" applyNumberFormat="1" applyFont="1" applyFill="1"/>
    <xf numFmtId="165" fontId="18" fillId="0" borderId="0" xfId="1" applyNumberFormat="1" applyFont="1" applyFill="1" applyAlignment="1">
      <alignment horizontal="center" readingOrder="2"/>
    </xf>
    <xf numFmtId="165" fontId="18" fillId="0" borderId="10" xfId="1" applyNumberFormat="1" applyFont="1" applyFill="1" applyBorder="1" applyAlignment="1">
      <alignment vertical="center" readingOrder="2"/>
    </xf>
    <xf numFmtId="3" fontId="14" fillId="0" borderId="0" xfId="0" applyNumberFormat="1" applyFont="1"/>
    <xf numFmtId="3" fontId="8" fillId="0" borderId="0" xfId="1" applyNumberFormat="1" applyFont="1" applyFill="1" applyAlignment="1">
      <alignment horizontal="right" vertical="center"/>
    </xf>
    <xf numFmtId="3" fontId="20" fillId="0" borderId="0" xfId="1" applyNumberFormat="1" applyFont="1" applyFill="1" applyAlignment="1">
      <alignment vertical="center"/>
    </xf>
    <xf numFmtId="165" fontId="10" fillId="0" borderId="8" xfId="1" applyNumberFormat="1" applyFont="1" applyFill="1" applyBorder="1" applyAlignment="1">
      <alignment vertical="center" wrapText="1"/>
    </xf>
    <xf numFmtId="165" fontId="44" fillId="0" borderId="8" xfId="1" applyNumberFormat="1" applyFont="1" applyFill="1" applyBorder="1" applyAlignment="1">
      <alignment vertical="center"/>
    </xf>
    <xf numFmtId="166" fontId="44" fillId="0" borderId="0" xfId="1" applyNumberFormat="1" applyFont="1" applyFill="1" applyBorder="1" applyAlignment="1">
      <alignment vertical="center"/>
    </xf>
    <xf numFmtId="165" fontId="25" fillId="0" borderId="8" xfId="1" applyNumberFormat="1" applyFont="1" applyFill="1" applyBorder="1" applyAlignment="1">
      <alignment horizontal="center" vertical="center" readingOrder="2"/>
    </xf>
    <xf numFmtId="165" fontId="25" fillId="0" borderId="8" xfId="1" applyNumberFormat="1" applyFont="1" applyFill="1" applyBorder="1" applyAlignment="1">
      <alignment horizontal="left" vertical="center" readingOrder="2"/>
    </xf>
    <xf numFmtId="0" fontId="5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3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 readingOrder="2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 readingOrder="2"/>
    </xf>
    <xf numFmtId="3" fontId="8" fillId="0" borderId="0" xfId="1" applyNumberFormat="1" applyFont="1" applyFill="1" applyBorder="1" applyAlignment="1">
      <alignment horizontal="center" vertical="center"/>
    </xf>
    <xf numFmtId="0" fontId="14" fillId="2" borderId="0" xfId="0" applyFont="1" applyFill="1"/>
    <xf numFmtId="165" fontId="8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6" fontId="24" fillId="0" borderId="3" xfId="1" applyNumberFormat="1" applyFont="1" applyFill="1" applyBorder="1" applyAlignment="1">
      <alignment horizontal="center" vertical="center" wrapText="1" readingOrder="2"/>
    </xf>
    <xf numFmtId="166" fontId="24" fillId="0" borderId="0" xfId="1" applyNumberFormat="1" applyFont="1" applyFill="1" applyBorder="1" applyAlignment="1">
      <alignment horizontal="center" vertical="center" wrapText="1" readingOrder="2"/>
    </xf>
    <xf numFmtId="165" fontId="8" fillId="0" borderId="0" xfId="5" applyNumberFormat="1" applyFont="1" applyFill="1" applyAlignment="1">
      <alignment horizontal="center" vertical="center"/>
    </xf>
    <xf numFmtId="165" fontId="8" fillId="0" borderId="0" xfId="5" applyNumberFormat="1" applyFont="1" applyFill="1" applyAlignment="1">
      <alignment vertical="center"/>
    </xf>
    <xf numFmtId="165" fontId="6" fillId="0" borderId="0" xfId="5" applyNumberFormat="1" applyFont="1" applyFill="1" applyAlignment="1">
      <alignment horizontal="center" vertical="center"/>
    </xf>
    <xf numFmtId="165" fontId="8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Alignment="1">
      <alignment horizontal="right" vertical="center"/>
    </xf>
    <xf numFmtId="165" fontId="8" fillId="0" borderId="0" xfId="5" applyNumberFormat="1" applyFont="1" applyFill="1" applyBorder="1" applyAlignment="1">
      <alignment horizontal="center" vertical="center" readingOrder="2"/>
    </xf>
    <xf numFmtId="165" fontId="10" fillId="0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166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0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22" fillId="0" borderId="0" xfId="0" applyFont="1" applyAlignment="1">
      <alignment horizontal="center"/>
    </xf>
    <xf numFmtId="0" fontId="20" fillId="0" borderId="1" xfId="0" applyFont="1" applyBorder="1"/>
    <xf numFmtId="0" fontId="13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0" fontId="29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3" fontId="10" fillId="0" borderId="0" xfId="0" applyNumberFormat="1" applyFont="1"/>
    <xf numFmtId="37" fontId="13" fillId="0" borderId="0" xfId="0" quotePrefix="1" applyNumberFormat="1" applyFont="1" applyAlignment="1">
      <alignment horizontal="right" vertical="center" wrapText="1"/>
    </xf>
    <xf numFmtId="0" fontId="26" fillId="0" borderId="0" xfId="0" applyFont="1" applyAlignment="1">
      <alignment vertical="center" readingOrder="2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2" fontId="10" fillId="0" borderId="9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37" fontId="13" fillId="0" borderId="0" xfId="0" applyNumberFormat="1" applyFont="1" applyAlignment="1">
      <alignment horizontal="center" vertical="center"/>
    </xf>
    <xf numFmtId="37" fontId="13" fillId="0" borderId="9" xfId="0" quotePrefix="1" applyNumberFormat="1" applyFont="1" applyBorder="1" applyAlignment="1">
      <alignment horizontal="right" vertical="center" wrapText="1"/>
    </xf>
    <xf numFmtId="3" fontId="45" fillId="0" borderId="0" xfId="0" applyNumberFormat="1" applyFont="1"/>
    <xf numFmtId="37" fontId="13" fillId="0" borderId="0" xfId="0" applyNumberFormat="1" applyFont="1" applyAlignment="1">
      <alignment horizontal="center" vertical="center" wrapText="1"/>
    </xf>
    <xf numFmtId="165" fontId="46" fillId="2" borderId="0" xfId="1" applyNumberFormat="1" applyFont="1" applyFill="1" applyAlignment="1">
      <alignment vertical="center"/>
    </xf>
    <xf numFmtId="37" fontId="13" fillId="2" borderId="0" xfId="0" applyNumberFormat="1" applyFont="1" applyFill="1" applyAlignment="1">
      <alignment horizontal="center" vertical="center"/>
    </xf>
    <xf numFmtId="37" fontId="46" fillId="0" borderId="0" xfId="0" applyNumberFormat="1" applyFont="1" applyAlignment="1">
      <alignment horizontal="center" vertical="center"/>
    </xf>
    <xf numFmtId="166" fontId="10" fillId="2" borderId="0" xfId="1" applyNumberFormat="1" applyFont="1" applyFill="1"/>
    <xf numFmtId="166" fontId="10" fillId="2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Alignment="1">
      <alignment horizontal="right" vertical="center"/>
    </xf>
    <xf numFmtId="165" fontId="8" fillId="0" borderId="0" xfId="5" applyNumberFormat="1" applyFont="1" applyFill="1" applyBorder="1" applyAlignment="1">
      <alignment vertical="center" readingOrder="2"/>
    </xf>
    <xf numFmtId="165" fontId="8" fillId="0" borderId="0" xfId="5" applyNumberFormat="1" applyFont="1" applyFill="1" applyBorder="1" applyAlignment="1">
      <alignment vertical="center"/>
    </xf>
    <xf numFmtId="165" fontId="8" fillId="0" borderId="0" xfId="5" applyNumberFormat="1" applyFont="1" applyFill="1" applyAlignment="1">
      <alignment horizontal="left" vertical="center"/>
    </xf>
    <xf numFmtId="165" fontId="6" fillId="0" borderId="0" xfId="5" applyNumberFormat="1" applyFont="1" applyFill="1" applyAlignment="1">
      <alignment vertical="center"/>
    </xf>
    <xf numFmtId="0" fontId="1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 readingOrder="2"/>
    </xf>
    <xf numFmtId="165" fontId="6" fillId="0" borderId="2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7" fontId="27" fillId="0" borderId="0" xfId="0" applyNumberFormat="1" applyFont="1" applyAlignment="1">
      <alignment horizontal="center" vertical="center"/>
    </xf>
    <xf numFmtId="37" fontId="2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8" xfId="1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165" fontId="25" fillId="0" borderId="8" xfId="1" applyNumberFormat="1" applyFont="1" applyFill="1" applyBorder="1" applyAlignment="1">
      <alignment horizontal="right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 wrapText="1"/>
    </xf>
    <xf numFmtId="37" fontId="13" fillId="0" borderId="0" xfId="0" applyNumberFormat="1" applyFont="1" applyAlignment="1">
      <alignment vertical="center"/>
    </xf>
    <xf numFmtId="165" fontId="20" fillId="0" borderId="8" xfId="1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50" fillId="0" borderId="0" xfId="0" applyNumberFormat="1" applyFont="1"/>
    <xf numFmtId="165" fontId="22" fillId="0" borderId="8" xfId="1" applyNumberFormat="1" applyFont="1" applyFill="1" applyBorder="1" applyAlignment="1">
      <alignment horizontal="center" vertical="center"/>
    </xf>
    <xf numFmtId="165" fontId="22" fillId="0" borderId="8" xfId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6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24" fillId="0" borderId="0" xfId="0" applyFont="1" applyAlignment="1">
      <alignment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0" xfId="0" applyFont="1" applyAlignment="1">
      <alignment horizontal="center" vertical="center" wrapText="1" readingOrder="2"/>
    </xf>
    <xf numFmtId="166" fontId="24" fillId="0" borderId="4" xfId="0" applyNumberFormat="1" applyFont="1" applyBorder="1" applyAlignment="1">
      <alignment horizontal="center" vertical="center" wrapText="1" readingOrder="2"/>
    </xf>
    <xf numFmtId="166" fontId="24" fillId="0" borderId="4" xfId="0" applyNumberFormat="1" applyFont="1" applyBorder="1" applyAlignment="1">
      <alignment horizontal="left" vertical="center" wrapText="1" readingOrder="2"/>
    </xf>
    <xf numFmtId="0" fontId="24" fillId="0" borderId="4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wrapText="1"/>
    </xf>
    <xf numFmtId="166" fontId="24" fillId="0" borderId="0" xfId="0" applyNumberFormat="1" applyFont="1" applyAlignment="1">
      <alignment horizontal="left" vertical="center" wrapText="1" readingOrder="2"/>
    </xf>
    <xf numFmtId="10" fontId="8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left" vertical="center" wrapText="1" readingOrder="2"/>
    </xf>
    <xf numFmtId="165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37" fontId="9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0" fontId="29" fillId="0" borderId="14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165" fontId="12" fillId="0" borderId="8" xfId="1" applyNumberFormat="1" applyFont="1" applyFill="1" applyBorder="1" applyAlignment="1">
      <alignment vertical="center"/>
    </xf>
    <xf numFmtId="0" fontId="18" fillId="0" borderId="0" xfId="0" applyFont="1"/>
    <xf numFmtId="37" fontId="13" fillId="0" borderId="0" xfId="0" quotePrefix="1" applyNumberFormat="1" applyFont="1" applyAlignment="1">
      <alignment horizontal="center" vertical="center" wrapText="1"/>
    </xf>
    <xf numFmtId="165" fontId="20" fillId="0" borderId="0" xfId="0" applyNumberFormat="1" applyFont="1"/>
    <xf numFmtId="0" fontId="30" fillId="0" borderId="0" xfId="0" applyFont="1" applyAlignment="1">
      <alignment horizontal="right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1" xfId="0" applyFont="1" applyBorder="1" applyAlignment="1">
      <alignment vertical="center" wrapText="1" readingOrder="2"/>
    </xf>
    <xf numFmtId="165" fontId="20" fillId="0" borderId="2" xfId="1" applyNumberFormat="1" applyFont="1" applyFill="1" applyBorder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8" fillId="0" borderId="0" xfId="0" applyFont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 readingOrder="2"/>
    </xf>
    <xf numFmtId="0" fontId="8" fillId="0" borderId="0" xfId="0" applyFont="1" applyAlignment="1">
      <alignment vertical="center" wrapText="1" readingOrder="2"/>
    </xf>
    <xf numFmtId="37" fontId="8" fillId="0" borderId="0" xfId="0" quotePrefix="1" applyNumberFormat="1" applyFont="1" applyAlignment="1">
      <alignment horizontal="right" vertical="center" wrapText="1"/>
    </xf>
    <xf numFmtId="37" fontId="6" fillId="0" borderId="0" xfId="0" quotePrefix="1" applyNumberFormat="1" applyFont="1" applyAlignment="1">
      <alignment horizontal="right" vertical="center" wrapText="1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165" fontId="8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readingOrder="2"/>
    </xf>
    <xf numFmtId="165" fontId="8" fillId="0" borderId="1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0" xfId="1" applyNumberFormat="1" applyFont="1" applyFill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5" fontId="6" fillId="0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0" fontId="8" fillId="0" borderId="3" xfId="2" applyNumberFormat="1" applyFont="1" applyFill="1" applyBorder="1" applyAlignment="1">
      <alignment horizontal="center" vertical="center" wrapText="1" readingOrder="2"/>
    </xf>
    <xf numFmtId="10" fontId="8" fillId="0" borderId="1" xfId="2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5" fontId="20" fillId="0" borderId="0" xfId="1" applyNumberFormat="1" applyFont="1" applyFill="1" applyBorder="1" applyAlignment="1">
      <alignment horizontal="center" vertical="center" readingOrder="2"/>
    </xf>
    <xf numFmtId="165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5" fontId="24" fillId="0" borderId="1" xfId="1" applyNumberFormat="1" applyFont="1" applyFill="1" applyBorder="1" applyAlignment="1">
      <alignment horizontal="center" vertical="center" wrapText="1" readingOrder="2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6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6" fontId="23" fillId="0" borderId="1" xfId="1" applyNumberFormat="1" applyFont="1" applyFill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6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166" fontId="24" fillId="0" borderId="3" xfId="1" applyNumberFormat="1" applyFont="1" applyFill="1" applyBorder="1" applyAlignment="1">
      <alignment horizontal="center" vertical="center" wrapText="1" readingOrder="2"/>
    </xf>
    <xf numFmtId="166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165" fontId="29" fillId="0" borderId="1" xfId="0" applyNumberFormat="1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5" fontId="18" fillId="0" borderId="4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5" xr:uid="{854F9E09-734A-4D7F-8E1A-643FB28D90FE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10</xdr:row>
      <xdr:rowOff>57150</xdr:rowOff>
    </xdr:from>
    <xdr:to>
      <xdr:col>428</xdr:col>
      <xdr:colOff>318390</xdr:colOff>
      <xdr:row>93</xdr:row>
      <xdr:rowOff>173124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22860</xdr:rowOff>
    </xdr:from>
    <xdr:to>
      <xdr:col>11</xdr:col>
      <xdr:colOff>38100</xdr:colOff>
      <xdr:row>44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CA032C-B973-DE6E-1EE3-671C74547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30467220" y="22860"/>
          <a:ext cx="6469380" cy="8976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M29"/>
  <sheetViews>
    <sheetView rightToLeft="1" tabSelected="1" view="pageBreakPreview" zoomScaleNormal="100" zoomScaleSheetLayoutView="100" workbookViewId="0">
      <selection activeCell="R10" sqref="R10"/>
    </sheetView>
  </sheetViews>
  <sheetFormatPr defaultColWidth="9.109375" defaultRowHeight="16.2"/>
  <cols>
    <col min="1" max="1" width="2.6640625" style="29" customWidth="1"/>
    <col min="2" max="16384" width="9.109375" style="29"/>
  </cols>
  <sheetData>
    <row r="16" spans="13:13">
      <c r="M16" s="29" t="s">
        <v>55</v>
      </c>
    </row>
    <row r="18" spans="2:11">
      <c r="J18" s="85"/>
    </row>
    <row r="22" spans="2:11" ht="15" customHeight="1">
      <c r="B22" s="251" t="s">
        <v>68</v>
      </c>
      <c r="C22" s="251"/>
      <c r="D22" s="251"/>
      <c r="E22" s="251"/>
      <c r="F22" s="251"/>
      <c r="G22" s="251"/>
      <c r="H22" s="251"/>
      <c r="I22" s="251"/>
      <c r="J22" s="251"/>
      <c r="K22" s="251"/>
    </row>
    <row r="23" spans="2:11" ht="15" customHeight="1">
      <c r="B23" s="251"/>
      <c r="C23" s="251"/>
      <c r="D23" s="251"/>
      <c r="E23" s="251"/>
      <c r="F23" s="251"/>
      <c r="G23" s="251"/>
      <c r="H23" s="251"/>
      <c r="I23" s="251"/>
      <c r="J23" s="251"/>
      <c r="K23" s="251"/>
    </row>
    <row r="24" spans="2:11" ht="15" customHeight="1">
      <c r="B24" s="251"/>
      <c r="C24" s="251"/>
      <c r="D24" s="251"/>
      <c r="E24" s="251"/>
      <c r="F24" s="251"/>
      <c r="G24" s="251"/>
      <c r="H24" s="251"/>
      <c r="I24" s="251"/>
      <c r="J24" s="251"/>
      <c r="K24" s="251"/>
    </row>
    <row r="26" spans="2:11" ht="15" customHeight="1">
      <c r="B26" s="251" t="s">
        <v>385</v>
      </c>
      <c r="C26" s="251"/>
      <c r="D26" s="251"/>
      <c r="E26" s="251"/>
      <c r="F26" s="251"/>
      <c r="G26" s="251"/>
      <c r="H26" s="251"/>
      <c r="I26" s="251"/>
      <c r="J26" s="251"/>
      <c r="K26" s="251"/>
    </row>
    <row r="27" spans="2:11" ht="15" customHeight="1">
      <c r="B27" s="251"/>
      <c r="C27" s="251"/>
      <c r="D27" s="251"/>
      <c r="E27" s="251"/>
      <c r="F27" s="251"/>
      <c r="G27" s="251"/>
      <c r="H27" s="251"/>
      <c r="I27" s="251"/>
      <c r="J27" s="251"/>
      <c r="K27" s="251"/>
    </row>
    <row r="28" spans="2:11" ht="15" customHeight="1">
      <c r="B28" s="251"/>
      <c r="C28" s="251"/>
      <c r="D28" s="251"/>
      <c r="E28" s="251"/>
      <c r="F28" s="251"/>
      <c r="G28" s="251"/>
      <c r="H28" s="251"/>
      <c r="I28" s="251"/>
      <c r="J28" s="251"/>
      <c r="K28" s="251"/>
    </row>
    <row r="29" spans="2:11" ht="15" customHeight="1">
      <c r="B29" s="81"/>
      <c r="C29" s="81"/>
      <c r="D29" s="81"/>
      <c r="E29" s="81"/>
      <c r="F29" s="81"/>
      <c r="G29" s="81"/>
      <c r="H29" s="81"/>
      <c r="I29" s="81"/>
      <c r="J29" s="81"/>
      <c r="K29" s="81"/>
    </row>
  </sheetData>
  <mergeCells count="2">
    <mergeCell ref="B22:K24"/>
    <mergeCell ref="B26:K28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33"/>
  <sheetViews>
    <sheetView rightToLeft="1" view="pageBreakPreview" zoomScaleNormal="100" zoomScaleSheetLayoutView="100" workbookViewId="0">
      <selection sqref="A1:W1"/>
    </sheetView>
  </sheetViews>
  <sheetFormatPr defaultColWidth="9.109375" defaultRowHeight="29.4"/>
  <cols>
    <col min="1" max="1" width="56.88671875" style="5" customWidth="1"/>
    <col min="2" max="2" width="1.88671875" style="5" customWidth="1"/>
    <col min="3" max="3" width="26.6640625" style="71" customWidth="1"/>
    <col min="4" max="4" width="1.109375" style="4" customWidth="1"/>
    <col min="5" max="5" width="31.5546875" style="4" customWidth="1"/>
    <col min="6" max="6" width="1.44140625" style="4" customWidth="1"/>
    <col min="7" max="7" width="35" style="4" customWidth="1"/>
    <col min="8" max="8" width="1.5546875" style="4" customWidth="1"/>
    <col min="9" max="9" width="26.6640625" style="4" customWidth="1"/>
    <col min="10" max="10" width="35.44140625" style="4" customWidth="1"/>
    <col min="11" max="11" width="1.44140625" style="4" customWidth="1"/>
    <col min="12" max="12" width="27.6640625" style="4" bestFit="1" customWidth="1"/>
    <col min="13" max="13" width="35.88671875" style="4" customWidth="1"/>
    <col min="14" max="14" width="1.109375" style="4" customWidth="1"/>
    <col min="15" max="15" width="34.88671875" style="4" bestFit="1" customWidth="1"/>
    <col min="16" max="16" width="1.44140625" style="4" customWidth="1"/>
    <col min="17" max="17" width="22.109375" style="62" bestFit="1" customWidth="1"/>
    <col min="18" max="18" width="1.5546875" style="4" customWidth="1"/>
    <col min="19" max="19" width="36" style="4" customWidth="1"/>
    <col min="20" max="20" width="1.88671875" style="4" customWidth="1"/>
    <col min="21" max="21" width="36" style="71" customWidth="1"/>
    <col min="22" max="22" width="1.5546875" style="5" customWidth="1"/>
    <col min="23" max="23" width="14.6640625" style="50" bestFit="1" customWidth="1"/>
    <col min="24" max="16384" width="9.109375" style="5"/>
  </cols>
  <sheetData>
    <row r="1" spans="1:23" ht="30.6">
      <c r="A1" s="252" t="s">
        <v>83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</row>
    <row r="2" spans="1:23" ht="30.6">
      <c r="A2" s="252" t="s">
        <v>47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</row>
    <row r="3" spans="1:23" ht="30.6">
      <c r="A3" s="252" t="s">
        <v>386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</row>
    <row r="4" spans="1:23" ht="30.6">
      <c r="A4" s="261" t="s">
        <v>25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</row>
    <row r="5" spans="1:23" ht="30.6">
      <c r="A5" s="261" t="s">
        <v>26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</row>
    <row r="7" spans="1:23" ht="31.2" thickBot="1">
      <c r="A7" s="97"/>
      <c r="B7" s="245"/>
      <c r="C7" s="263" t="s">
        <v>367</v>
      </c>
      <c r="D7" s="263"/>
      <c r="E7" s="263"/>
      <c r="F7" s="263"/>
      <c r="G7" s="263"/>
      <c r="H7" s="49"/>
      <c r="I7" s="262" t="s">
        <v>7</v>
      </c>
      <c r="J7" s="262"/>
      <c r="K7" s="262"/>
      <c r="L7" s="262"/>
      <c r="M7" s="262"/>
      <c r="O7" s="264" t="s">
        <v>387</v>
      </c>
      <c r="P7" s="264"/>
      <c r="Q7" s="264"/>
      <c r="R7" s="264"/>
      <c r="S7" s="264"/>
      <c r="T7" s="264"/>
      <c r="U7" s="264"/>
      <c r="V7" s="264"/>
      <c r="W7" s="264"/>
    </row>
    <row r="8" spans="1:23">
      <c r="A8" s="253" t="s">
        <v>1</v>
      </c>
      <c r="B8" s="246"/>
      <c r="C8" s="259" t="s">
        <v>3</v>
      </c>
      <c r="D8" s="256"/>
      <c r="E8" s="259" t="s">
        <v>0</v>
      </c>
      <c r="F8" s="256"/>
      <c r="G8" s="265" t="s">
        <v>21</v>
      </c>
      <c r="H8" s="175"/>
      <c r="I8" s="255" t="s">
        <v>4</v>
      </c>
      <c r="J8" s="255"/>
      <c r="K8" s="122"/>
      <c r="L8" s="255" t="s">
        <v>5</v>
      </c>
      <c r="M8" s="255"/>
      <c r="N8" s="123"/>
      <c r="O8" s="257" t="s">
        <v>3</v>
      </c>
      <c r="P8" s="256"/>
      <c r="Q8" s="265" t="s">
        <v>246</v>
      </c>
      <c r="R8" s="130"/>
      <c r="S8" s="257" t="s">
        <v>0</v>
      </c>
      <c r="T8" s="256"/>
      <c r="U8" s="265" t="s">
        <v>21</v>
      </c>
      <c r="V8" s="242"/>
      <c r="W8" s="267" t="s">
        <v>247</v>
      </c>
    </row>
    <row r="9" spans="1:23" ht="30" thickBot="1">
      <c r="A9" s="254"/>
      <c r="B9" s="246"/>
      <c r="C9" s="258"/>
      <c r="D9" s="260"/>
      <c r="E9" s="258"/>
      <c r="F9" s="260"/>
      <c r="G9" s="266"/>
      <c r="H9" s="175"/>
      <c r="I9" s="124" t="s">
        <v>3</v>
      </c>
      <c r="J9" s="124" t="s">
        <v>0</v>
      </c>
      <c r="K9" s="122"/>
      <c r="L9" s="124" t="s">
        <v>3</v>
      </c>
      <c r="M9" s="124" t="s">
        <v>46</v>
      </c>
      <c r="N9" s="123"/>
      <c r="O9" s="258"/>
      <c r="P9" s="256"/>
      <c r="Q9" s="266"/>
      <c r="R9" s="130"/>
      <c r="S9" s="258"/>
      <c r="T9" s="256"/>
      <c r="U9" s="266"/>
      <c r="V9" s="242"/>
      <c r="W9" s="268"/>
    </row>
    <row r="10" spans="1:23">
      <c r="A10" s="247" t="s">
        <v>368</v>
      </c>
      <c r="B10" s="243"/>
      <c r="C10" s="135">
        <v>9416609</v>
      </c>
      <c r="D10" s="135"/>
      <c r="E10" s="135">
        <v>35643431631</v>
      </c>
      <c r="F10" s="135"/>
      <c r="G10" s="179">
        <v>36478180951</v>
      </c>
      <c r="H10" s="129"/>
      <c r="I10" s="129">
        <v>5725309</v>
      </c>
      <c r="J10" s="129">
        <v>21997658521</v>
      </c>
      <c r="K10" s="99"/>
      <c r="L10" s="129">
        <v>170932</v>
      </c>
      <c r="M10" s="129">
        <v>676763203</v>
      </c>
      <c r="N10" s="129"/>
      <c r="O10" s="129">
        <v>14970986</v>
      </c>
      <c r="P10" s="129"/>
      <c r="Q10" s="82" t="s">
        <v>399</v>
      </c>
      <c r="R10" s="129"/>
      <c r="S10" s="129">
        <v>56990399346</v>
      </c>
      <c r="T10" s="129"/>
      <c r="U10" s="123">
        <v>59527634536</v>
      </c>
      <c r="V10" s="99"/>
      <c r="W10" s="10">
        <f>U10/درآمدها!$J$5</f>
        <v>5.387743589275999E-3</v>
      </c>
    </row>
    <row r="11" spans="1:23">
      <c r="A11" s="247" t="s">
        <v>358</v>
      </c>
      <c r="B11" s="243"/>
      <c r="C11" s="135">
        <v>3420444</v>
      </c>
      <c r="D11" s="135"/>
      <c r="E11" s="135">
        <v>55818342574</v>
      </c>
      <c r="F11" s="135"/>
      <c r="G11" s="136">
        <v>58277583023</v>
      </c>
      <c r="H11" s="129"/>
      <c r="I11" s="129">
        <v>0</v>
      </c>
      <c r="J11" s="129">
        <v>0</v>
      </c>
      <c r="K11" s="99"/>
      <c r="L11" s="129">
        <v>55338</v>
      </c>
      <c r="M11" s="129">
        <v>915703736</v>
      </c>
      <c r="N11" s="129"/>
      <c r="O11" s="129">
        <v>3365106</v>
      </c>
      <c r="P11" s="129"/>
      <c r="Q11" s="82" t="s">
        <v>400</v>
      </c>
      <c r="R11" s="129"/>
      <c r="S11" s="129">
        <v>54915279860</v>
      </c>
      <c r="T11" s="129"/>
      <c r="U11" s="123">
        <v>55729093103</v>
      </c>
      <c r="V11" s="99"/>
      <c r="W11" s="10">
        <f>U11/درآمدها!$J$5</f>
        <v>5.04394415202693E-3</v>
      </c>
    </row>
    <row r="12" spans="1:23">
      <c r="A12" s="247" t="s">
        <v>88</v>
      </c>
      <c r="B12" s="243"/>
      <c r="C12" s="135">
        <v>4772177</v>
      </c>
      <c r="D12" s="135"/>
      <c r="E12" s="135">
        <v>32285422439</v>
      </c>
      <c r="F12" s="135"/>
      <c r="G12" s="136">
        <v>39183643840</v>
      </c>
      <c r="H12" s="129"/>
      <c r="I12" s="129">
        <v>0</v>
      </c>
      <c r="J12" s="129">
        <v>0</v>
      </c>
      <c r="K12" s="99"/>
      <c r="L12" s="129">
        <v>77207</v>
      </c>
      <c r="M12" s="129">
        <v>642769394</v>
      </c>
      <c r="N12" s="129"/>
      <c r="O12" s="129">
        <v>4694970</v>
      </c>
      <c r="P12" s="129"/>
      <c r="Q12" s="82" t="s">
        <v>401</v>
      </c>
      <c r="R12" s="129"/>
      <c r="S12" s="129">
        <v>31763090469</v>
      </c>
      <c r="T12" s="129"/>
      <c r="U12" s="123">
        <v>38643049210</v>
      </c>
      <c r="V12" s="99"/>
      <c r="W12" s="10">
        <f>U12/درآمدها!$J$5</f>
        <v>3.4975157718612837E-3</v>
      </c>
    </row>
    <row r="13" spans="1:23">
      <c r="A13" s="247" t="s">
        <v>335</v>
      </c>
      <c r="B13" s="243"/>
      <c r="C13" s="135">
        <v>10630825</v>
      </c>
      <c r="D13" s="135"/>
      <c r="E13" s="135">
        <v>31074060310</v>
      </c>
      <c r="F13" s="135"/>
      <c r="G13" s="136">
        <v>26070199119</v>
      </c>
      <c r="H13" s="129"/>
      <c r="I13" s="129">
        <v>0</v>
      </c>
      <c r="J13" s="129">
        <v>0</v>
      </c>
      <c r="K13" s="99"/>
      <c r="L13" s="129">
        <v>166115</v>
      </c>
      <c r="M13" s="129">
        <v>399086136</v>
      </c>
      <c r="N13" s="129"/>
      <c r="O13" s="129">
        <v>10464710</v>
      </c>
      <c r="P13" s="129"/>
      <c r="Q13" s="82" t="s">
        <v>402</v>
      </c>
      <c r="R13" s="129"/>
      <c r="S13" s="129">
        <v>30588503682</v>
      </c>
      <c r="T13" s="129"/>
      <c r="U13" s="123">
        <v>24424940806</v>
      </c>
      <c r="V13" s="99"/>
      <c r="W13" s="10">
        <f>U13/درآمدها!$J$5</f>
        <v>2.210659289113672E-3</v>
      </c>
    </row>
    <row r="14" spans="1:23">
      <c r="A14" s="247" t="s">
        <v>304</v>
      </c>
      <c r="B14" s="243"/>
      <c r="C14" s="135">
        <v>6453443</v>
      </c>
      <c r="D14" s="135"/>
      <c r="E14" s="135">
        <v>33522870036</v>
      </c>
      <c r="F14" s="135"/>
      <c r="G14" s="136">
        <v>27969596265</v>
      </c>
      <c r="H14" s="129"/>
      <c r="I14" s="129">
        <v>0</v>
      </c>
      <c r="J14" s="129">
        <v>0</v>
      </c>
      <c r="K14" s="99"/>
      <c r="L14" s="129">
        <v>100774</v>
      </c>
      <c r="M14" s="129">
        <v>437097925</v>
      </c>
      <c r="N14" s="129"/>
      <c r="O14" s="129">
        <v>6352669</v>
      </c>
      <c r="P14" s="129"/>
      <c r="Q14" s="82" t="s">
        <v>403</v>
      </c>
      <c r="R14" s="129"/>
      <c r="S14" s="129">
        <v>32999392304</v>
      </c>
      <c r="T14" s="129"/>
      <c r="U14" s="123">
        <v>27899098401</v>
      </c>
      <c r="V14" s="99"/>
      <c r="W14" s="10">
        <f>U14/درآمدها!$J$5</f>
        <v>2.5250993043519046E-3</v>
      </c>
    </row>
    <row r="15" spans="1:23">
      <c r="A15" s="247" t="s">
        <v>307</v>
      </c>
      <c r="B15" s="243"/>
      <c r="C15" s="135">
        <v>14837776</v>
      </c>
      <c r="D15" s="135"/>
      <c r="E15" s="135">
        <v>80336879712</v>
      </c>
      <c r="F15" s="135"/>
      <c r="G15" s="136">
        <v>66601348211</v>
      </c>
      <c r="H15" s="129"/>
      <c r="I15" s="129">
        <v>0</v>
      </c>
      <c r="J15" s="129">
        <v>0</v>
      </c>
      <c r="K15" s="99"/>
      <c r="L15" s="129">
        <v>2000000</v>
      </c>
      <c r="M15" s="129">
        <v>13151282415</v>
      </c>
      <c r="N15" s="129"/>
      <c r="O15" s="129">
        <v>12837776</v>
      </c>
      <c r="P15" s="129"/>
      <c r="Q15" s="82" t="s">
        <v>404</v>
      </c>
      <c r="R15" s="129"/>
      <c r="S15" s="129">
        <v>69508184130</v>
      </c>
      <c r="T15" s="129"/>
      <c r="U15" s="123">
        <v>89904001240</v>
      </c>
      <c r="V15" s="99"/>
      <c r="W15" s="10">
        <f>U15/درآمدها!$J$5</f>
        <v>8.1370561774655667E-3</v>
      </c>
    </row>
    <row r="16" spans="1:23">
      <c r="A16" s="247" t="s">
        <v>293</v>
      </c>
      <c r="B16" s="243"/>
      <c r="C16" s="135">
        <v>7147516</v>
      </c>
      <c r="D16" s="135"/>
      <c r="E16" s="135">
        <v>31376431537</v>
      </c>
      <c r="F16" s="135"/>
      <c r="G16" s="136">
        <v>23823025706</v>
      </c>
      <c r="H16" s="129"/>
      <c r="I16" s="129">
        <v>0</v>
      </c>
      <c r="J16" s="129">
        <v>0</v>
      </c>
      <c r="K16" s="99"/>
      <c r="L16" s="129">
        <v>7147516</v>
      </c>
      <c r="M16" s="129">
        <v>23180874664</v>
      </c>
      <c r="N16" s="129"/>
      <c r="O16" s="129">
        <v>0</v>
      </c>
      <c r="P16" s="129"/>
      <c r="Q16" s="82"/>
      <c r="R16" s="129"/>
      <c r="S16" s="129">
        <v>0</v>
      </c>
      <c r="T16" s="129"/>
      <c r="U16" s="123">
        <v>0</v>
      </c>
      <c r="V16" s="99"/>
      <c r="W16" s="10">
        <f>U16/درآمدها!$J$5</f>
        <v>0</v>
      </c>
    </row>
    <row r="17" spans="1:23">
      <c r="A17" s="247" t="s">
        <v>297</v>
      </c>
      <c r="B17" s="243"/>
      <c r="C17" s="135">
        <v>11389586</v>
      </c>
      <c r="D17" s="135"/>
      <c r="E17" s="135">
        <v>44180014735</v>
      </c>
      <c r="F17" s="135"/>
      <c r="G17" s="136">
        <v>40634004674</v>
      </c>
      <c r="H17" s="129"/>
      <c r="I17" s="129">
        <v>0</v>
      </c>
      <c r="J17" s="129">
        <v>0</v>
      </c>
      <c r="K17" s="99"/>
      <c r="L17" s="129">
        <v>182178</v>
      </c>
      <c r="M17" s="129">
        <v>640863209</v>
      </c>
      <c r="N17" s="129"/>
      <c r="O17" s="129">
        <v>11207408</v>
      </c>
      <c r="P17" s="129"/>
      <c r="Q17" s="82" t="s">
        <v>405</v>
      </c>
      <c r="R17" s="129"/>
      <c r="S17" s="129">
        <v>43473349302</v>
      </c>
      <c r="T17" s="129"/>
      <c r="U17" s="123">
        <v>39215348211</v>
      </c>
      <c r="V17" s="99"/>
      <c r="W17" s="10">
        <f>U17/درآمدها!$J$5</f>
        <v>3.549313567923919E-3</v>
      </c>
    </row>
    <row r="18" spans="1:23">
      <c r="A18" s="243" t="s">
        <v>289</v>
      </c>
      <c r="B18" s="243"/>
      <c r="C18" s="135">
        <v>1765827</v>
      </c>
      <c r="D18" s="135"/>
      <c r="E18" s="135">
        <v>50149833905</v>
      </c>
      <c r="F18" s="135"/>
      <c r="G18" s="136">
        <v>49833544155</v>
      </c>
      <c r="H18" s="129"/>
      <c r="I18" s="129">
        <v>0</v>
      </c>
      <c r="J18" s="129">
        <v>0</v>
      </c>
      <c r="K18" s="99"/>
      <c r="L18" s="129">
        <v>25865</v>
      </c>
      <c r="M18" s="129">
        <v>751490174</v>
      </c>
      <c r="N18" s="129"/>
      <c r="O18" s="129">
        <v>1739962</v>
      </c>
      <c r="P18" s="129"/>
      <c r="Q18" s="82" t="s">
        <v>406</v>
      </c>
      <c r="R18" s="129"/>
      <c r="S18" s="129">
        <v>49415262821</v>
      </c>
      <c r="T18" s="129"/>
      <c r="U18" s="123">
        <v>50919695621</v>
      </c>
      <c r="V18" s="99"/>
      <c r="W18" s="10">
        <f>U18/درآمدها!$J$5</f>
        <v>4.608653876276847E-3</v>
      </c>
    </row>
    <row r="19" spans="1:23" ht="31.2" customHeight="1">
      <c r="A19" s="243" t="s">
        <v>282</v>
      </c>
      <c r="B19" s="243"/>
      <c r="C19" s="135">
        <v>10657166</v>
      </c>
      <c r="D19" s="135"/>
      <c r="E19" s="135">
        <v>38739348845</v>
      </c>
      <c r="F19" s="135"/>
      <c r="G19" s="136">
        <v>33158455854</v>
      </c>
      <c r="H19" s="129"/>
      <c r="I19" s="129">
        <v>0</v>
      </c>
      <c r="J19" s="129">
        <v>0</v>
      </c>
      <c r="K19" s="99"/>
      <c r="L19" s="129">
        <v>162616</v>
      </c>
      <c r="M19" s="129">
        <v>480830889</v>
      </c>
      <c r="N19" s="129"/>
      <c r="O19" s="129">
        <v>10494550</v>
      </c>
      <c r="P19" s="129"/>
      <c r="Q19" s="82" t="s">
        <v>407</v>
      </c>
      <c r="R19" s="129"/>
      <c r="S19" s="129">
        <v>38148231285</v>
      </c>
      <c r="T19" s="129"/>
      <c r="U19" s="123">
        <v>30555642657</v>
      </c>
      <c r="V19" s="99"/>
      <c r="W19" s="10">
        <f>U19/درآمدها!$J$5</f>
        <v>2.7655385456632014E-3</v>
      </c>
    </row>
    <row r="20" spans="1:23">
      <c r="A20" s="243" t="s">
        <v>274</v>
      </c>
      <c r="B20" s="243"/>
      <c r="C20" s="135">
        <v>2025508</v>
      </c>
      <c r="D20" s="135"/>
      <c r="E20" s="135">
        <v>36588441007</v>
      </c>
      <c r="F20" s="135"/>
      <c r="G20" s="136">
        <v>25792374277</v>
      </c>
      <c r="H20" s="129"/>
      <c r="I20" s="129">
        <v>0</v>
      </c>
      <c r="J20" s="129">
        <v>0</v>
      </c>
      <c r="K20" s="99"/>
      <c r="L20" s="129">
        <v>32769</v>
      </c>
      <c r="M20" s="129">
        <v>379050823</v>
      </c>
      <c r="N20" s="129"/>
      <c r="O20" s="129">
        <v>1992739</v>
      </c>
      <c r="P20" s="129"/>
      <c r="Q20" s="82" t="s">
        <v>408</v>
      </c>
      <c r="R20" s="129"/>
      <c r="S20" s="129">
        <v>35996507219</v>
      </c>
      <c r="T20" s="129"/>
      <c r="U20" s="123">
        <v>23215939421</v>
      </c>
      <c r="V20" s="99"/>
      <c r="W20" s="10">
        <f>U20/درآمدها!$J$5</f>
        <v>2.1012346578103695E-3</v>
      </c>
    </row>
    <row r="21" spans="1:23">
      <c r="A21" s="243" t="s">
        <v>279</v>
      </c>
      <c r="B21" s="243"/>
      <c r="C21" s="135">
        <v>9053128</v>
      </c>
      <c r="D21" s="135"/>
      <c r="E21" s="135">
        <v>45783592286</v>
      </c>
      <c r="F21" s="135"/>
      <c r="G21" s="136">
        <v>46976147062</v>
      </c>
      <c r="H21" s="129"/>
      <c r="I21" s="129">
        <v>0</v>
      </c>
      <c r="J21" s="129">
        <v>0</v>
      </c>
      <c r="K21" s="99"/>
      <c r="L21" s="129">
        <v>146472</v>
      </c>
      <c r="M21" s="129">
        <v>789877873</v>
      </c>
      <c r="N21" s="129"/>
      <c r="O21" s="129">
        <v>8906656</v>
      </c>
      <c r="P21" s="129"/>
      <c r="Q21" s="82" t="s">
        <v>409</v>
      </c>
      <c r="R21" s="129"/>
      <c r="S21" s="129">
        <v>45042852253</v>
      </c>
      <c r="T21" s="129"/>
      <c r="U21" s="123">
        <v>50377333350</v>
      </c>
      <c r="V21" s="99"/>
      <c r="W21" s="10">
        <f>U21/درآمدها!$J$5</f>
        <v>4.559565602042159E-3</v>
      </c>
    </row>
    <row r="22" spans="1:23">
      <c r="A22" s="247" t="s">
        <v>271</v>
      </c>
      <c r="B22" s="243"/>
      <c r="C22" s="135">
        <v>3049365</v>
      </c>
      <c r="D22" s="135"/>
      <c r="E22" s="135">
        <v>30531304387</v>
      </c>
      <c r="F22" s="135"/>
      <c r="G22" s="136">
        <v>25128824398</v>
      </c>
      <c r="H22" s="129"/>
      <c r="I22" s="129">
        <v>0</v>
      </c>
      <c r="J22" s="129">
        <v>0</v>
      </c>
      <c r="K22" s="99"/>
      <c r="L22" s="129">
        <v>870966</v>
      </c>
      <c r="M22" s="129">
        <v>8397727200</v>
      </c>
      <c r="N22" s="129"/>
      <c r="O22" s="129">
        <v>2178399</v>
      </c>
      <c r="P22" s="129"/>
      <c r="Q22" s="82" t="s">
        <v>410</v>
      </c>
      <c r="R22" s="129"/>
      <c r="S22" s="129">
        <v>21810889463</v>
      </c>
      <c r="T22" s="129"/>
      <c r="U22" s="123">
        <v>20095260244</v>
      </c>
      <c r="V22" s="99"/>
      <c r="W22" s="10">
        <f>U22/درآمدها!$J$5</f>
        <v>1.8187873648661025E-3</v>
      </c>
    </row>
    <row r="23" spans="1:23">
      <c r="A23" s="247" t="s">
        <v>265</v>
      </c>
      <c r="B23" s="243"/>
      <c r="C23" s="135">
        <v>9968449</v>
      </c>
      <c r="D23" s="135"/>
      <c r="E23" s="135">
        <v>40628510206</v>
      </c>
      <c r="F23" s="135"/>
      <c r="G23" s="136">
        <v>32789333439</v>
      </c>
      <c r="H23" s="129"/>
      <c r="I23" s="129">
        <v>0</v>
      </c>
      <c r="J23" s="129">
        <v>0</v>
      </c>
      <c r="K23" s="99"/>
      <c r="L23" s="129">
        <v>161280</v>
      </c>
      <c r="M23" s="129">
        <v>520681982</v>
      </c>
      <c r="N23" s="129"/>
      <c r="O23" s="129">
        <v>9807169</v>
      </c>
      <c r="P23" s="129"/>
      <c r="Q23" s="82" t="s">
        <v>411</v>
      </c>
      <c r="R23" s="129"/>
      <c r="S23" s="129">
        <v>39971179650</v>
      </c>
      <c r="T23" s="129"/>
      <c r="U23" s="123">
        <v>31293700469</v>
      </c>
      <c r="V23" s="99"/>
      <c r="W23" s="10">
        <f>U23/درآمدها!$J$5</f>
        <v>2.8323388859776357E-3</v>
      </c>
    </row>
    <row r="24" spans="1:23">
      <c r="A24" s="248" t="s">
        <v>263</v>
      </c>
      <c r="C24" s="137">
        <v>1866577</v>
      </c>
      <c r="D24" s="137"/>
      <c r="E24" s="137">
        <v>70754188549</v>
      </c>
      <c r="F24" s="137"/>
      <c r="G24" s="180">
        <v>67168045383</v>
      </c>
      <c r="H24" s="71"/>
      <c r="I24" s="71">
        <v>0</v>
      </c>
      <c r="J24" s="71">
        <v>0</v>
      </c>
      <c r="K24" s="99"/>
      <c r="L24" s="129">
        <v>30197</v>
      </c>
      <c r="M24" s="129">
        <v>1130174895</v>
      </c>
      <c r="N24" s="129"/>
      <c r="O24" s="129">
        <v>1836380</v>
      </c>
      <c r="P24" s="129"/>
      <c r="Q24" s="82" t="s">
        <v>412</v>
      </c>
      <c r="R24" s="129"/>
      <c r="S24" s="129">
        <v>69609545584</v>
      </c>
      <c r="T24" s="129"/>
      <c r="U24" s="123">
        <v>74661049748</v>
      </c>
      <c r="V24" s="99"/>
      <c r="W24" s="10">
        <f>U24/درآمدها!$J$5</f>
        <v>6.7574429134276363E-3</v>
      </c>
    </row>
    <row r="25" spans="1:23">
      <c r="A25" s="247" t="s">
        <v>255</v>
      </c>
      <c r="B25" s="243"/>
      <c r="C25" s="135">
        <v>8699319</v>
      </c>
      <c r="D25" s="135"/>
      <c r="E25" s="135">
        <v>48409536539</v>
      </c>
      <c r="F25" s="135"/>
      <c r="G25" s="136">
        <v>53701335506</v>
      </c>
      <c r="H25" s="129"/>
      <c r="I25" s="136">
        <v>0</v>
      </c>
      <c r="J25" s="129">
        <v>0</v>
      </c>
      <c r="K25" s="99"/>
      <c r="L25" s="129">
        <v>0</v>
      </c>
      <c r="M25" s="129">
        <v>0</v>
      </c>
      <c r="N25" s="129"/>
      <c r="O25" s="129">
        <v>8699319</v>
      </c>
      <c r="P25" s="129"/>
      <c r="Q25" s="82" t="s">
        <v>413</v>
      </c>
      <c r="R25" s="129"/>
      <c r="S25" s="129">
        <f>48409536539+65880028</f>
        <v>48475416567</v>
      </c>
      <c r="T25" s="129"/>
      <c r="U25" s="123">
        <v>52490677380</v>
      </c>
      <c r="V25" s="99"/>
      <c r="W25" s="10">
        <f>U25/درآمدها!$J$5</f>
        <v>4.7508407272561686E-3</v>
      </c>
    </row>
    <row r="26" spans="1:23">
      <c r="A26" s="247" t="s">
        <v>236</v>
      </c>
      <c r="B26" s="243"/>
      <c r="C26" s="135">
        <v>13404462</v>
      </c>
      <c r="D26" s="135"/>
      <c r="E26" s="135">
        <v>65343912061</v>
      </c>
      <c r="F26" s="135"/>
      <c r="G26" s="136">
        <v>64105157927</v>
      </c>
      <c r="H26" s="129"/>
      <c r="I26" s="129">
        <v>0</v>
      </c>
      <c r="J26" s="129">
        <v>0</v>
      </c>
      <c r="K26" s="99"/>
      <c r="L26" s="129">
        <v>96146</v>
      </c>
      <c r="M26" s="129">
        <v>445910251</v>
      </c>
      <c r="N26" s="129"/>
      <c r="O26" s="129">
        <v>13308316</v>
      </c>
      <c r="P26" s="129"/>
      <c r="Q26" s="82" t="s">
        <v>414</v>
      </c>
      <c r="R26" s="129"/>
      <c r="S26" s="129">
        <v>64875220683</v>
      </c>
      <c r="T26" s="129"/>
      <c r="U26" s="123">
        <v>64055454823</v>
      </c>
      <c r="V26" s="99"/>
      <c r="W26" s="10">
        <f>U26/درآمدها!$J$5</f>
        <v>5.7975487984839183E-3</v>
      </c>
    </row>
    <row r="27" spans="1:23">
      <c r="A27" s="247" t="s">
        <v>218</v>
      </c>
      <c r="B27" s="243"/>
      <c r="C27" s="135">
        <v>30023604</v>
      </c>
      <c r="D27" s="135"/>
      <c r="E27" s="135">
        <v>46644933164</v>
      </c>
      <c r="F27" s="135"/>
      <c r="G27" s="136">
        <v>46677523006</v>
      </c>
      <c r="H27" s="129"/>
      <c r="I27" s="129">
        <v>0</v>
      </c>
      <c r="J27" s="129">
        <v>0</v>
      </c>
      <c r="K27" s="99"/>
      <c r="L27" s="129">
        <v>485757</v>
      </c>
      <c r="M27" s="129">
        <v>772635693</v>
      </c>
      <c r="N27" s="129"/>
      <c r="O27" s="129">
        <v>29537847</v>
      </c>
      <c r="P27" s="129"/>
      <c r="Q27" s="82" t="s">
        <v>415</v>
      </c>
      <c r="R27" s="129"/>
      <c r="S27" s="129">
        <v>45890256851</v>
      </c>
      <c r="T27" s="129"/>
      <c r="U27" s="123">
        <v>46685733931</v>
      </c>
      <c r="V27" s="99"/>
      <c r="W27" s="10">
        <f>U27/درآمدها!$J$5</f>
        <v>4.2254453021356693E-3</v>
      </c>
    </row>
    <row r="28" spans="1:23">
      <c r="A28" s="243" t="s">
        <v>219</v>
      </c>
      <c r="B28" s="243"/>
      <c r="C28" s="135">
        <v>4266566</v>
      </c>
      <c r="D28" s="135"/>
      <c r="E28" s="135">
        <v>80676357842</v>
      </c>
      <c r="F28" s="135"/>
      <c r="G28" s="136">
        <v>61072991027</v>
      </c>
      <c r="H28" s="129"/>
      <c r="I28" s="129">
        <v>0</v>
      </c>
      <c r="J28" s="129">
        <v>0</v>
      </c>
      <c r="K28" s="99"/>
      <c r="L28" s="129">
        <v>69028</v>
      </c>
      <c r="M28" s="129">
        <v>960574104</v>
      </c>
      <c r="N28" s="129"/>
      <c r="O28" s="129">
        <v>4197538</v>
      </c>
      <c r="P28" s="129"/>
      <c r="Q28" s="82" t="s">
        <v>416</v>
      </c>
      <c r="R28" s="129"/>
      <c r="S28" s="129">
        <v>79371109634</v>
      </c>
      <c r="T28" s="129"/>
      <c r="U28" s="123">
        <v>60710786544</v>
      </c>
      <c r="V28" s="99"/>
      <c r="W28" s="10">
        <f>U28/درآمدها!$J$5</f>
        <v>5.4948286380256846E-3</v>
      </c>
    </row>
    <row r="29" spans="1:23">
      <c r="A29" s="247" t="s">
        <v>220</v>
      </c>
      <c r="B29" s="243"/>
      <c r="C29" s="135">
        <v>7145028</v>
      </c>
      <c r="D29" s="135"/>
      <c r="E29" s="135">
        <v>56349266080</v>
      </c>
      <c r="F29" s="135"/>
      <c r="G29" s="136">
        <v>45385071388</v>
      </c>
      <c r="H29" s="129"/>
      <c r="I29" s="129">
        <v>0</v>
      </c>
      <c r="J29" s="129">
        <v>0</v>
      </c>
      <c r="K29" s="99"/>
      <c r="L29" s="129">
        <v>106961</v>
      </c>
      <c r="M29" s="129">
        <v>655299678</v>
      </c>
      <c r="N29" s="129"/>
      <c r="O29" s="129">
        <v>7038067</v>
      </c>
      <c r="P29" s="129"/>
      <c r="Q29" s="82" t="s">
        <v>417</v>
      </c>
      <c r="R29" s="129"/>
      <c r="S29" s="129">
        <v>55505718112</v>
      </c>
      <c r="T29" s="129"/>
      <c r="U29" s="123">
        <v>44285885879</v>
      </c>
      <c r="V29" s="99"/>
      <c r="W29" s="10">
        <f>U29/درآمدها!$J$5</f>
        <v>4.008239191760494E-3</v>
      </c>
    </row>
    <row r="30" spans="1:23">
      <c r="A30" s="247" t="s">
        <v>100</v>
      </c>
      <c r="B30" s="243"/>
      <c r="C30" s="135">
        <v>2968099</v>
      </c>
      <c r="D30" s="135"/>
      <c r="E30" s="135">
        <v>29529266966</v>
      </c>
      <c r="F30" s="135"/>
      <c r="G30" s="136">
        <v>27911151156</v>
      </c>
      <c r="H30" s="129"/>
      <c r="I30" s="129">
        <v>0</v>
      </c>
      <c r="J30" s="129">
        <v>0</v>
      </c>
      <c r="K30" s="99"/>
      <c r="L30" s="129">
        <v>48019</v>
      </c>
      <c r="M30" s="129">
        <v>398788176</v>
      </c>
      <c r="N30" s="129"/>
      <c r="O30" s="129">
        <v>2920080</v>
      </c>
      <c r="P30" s="129"/>
      <c r="Q30" s="129" t="s">
        <v>418</v>
      </c>
      <c r="R30" s="129"/>
      <c r="S30" s="129">
        <v>29051531598</v>
      </c>
      <c r="T30" s="129"/>
      <c r="U30" s="123">
        <v>26850026099</v>
      </c>
      <c r="V30" s="99"/>
      <c r="W30" s="10">
        <f>U30/درآمدها!$J$5</f>
        <v>2.4301495786682925E-3</v>
      </c>
    </row>
    <row r="31" spans="1:23">
      <c r="A31" s="247" t="s">
        <v>99</v>
      </c>
      <c r="B31" s="243"/>
      <c r="C31" s="135">
        <v>13658671</v>
      </c>
      <c r="D31" s="135"/>
      <c r="E31" s="135">
        <v>50160127487</v>
      </c>
      <c r="F31" s="135"/>
      <c r="G31" s="136">
        <v>42320761750</v>
      </c>
      <c r="H31" s="129"/>
      <c r="I31" s="129">
        <v>0</v>
      </c>
      <c r="J31" s="129">
        <v>0</v>
      </c>
      <c r="K31" s="99"/>
      <c r="L31" s="129">
        <v>220985</v>
      </c>
      <c r="M31" s="129">
        <v>686901548</v>
      </c>
      <c r="N31" s="129"/>
      <c r="O31" s="129">
        <v>13437686</v>
      </c>
      <c r="P31" s="129"/>
      <c r="Q31" s="82" t="s">
        <v>419</v>
      </c>
      <c r="R31" s="129"/>
      <c r="S31" s="129">
        <v>49348581783</v>
      </c>
      <c r="T31" s="129"/>
      <c r="U31" s="123">
        <v>42611164345</v>
      </c>
      <c r="V31" s="99"/>
      <c r="W31" s="10">
        <f>U31/درآمدها!$J$5</f>
        <v>3.8566630325705263E-3</v>
      </c>
    </row>
    <row r="32" spans="1:23">
      <c r="A32" s="243" t="s">
        <v>98</v>
      </c>
      <c r="B32" s="243"/>
      <c r="C32" s="135">
        <v>6060055</v>
      </c>
      <c r="D32" s="135"/>
      <c r="E32" s="135">
        <v>35226872567</v>
      </c>
      <c r="F32" s="135"/>
      <c r="G32" s="136">
        <v>30493476225</v>
      </c>
      <c r="H32" s="129"/>
      <c r="I32" s="129">
        <v>0</v>
      </c>
      <c r="J32" s="129">
        <v>0</v>
      </c>
      <c r="K32" s="99"/>
      <c r="L32" s="129">
        <v>76437</v>
      </c>
      <c r="M32" s="129">
        <v>413012633</v>
      </c>
      <c r="N32" s="129"/>
      <c r="O32" s="129">
        <v>5983618</v>
      </c>
      <c r="P32" s="129"/>
      <c r="Q32" s="82" t="s">
        <v>371</v>
      </c>
      <c r="R32" s="129"/>
      <c r="S32" s="129">
        <v>34782547152</v>
      </c>
      <c r="T32" s="129"/>
      <c r="U32" s="123">
        <v>32773565258</v>
      </c>
      <c r="V32" s="99"/>
      <c r="W32" s="10">
        <f>U32/درآمدها!$J$5</f>
        <v>2.9662788970679166E-3</v>
      </c>
    </row>
    <row r="33" spans="1:23">
      <c r="A33" s="247" t="s">
        <v>97</v>
      </c>
      <c r="B33" s="243"/>
      <c r="C33" s="135">
        <v>10848660</v>
      </c>
      <c r="D33" s="135"/>
      <c r="E33" s="135">
        <v>76603390870</v>
      </c>
      <c r="F33" s="135"/>
      <c r="G33" s="136">
        <v>81527875178</v>
      </c>
      <c r="H33" s="129"/>
      <c r="I33" s="129">
        <v>0</v>
      </c>
      <c r="J33" s="129">
        <v>0</v>
      </c>
      <c r="K33" s="99"/>
      <c r="L33" s="129">
        <v>175521</v>
      </c>
      <c r="M33" s="129">
        <v>1329379232</v>
      </c>
      <c r="N33" s="129"/>
      <c r="O33" s="129">
        <v>10673139</v>
      </c>
      <c r="P33" s="129"/>
      <c r="Q33" s="82" t="s">
        <v>420</v>
      </c>
      <c r="R33" s="129"/>
      <c r="S33" s="129">
        <v>75364020868</v>
      </c>
      <c r="T33" s="129"/>
      <c r="U33" s="123">
        <v>81694180439</v>
      </c>
      <c r="V33" s="99"/>
      <c r="W33" s="10">
        <f>U33/درآمدها!$J$5</f>
        <v>7.3939994486963015E-3</v>
      </c>
    </row>
    <row r="34" spans="1:23" ht="36" customHeight="1">
      <c r="A34" s="247" t="s">
        <v>96</v>
      </c>
      <c r="B34" s="243"/>
      <c r="C34" s="135">
        <v>16301312</v>
      </c>
      <c r="D34" s="135"/>
      <c r="E34" s="135">
        <v>73306289624</v>
      </c>
      <c r="F34" s="135"/>
      <c r="G34" s="136">
        <v>70537401453</v>
      </c>
      <c r="H34" s="129"/>
      <c r="I34" s="129">
        <v>0</v>
      </c>
      <c r="J34" s="129">
        <v>0</v>
      </c>
      <c r="K34" s="99"/>
      <c r="L34" s="129">
        <v>263741</v>
      </c>
      <c r="M34" s="129">
        <v>1220231802</v>
      </c>
      <c r="N34" s="129"/>
      <c r="O34" s="129">
        <v>16037571</v>
      </c>
      <c r="P34" s="129"/>
      <c r="Q34" s="82" t="s">
        <v>421</v>
      </c>
      <c r="R34" s="129"/>
      <c r="S34" s="129">
        <v>72120257841</v>
      </c>
      <c r="T34" s="129"/>
      <c r="U34" s="123">
        <v>74545481492</v>
      </c>
      <c r="V34" s="99"/>
      <c r="W34" s="10">
        <f>U34/درآمدها!$J$5</f>
        <v>6.7469830297913862E-3</v>
      </c>
    </row>
    <row r="35" spans="1:23">
      <c r="A35" s="247" t="s">
        <v>95</v>
      </c>
      <c r="B35" s="243"/>
      <c r="C35" s="135">
        <v>2399443</v>
      </c>
      <c r="D35" s="135"/>
      <c r="E35" s="135">
        <v>54133195256</v>
      </c>
      <c r="F35" s="135"/>
      <c r="G35" s="136">
        <v>45294308309</v>
      </c>
      <c r="H35" s="129"/>
      <c r="I35" s="129">
        <v>0</v>
      </c>
      <c r="J35" s="129">
        <v>0</v>
      </c>
      <c r="K35" s="99"/>
      <c r="L35" s="129">
        <v>38398</v>
      </c>
      <c r="M35" s="129">
        <v>760764046</v>
      </c>
      <c r="N35" s="129"/>
      <c r="O35" s="129">
        <v>2361045</v>
      </c>
      <c r="P35" s="129"/>
      <c r="Q35" s="82" t="s">
        <v>422</v>
      </c>
      <c r="R35" s="129"/>
      <c r="S35" s="129">
        <v>53266908193</v>
      </c>
      <c r="T35" s="129"/>
      <c r="U35" s="123">
        <v>46846055777</v>
      </c>
      <c r="V35" s="99"/>
      <c r="W35" s="10">
        <f>U35/درآمدها!$J$5</f>
        <v>4.2399557560574529E-3</v>
      </c>
    </row>
    <row r="36" spans="1:23" ht="36" customHeight="1">
      <c r="A36" s="243" t="s">
        <v>94</v>
      </c>
      <c r="B36" s="243"/>
      <c r="C36" s="135">
        <v>1367287</v>
      </c>
      <c r="D36" s="135"/>
      <c r="E36" s="135">
        <v>25137397735</v>
      </c>
      <c r="F36" s="135"/>
      <c r="G36" s="136">
        <v>27318948014</v>
      </c>
      <c r="H36" s="129"/>
      <c r="I36" s="129">
        <v>0</v>
      </c>
      <c r="J36" s="129">
        <v>0</v>
      </c>
      <c r="K36" s="99"/>
      <c r="L36" s="129">
        <v>22120</v>
      </c>
      <c r="M36" s="129">
        <v>429747947</v>
      </c>
      <c r="N36" s="129"/>
      <c r="O36" s="129">
        <v>1345167</v>
      </c>
      <c r="P36" s="129"/>
      <c r="Q36" s="82" t="s">
        <v>423</v>
      </c>
      <c r="R36" s="129"/>
      <c r="S36" s="129">
        <v>24730724345</v>
      </c>
      <c r="T36" s="129"/>
      <c r="U36" s="123">
        <v>26475832478</v>
      </c>
      <c r="V36" s="99"/>
      <c r="W36" s="10">
        <f>U36/درآمدها!$J$5</f>
        <v>2.3962819590592605E-3</v>
      </c>
    </row>
    <row r="37" spans="1:23">
      <c r="A37" s="247" t="s">
        <v>93</v>
      </c>
      <c r="B37" s="243"/>
      <c r="C37" s="135">
        <v>9246513</v>
      </c>
      <c r="D37" s="135"/>
      <c r="E37" s="135">
        <v>68878999294</v>
      </c>
      <c r="F37" s="135"/>
      <c r="G37" s="136">
        <v>56068127115</v>
      </c>
      <c r="H37" s="129"/>
      <c r="I37" s="123">
        <v>1528272</v>
      </c>
      <c r="J37" s="123">
        <v>10019722495</v>
      </c>
      <c r="K37" s="99"/>
      <c r="L37" s="129">
        <v>174285</v>
      </c>
      <c r="M37" s="129">
        <v>1191718509</v>
      </c>
      <c r="N37" s="129"/>
      <c r="O37" s="129">
        <v>10600500</v>
      </c>
      <c r="P37" s="129"/>
      <c r="Q37" s="82" t="s">
        <v>378</v>
      </c>
      <c r="R37" s="129"/>
      <c r="S37" s="129">
        <v>77622514076</v>
      </c>
      <c r="T37" s="129"/>
      <c r="U37" s="123">
        <v>71759878043</v>
      </c>
      <c r="V37" s="99"/>
      <c r="W37" s="10">
        <f>U37/درآمدها!$J$5</f>
        <v>6.4948628633913832E-3</v>
      </c>
    </row>
    <row r="38" spans="1:23">
      <c r="A38" s="247" t="s">
        <v>92</v>
      </c>
      <c r="B38" s="243"/>
      <c r="C38" s="135">
        <v>12054117</v>
      </c>
      <c r="D38" s="135"/>
      <c r="E38" s="135">
        <v>106335056877</v>
      </c>
      <c r="F38" s="135"/>
      <c r="G38" s="136">
        <v>98854758787</v>
      </c>
      <c r="H38" s="129"/>
      <c r="I38" s="129">
        <v>0</v>
      </c>
      <c r="J38" s="129">
        <v>0</v>
      </c>
      <c r="K38" s="99"/>
      <c r="L38" s="129">
        <v>195025</v>
      </c>
      <c r="M38" s="129">
        <v>1491002454</v>
      </c>
      <c r="N38" s="129"/>
      <c r="O38" s="129">
        <v>11859092</v>
      </c>
      <c r="P38" s="129"/>
      <c r="Q38" s="82" t="s">
        <v>361</v>
      </c>
      <c r="R38" s="129"/>
      <c r="S38" s="129">
        <v>104614649279</v>
      </c>
      <c r="T38" s="129"/>
      <c r="U38" s="123">
        <v>89592831064</v>
      </c>
      <c r="V38" s="99"/>
      <c r="W38" s="10">
        <f>U38/درآمدها!$J$5</f>
        <v>8.1088927012248971E-3</v>
      </c>
    </row>
    <row r="39" spans="1:23">
      <c r="A39" s="247" t="s">
        <v>91</v>
      </c>
      <c r="B39" s="243"/>
      <c r="C39" s="135">
        <v>23049807</v>
      </c>
      <c r="D39" s="135"/>
      <c r="E39" s="135">
        <v>42287701520</v>
      </c>
      <c r="F39" s="135"/>
      <c r="G39" s="136">
        <v>45825321300</v>
      </c>
      <c r="H39" s="129"/>
      <c r="I39" s="129">
        <v>0</v>
      </c>
      <c r="J39" s="129">
        <v>0</v>
      </c>
      <c r="K39" s="99"/>
      <c r="L39" s="129">
        <v>372927</v>
      </c>
      <c r="M39" s="129">
        <v>719257050</v>
      </c>
      <c r="N39" s="129"/>
      <c r="O39" s="129">
        <v>22676880</v>
      </c>
      <c r="P39" s="129"/>
      <c r="Q39" s="82" t="s">
        <v>424</v>
      </c>
      <c r="R39" s="129"/>
      <c r="S39" s="129">
        <v>41603521143</v>
      </c>
      <c r="T39" s="129"/>
      <c r="U39" s="123">
        <v>43956807503</v>
      </c>
      <c r="V39" s="99"/>
      <c r="W39" s="10">
        <f>U39/درآمدها!$J$5</f>
        <v>3.9784548752076314E-3</v>
      </c>
    </row>
    <row r="40" spans="1:23">
      <c r="A40" s="243" t="s">
        <v>90</v>
      </c>
      <c r="B40" s="243"/>
      <c r="C40" s="135">
        <v>14983263</v>
      </c>
      <c r="D40" s="135"/>
      <c r="E40" s="135">
        <v>73458399294</v>
      </c>
      <c r="F40" s="135"/>
      <c r="G40" s="136">
        <v>64014895896</v>
      </c>
      <c r="H40" s="129"/>
      <c r="I40" s="129">
        <v>0</v>
      </c>
      <c r="J40" s="129">
        <v>0</v>
      </c>
      <c r="K40" s="99"/>
      <c r="L40" s="129">
        <v>223559</v>
      </c>
      <c r="M40" s="129">
        <v>945415167</v>
      </c>
      <c r="N40" s="129"/>
      <c r="O40" s="129">
        <v>14759704</v>
      </c>
      <c r="P40" s="129"/>
      <c r="Q40" s="82" t="s">
        <v>425</v>
      </c>
      <c r="R40" s="129"/>
      <c r="S40" s="129">
        <v>72362357244</v>
      </c>
      <c r="T40" s="129"/>
      <c r="U40" s="123">
        <v>61255114708</v>
      </c>
      <c r="V40" s="99"/>
      <c r="W40" s="10">
        <f>U40/درآمدها!$J$5</f>
        <v>5.5440948418470333E-3</v>
      </c>
    </row>
    <row r="41" spans="1:23">
      <c r="A41" s="243" t="s">
        <v>393</v>
      </c>
      <c r="B41" s="243"/>
      <c r="C41" s="135">
        <v>0</v>
      </c>
      <c r="D41" s="135"/>
      <c r="E41" s="135">
        <v>0</v>
      </c>
      <c r="F41" s="135"/>
      <c r="G41" s="136"/>
      <c r="H41" s="129"/>
      <c r="I41" s="129">
        <v>3778337</v>
      </c>
      <c r="J41" s="129">
        <v>30843927943</v>
      </c>
      <c r="K41" s="99"/>
      <c r="L41" s="129">
        <v>42651</v>
      </c>
      <c r="M41" s="129">
        <v>345688281</v>
      </c>
      <c r="N41" s="129"/>
      <c r="O41" s="129">
        <v>3735686</v>
      </c>
      <c r="P41" s="129"/>
      <c r="Q41" s="82" t="s">
        <v>426</v>
      </c>
      <c r="R41" s="129"/>
      <c r="S41" s="129">
        <v>30495752443</v>
      </c>
      <c r="T41" s="129"/>
      <c r="U41" s="123">
        <v>30190418978</v>
      </c>
      <c r="V41" s="99"/>
      <c r="W41" s="10">
        <f>U41/درآمدها!$J$5</f>
        <v>2.732482780042378E-3</v>
      </c>
    </row>
    <row r="42" spans="1:23">
      <c r="A42" s="247" t="s">
        <v>394</v>
      </c>
      <c r="B42" s="243"/>
      <c r="C42" s="135">
        <v>0</v>
      </c>
      <c r="D42" s="135"/>
      <c r="E42" s="135">
        <v>0</v>
      </c>
      <c r="F42" s="135"/>
      <c r="G42" s="136">
        <v>0</v>
      </c>
      <c r="H42" s="129"/>
      <c r="I42" s="129">
        <v>10875387</v>
      </c>
      <c r="J42" s="129">
        <v>25560661754</v>
      </c>
      <c r="K42" s="99"/>
      <c r="L42" s="129">
        <v>175953</v>
      </c>
      <c r="M42" s="129">
        <v>452574835</v>
      </c>
      <c r="N42" s="129"/>
      <c r="O42" s="129">
        <v>10699434</v>
      </c>
      <c r="P42" s="129"/>
      <c r="Q42" s="82" t="s">
        <v>427</v>
      </c>
      <c r="R42" s="129"/>
      <c r="S42" s="129">
        <v>25147115540</v>
      </c>
      <c r="T42" s="129"/>
      <c r="U42" s="123">
        <v>27653008160</v>
      </c>
      <c r="V42" s="99"/>
      <c r="W42" s="10">
        <f>U42/درآمدها!$J$5</f>
        <v>2.5028261008445607E-3</v>
      </c>
    </row>
    <row r="43" spans="1:23">
      <c r="A43" s="247" t="s">
        <v>354</v>
      </c>
      <c r="B43" s="243"/>
      <c r="C43" s="135">
        <v>718648</v>
      </c>
      <c r="D43" s="135"/>
      <c r="E43" s="135">
        <v>31496297643</v>
      </c>
      <c r="F43" s="135"/>
      <c r="G43" s="136">
        <v>29353547308</v>
      </c>
      <c r="H43" s="129"/>
      <c r="I43" s="129">
        <v>0</v>
      </c>
      <c r="J43" s="129">
        <v>0</v>
      </c>
      <c r="K43" s="99"/>
      <c r="L43" s="129">
        <v>11624</v>
      </c>
      <c r="M43" s="129">
        <v>481651540</v>
      </c>
      <c r="N43" s="129"/>
      <c r="O43" s="129">
        <v>707024</v>
      </c>
      <c r="P43" s="129"/>
      <c r="Q43" s="82" t="s">
        <v>372</v>
      </c>
      <c r="R43" s="129"/>
      <c r="S43" s="129">
        <v>30986850788</v>
      </c>
      <c r="T43" s="129"/>
      <c r="U43" s="123">
        <v>30010294751</v>
      </c>
      <c r="V43" s="99"/>
      <c r="W43" s="10">
        <f>U43/درآمدها!$J$5</f>
        <v>2.7161800467512434E-3</v>
      </c>
    </row>
    <row r="44" spans="1:23">
      <c r="A44" s="247" t="s">
        <v>349</v>
      </c>
      <c r="B44" s="243"/>
      <c r="C44" s="135">
        <v>11705456</v>
      </c>
      <c r="D44" s="135"/>
      <c r="E44" s="135">
        <v>43249793148</v>
      </c>
      <c r="F44" s="135"/>
      <c r="G44" s="136">
        <v>40259897540</v>
      </c>
      <c r="H44" s="129"/>
      <c r="I44" s="129">
        <v>0</v>
      </c>
      <c r="J44" s="129">
        <v>0</v>
      </c>
      <c r="K44" s="99"/>
      <c r="L44" s="129">
        <v>160885</v>
      </c>
      <c r="M44" s="129">
        <v>587132146</v>
      </c>
      <c r="N44" s="129"/>
      <c r="O44" s="129">
        <v>11544571</v>
      </c>
      <c r="P44" s="129"/>
      <c r="Q44" s="82" t="s">
        <v>428</v>
      </c>
      <c r="R44" s="129"/>
      <c r="S44" s="129">
        <v>42655348731</v>
      </c>
      <c r="T44" s="129"/>
      <c r="U44" s="123">
        <v>42690276588</v>
      </c>
      <c r="V44" s="99"/>
      <c r="W44" s="10">
        <f>U44/درآمدها!$J$5</f>
        <v>3.8638233453123123E-3</v>
      </c>
    </row>
    <row r="45" spans="1:23">
      <c r="A45" s="243" t="s">
        <v>352</v>
      </c>
      <c r="B45" s="243"/>
      <c r="C45" s="135">
        <v>466674</v>
      </c>
      <c r="D45" s="135"/>
      <c r="E45" s="135">
        <v>10476937302</v>
      </c>
      <c r="F45" s="135"/>
      <c r="G45" s="136">
        <v>11017560633</v>
      </c>
      <c r="H45" s="129"/>
      <c r="I45" s="129">
        <v>473227</v>
      </c>
      <c r="J45" s="129">
        <v>9975224154</v>
      </c>
      <c r="K45" s="99"/>
      <c r="L45" s="129">
        <v>14974</v>
      </c>
      <c r="M45" s="129">
        <v>320724294</v>
      </c>
      <c r="N45" s="129"/>
      <c r="O45" s="129">
        <v>924927</v>
      </c>
      <c r="P45" s="129"/>
      <c r="Q45" s="82" t="s">
        <v>429</v>
      </c>
      <c r="R45" s="129"/>
      <c r="S45" s="129">
        <v>20126328559</v>
      </c>
      <c r="T45" s="129"/>
      <c r="U45" s="123">
        <v>20227321059</v>
      </c>
      <c r="V45" s="99"/>
      <c r="W45" s="10">
        <f>U45/درآمدها!$J$5</f>
        <v>1.830739961587891E-3</v>
      </c>
    </row>
    <row r="46" spans="1:23">
      <c r="A46" s="243" t="s">
        <v>341</v>
      </c>
      <c r="B46" s="243"/>
      <c r="C46" s="135">
        <v>4017442</v>
      </c>
      <c r="D46" s="249"/>
      <c r="E46" s="136">
        <v>34209904151</v>
      </c>
      <c r="F46" s="249"/>
      <c r="G46" s="136">
        <v>32387594968</v>
      </c>
      <c r="H46" s="129"/>
      <c r="I46" s="129">
        <v>0</v>
      </c>
      <c r="J46" s="129">
        <v>0</v>
      </c>
      <c r="K46" s="99"/>
      <c r="L46" s="129">
        <v>64997</v>
      </c>
      <c r="M46" s="129">
        <v>519383191</v>
      </c>
      <c r="N46" s="129"/>
      <c r="O46" s="129">
        <v>3952445</v>
      </c>
      <c r="P46" s="129"/>
      <c r="Q46" s="82" t="s">
        <v>430</v>
      </c>
      <c r="R46" s="129"/>
      <c r="S46" s="129">
        <v>33656432280</v>
      </c>
      <c r="T46" s="129"/>
      <c r="U46" s="123">
        <v>32610102008</v>
      </c>
      <c r="V46" s="99"/>
      <c r="W46" s="10">
        <f>U46/درآمدها!$J$5</f>
        <v>2.9514841200851839E-3</v>
      </c>
    </row>
    <row r="47" spans="1:23">
      <c r="A47" s="247" t="s">
        <v>299</v>
      </c>
      <c r="B47" s="243"/>
      <c r="C47" s="135">
        <v>1874749</v>
      </c>
      <c r="D47" s="135"/>
      <c r="E47" s="135">
        <v>36795300296</v>
      </c>
      <c r="F47" s="135"/>
      <c r="G47" s="136">
        <v>41185432784</v>
      </c>
      <c r="H47" s="129"/>
      <c r="I47" s="129">
        <v>0</v>
      </c>
      <c r="J47" s="129">
        <v>0</v>
      </c>
      <c r="K47" s="99"/>
      <c r="L47" s="129">
        <v>30330</v>
      </c>
      <c r="M47" s="129">
        <v>735762022</v>
      </c>
      <c r="N47" s="129"/>
      <c r="O47" s="129">
        <v>1844419</v>
      </c>
      <c r="P47" s="129"/>
      <c r="Q47" s="82" t="s">
        <v>431</v>
      </c>
      <c r="R47" s="129"/>
      <c r="S47" s="129">
        <v>36200019831</v>
      </c>
      <c r="T47" s="129"/>
      <c r="U47" s="123">
        <v>45286084266</v>
      </c>
      <c r="V47" s="99"/>
      <c r="W47" s="10">
        <f>U47/درآمدها!$J$5</f>
        <v>4.0987654236453591E-3</v>
      </c>
    </row>
    <row r="48" spans="1:23">
      <c r="A48" s="243" t="s">
        <v>294</v>
      </c>
      <c r="B48" s="243"/>
      <c r="C48" s="135">
        <v>9076769</v>
      </c>
      <c r="D48" s="135"/>
      <c r="E48" s="135">
        <v>49676149170</v>
      </c>
      <c r="F48" s="135"/>
      <c r="G48" s="136">
        <v>49895875106</v>
      </c>
      <c r="H48" s="129"/>
      <c r="I48" s="129">
        <v>0</v>
      </c>
      <c r="J48" s="129">
        <v>0</v>
      </c>
      <c r="K48" s="99"/>
      <c r="L48" s="129">
        <v>133133</v>
      </c>
      <c r="M48" s="129">
        <v>752652571</v>
      </c>
      <c r="N48" s="129"/>
      <c r="O48" s="129">
        <v>8943636</v>
      </c>
      <c r="P48" s="129"/>
      <c r="Q48" s="82" t="s">
        <v>432</v>
      </c>
      <c r="R48" s="129"/>
      <c r="S48" s="129">
        <v>48947527039</v>
      </c>
      <c r="T48" s="129"/>
      <c r="U48" s="123">
        <v>48808413303</v>
      </c>
      <c r="V48" s="99"/>
      <c r="W48" s="10">
        <f>U48/درآمدها!$J$5</f>
        <v>4.417565353062018E-3</v>
      </c>
    </row>
    <row r="49" spans="1:23">
      <c r="A49" s="247" t="s">
        <v>281</v>
      </c>
      <c r="B49" s="243"/>
      <c r="C49" s="135">
        <v>2846588</v>
      </c>
      <c r="D49" s="135"/>
      <c r="E49" s="135">
        <v>110905545205</v>
      </c>
      <c r="F49" s="135"/>
      <c r="G49" s="136">
        <v>122099432083</v>
      </c>
      <c r="H49" s="129"/>
      <c r="I49" s="129">
        <v>0</v>
      </c>
      <c r="J49" s="129">
        <v>0</v>
      </c>
      <c r="K49" s="99"/>
      <c r="L49" s="129">
        <v>1127379</v>
      </c>
      <c r="M49" s="129">
        <v>50725789014</v>
      </c>
      <c r="N49" s="129"/>
      <c r="O49" s="129">
        <v>1719209</v>
      </c>
      <c r="P49" s="129"/>
      <c r="Q49" s="82" t="s">
        <v>433</v>
      </c>
      <c r="R49" s="129"/>
      <c r="S49" s="129">
        <v>66981878469</v>
      </c>
      <c r="T49" s="129"/>
      <c r="U49" s="123">
        <v>74426066219</v>
      </c>
      <c r="V49" s="99"/>
      <c r="W49" s="10">
        <f>U49/درآمدها!$J$5</f>
        <v>6.7361749592778786E-3</v>
      </c>
    </row>
    <row r="50" spans="1:23">
      <c r="A50" s="247" t="s">
        <v>260</v>
      </c>
      <c r="B50" s="243"/>
      <c r="C50" s="135">
        <v>8067914</v>
      </c>
      <c r="D50" s="135"/>
      <c r="E50" s="135">
        <v>19893243419</v>
      </c>
      <c r="F50" s="135"/>
      <c r="G50" s="136">
        <v>20097894242</v>
      </c>
      <c r="H50" s="129"/>
      <c r="I50" s="129">
        <v>0</v>
      </c>
      <c r="J50" s="129">
        <v>0</v>
      </c>
      <c r="K50" s="99"/>
      <c r="L50" s="129">
        <v>124224</v>
      </c>
      <c r="M50" s="129">
        <v>334424586</v>
      </c>
      <c r="N50" s="129"/>
      <c r="O50" s="129">
        <v>7943690</v>
      </c>
      <c r="P50" s="129"/>
      <c r="Q50" s="82" t="s">
        <v>434</v>
      </c>
      <c r="R50" s="129"/>
      <c r="S50" s="129">
        <v>19586941410</v>
      </c>
      <c r="T50" s="129"/>
      <c r="U50" s="123">
        <v>21399311876</v>
      </c>
      <c r="V50" s="99"/>
      <c r="W50" s="10">
        <f>U50/درآمدها!$J$5</f>
        <v>1.9368148301796104E-3</v>
      </c>
    </row>
    <row r="51" spans="1:23">
      <c r="A51" s="243" t="s">
        <v>306</v>
      </c>
      <c r="B51" s="243"/>
      <c r="C51" s="135">
        <v>2244865</v>
      </c>
      <c r="D51" s="135"/>
      <c r="E51" s="135">
        <v>3248666312</v>
      </c>
      <c r="F51" s="135"/>
      <c r="G51" s="136">
        <v>3097333180</v>
      </c>
      <c r="H51" s="129"/>
      <c r="I51" s="129">
        <v>0</v>
      </c>
      <c r="J51" s="129">
        <v>0</v>
      </c>
      <c r="K51" s="99"/>
      <c r="L51" s="129">
        <v>0</v>
      </c>
      <c r="M51" s="129">
        <v>0</v>
      </c>
      <c r="N51" s="129"/>
      <c r="O51" s="129">
        <v>2244865</v>
      </c>
      <c r="P51" s="129"/>
      <c r="Q51" s="82" t="s">
        <v>375</v>
      </c>
      <c r="R51" s="129"/>
      <c r="S51" s="129">
        <v>3248666312</v>
      </c>
      <c r="T51" s="129"/>
      <c r="U51" s="123">
        <v>3097333180</v>
      </c>
      <c r="V51" s="99"/>
      <c r="W51" s="10">
        <f>U51/درآمدها!$J$5</f>
        <v>2.8033428699917191E-4</v>
      </c>
    </row>
    <row r="52" spans="1:23">
      <c r="A52" s="247" t="s">
        <v>221</v>
      </c>
      <c r="B52" s="243"/>
      <c r="C52" s="135">
        <v>1170439</v>
      </c>
      <c r="D52" s="135"/>
      <c r="E52" s="135">
        <v>25505955995</v>
      </c>
      <c r="F52" s="135"/>
      <c r="G52" s="136">
        <v>22583047579</v>
      </c>
      <c r="H52" s="129"/>
      <c r="I52" s="129">
        <v>0</v>
      </c>
      <c r="J52" s="129">
        <v>0</v>
      </c>
      <c r="K52" s="99"/>
      <c r="L52" s="129">
        <v>18934</v>
      </c>
      <c r="M52" s="129">
        <v>409202516</v>
      </c>
      <c r="N52" s="129"/>
      <c r="O52" s="129">
        <v>1151505</v>
      </c>
      <c r="P52" s="129"/>
      <c r="Q52" s="82" t="s">
        <v>435</v>
      </c>
      <c r="R52" s="129"/>
      <c r="S52" s="129">
        <v>25093350322</v>
      </c>
      <c r="T52" s="129"/>
      <c r="U52" s="90">
        <v>25296843355</v>
      </c>
      <c r="V52" s="99"/>
      <c r="W52" s="10">
        <f>U52/درآمدها!$J$5</f>
        <v>2.2895736858550247E-3</v>
      </c>
    </row>
    <row r="53" spans="1:23">
      <c r="A53" s="247" t="s">
        <v>269</v>
      </c>
      <c r="B53" s="243"/>
      <c r="C53" s="135">
        <v>323825</v>
      </c>
      <c r="D53" s="135"/>
      <c r="E53" s="135">
        <v>3813422399</v>
      </c>
      <c r="F53" s="135"/>
      <c r="G53" s="136">
        <v>3540880656</v>
      </c>
      <c r="H53" s="129"/>
      <c r="I53" s="129">
        <v>0</v>
      </c>
      <c r="J53" s="129">
        <v>0</v>
      </c>
      <c r="K53" s="99"/>
      <c r="L53" s="129">
        <v>4774</v>
      </c>
      <c r="M53" s="129">
        <v>51703119</v>
      </c>
      <c r="N53" s="129"/>
      <c r="O53" s="129">
        <v>319051</v>
      </c>
      <c r="P53" s="129"/>
      <c r="Q53" s="82" t="s">
        <v>436</v>
      </c>
      <c r="R53" s="129"/>
      <c r="S53" s="129">
        <v>3757202902</v>
      </c>
      <c r="T53" s="129"/>
      <c r="U53" s="123">
        <v>3469649957</v>
      </c>
      <c r="V53" s="99"/>
      <c r="W53" s="10">
        <f>U53/درآمدها!$J$5</f>
        <v>3.1403203669303105E-4</v>
      </c>
    </row>
    <row r="54" spans="1:23">
      <c r="A54" s="247" t="s">
        <v>222</v>
      </c>
      <c r="B54" s="243"/>
      <c r="C54" s="135">
        <v>4850625</v>
      </c>
      <c r="D54" s="135"/>
      <c r="E54" s="135">
        <v>62695220563</v>
      </c>
      <c r="F54" s="135"/>
      <c r="G54" s="136">
        <v>64418764119</v>
      </c>
      <c r="H54" s="129"/>
      <c r="I54" s="129">
        <v>0</v>
      </c>
      <c r="J54" s="129">
        <v>0</v>
      </c>
      <c r="K54" s="99"/>
      <c r="L54" s="129">
        <v>78478</v>
      </c>
      <c r="M54" s="129">
        <v>998137662</v>
      </c>
      <c r="N54" s="243"/>
      <c r="O54" s="243">
        <v>4772147</v>
      </c>
      <c r="P54" s="243"/>
      <c r="Q54" s="129" t="s">
        <v>437</v>
      </c>
      <c r="R54" s="243"/>
      <c r="S54" s="123">
        <v>61680877975</v>
      </c>
      <c r="T54" s="243"/>
      <c r="U54" s="123">
        <v>61194410161</v>
      </c>
      <c r="V54" s="99"/>
      <c r="W54" s="10">
        <f>U54/درآمدها!$J$5</f>
        <v>5.5386005779393798E-3</v>
      </c>
    </row>
    <row r="55" spans="1:23">
      <c r="A55" s="247" t="s">
        <v>112</v>
      </c>
      <c r="B55" s="243"/>
      <c r="C55" s="135">
        <v>17261641</v>
      </c>
      <c r="D55" s="135"/>
      <c r="E55" s="135">
        <v>58693745921</v>
      </c>
      <c r="F55" s="135"/>
      <c r="G55" s="136">
        <v>63230672664</v>
      </c>
      <c r="H55" s="129"/>
      <c r="I55" s="129">
        <v>0</v>
      </c>
      <c r="J55" s="129">
        <v>0</v>
      </c>
      <c r="K55" s="99"/>
      <c r="L55" s="129">
        <v>244306</v>
      </c>
      <c r="M55" s="129">
        <v>881565687</v>
      </c>
      <c r="N55" s="129"/>
      <c r="O55" s="129">
        <v>17017335</v>
      </c>
      <c r="P55" s="129"/>
      <c r="Q55" s="82"/>
      <c r="R55" s="129"/>
      <c r="S55" s="129">
        <v>57863046551</v>
      </c>
      <c r="T55" s="129"/>
      <c r="U55" s="123">
        <v>62082020418</v>
      </c>
      <c r="V55" s="99"/>
      <c r="W55" s="10">
        <f>U55/درآمدها!$J$5</f>
        <v>5.6189366522551715E-3</v>
      </c>
    </row>
    <row r="56" spans="1:23">
      <c r="A56" s="247" t="s">
        <v>111</v>
      </c>
      <c r="B56" s="243"/>
      <c r="C56" s="135">
        <v>490910</v>
      </c>
      <c r="D56" s="135"/>
      <c r="E56" s="135">
        <v>3580589922</v>
      </c>
      <c r="F56" s="135"/>
      <c r="G56" s="136">
        <v>3030412224</v>
      </c>
      <c r="H56" s="129"/>
      <c r="I56" s="129">
        <v>0</v>
      </c>
      <c r="J56" s="129">
        <v>0</v>
      </c>
      <c r="K56" s="99"/>
      <c r="L56" s="129">
        <v>490910</v>
      </c>
      <c r="M56" s="129">
        <v>3174829369</v>
      </c>
      <c r="N56" s="129"/>
      <c r="O56" s="129">
        <v>0</v>
      </c>
      <c r="P56" s="129"/>
      <c r="Q56" s="82" t="s">
        <v>438</v>
      </c>
      <c r="R56" s="129"/>
      <c r="S56" s="129">
        <v>0</v>
      </c>
      <c r="T56" s="129"/>
      <c r="U56" s="123">
        <v>0</v>
      </c>
      <c r="V56" s="99"/>
      <c r="W56" s="10">
        <f>U56/درآمدها!$J$5</f>
        <v>0</v>
      </c>
    </row>
    <row r="57" spans="1:23">
      <c r="A57" s="247" t="s">
        <v>110</v>
      </c>
      <c r="B57" s="243"/>
      <c r="C57" s="135">
        <v>7471886</v>
      </c>
      <c r="D57" s="135"/>
      <c r="E57" s="135">
        <v>27474874223</v>
      </c>
      <c r="F57" s="135"/>
      <c r="G57" s="136">
        <v>22059461987</v>
      </c>
      <c r="H57" s="129"/>
      <c r="I57" s="129">
        <v>0</v>
      </c>
      <c r="J57" s="129">
        <v>0</v>
      </c>
      <c r="K57" s="99"/>
      <c r="L57" s="129">
        <v>120887</v>
      </c>
      <c r="M57" s="129">
        <v>387714411</v>
      </c>
      <c r="N57" s="129"/>
      <c r="O57" s="129">
        <v>7350999</v>
      </c>
      <c r="P57" s="129"/>
      <c r="Q57" s="82" t="s">
        <v>439</v>
      </c>
      <c r="R57" s="129"/>
      <c r="S57" s="129">
        <v>27030360600</v>
      </c>
      <c r="T57" s="129"/>
      <c r="U57" s="123">
        <v>24851993155</v>
      </c>
      <c r="V57" s="99"/>
      <c r="W57" s="10">
        <f>U57/درآمدها!$J$5</f>
        <v>2.2493110610771381E-3</v>
      </c>
    </row>
    <row r="58" spans="1:23">
      <c r="A58" s="247" t="s">
        <v>109</v>
      </c>
      <c r="B58" s="243"/>
      <c r="C58" s="135">
        <v>15765059</v>
      </c>
      <c r="D58" s="135"/>
      <c r="E58" s="135">
        <v>36936292691</v>
      </c>
      <c r="F58" s="135"/>
      <c r="G58" s="136">
        <v>43644450467</v>
      </c>
      <c r="H58" s="129"/>
      <c r="I58" s="129">
        <v>0</v>
      </c>
      <c r="J58" s="129">
        <v>0</v>
      </c>
      <c r="K58" s="99"/>
      <c r="L58" s="129">
        <v>255066</v>
      </c>
      <c r="M58" s="129">
        <v>747680960</v>
      </c>
      <c r="N58" s="129"/>
      <c r="O58" s="129">
        <v>15509993</v>
      </c>
      <c r="P58" s="129"/>
      <c r="Q58" s="82" t="s">
        <v>440</v>
      </c>
      <c r="R58" s="129"/>
      <c r="S58" s="129">
        <v>36338693124</v>
      </c>
      <c r="T58" s="129"/>
      <c r="U58" s="123">
        <v>46700239175</v>
      </c>
      <c r="V58" s="99"/>
      <c r="W58" s="10">
        <f>U58/درآمدها!$J$5</f>
        <v>4.2267581467662525E-3</v>
      </c>
    </row>
    <row r="59" spans="1:23">
      <c r="A59" s="247" t="s">
        <v>108</v>
      </c>
      <c r="B59" s="243"/>
      <c r="C59" s="135">
        <v>1619130</v>
      </c>
      <c r="D59" s="135"/>
      <c r="E59" s="135">
        <v>33582437643</v>
      </c>
      <c r="F59" s="135"/>
      <c r="G59" s="136">
        <v>37823160151</v>
      </c>
      <c r="H59" s="129"/>
      <c r="I59" s="129">
        <v>1611122</v>
      </c>
      <c r="J59" s="129">
        <v>0</v>
      </c>
      <c r="K59" s="99"/>
      <c r="L59" s="129">
        <v>8008</v>
      </c>
      <c r="M59" s="129">
        <v>177773087</v>
      </c>
      <c r="N59" s="129"/>
      <c r="O59" s="129">
        <v>3222244</v>
      </c>
      <c r="P59" s="129"/>
      <c r="Q59" s="82" t="s">
        <v>441</v>
      </c>
      <c r="R59" s="129"/>
      <c r="S59" s="129">
        <v>33416343407</v>
      </c>
      <c r="T59" s="129"/>
      <c r="U59" s="123">
        <v>37604061154</v>
      </c>
      <c r="V59" s="99"/>
      <c r="W59" s="10">
        <f>U59/درآمدها!$J$5</f>
        <v>3.4034787539001048E-3</v>
      </c>
    </row>
    <row r="60" spans="1:23">
      <c r="A60" s="247" t="s">
        <v>107</v>
      </c>
      <c r="B60" s="243"/>
      <c r="C60" s="135">
        <v>10157184</v>
      </c>
      <c r="D60" s="135"/>
      <c r="E60" s="135">
        <v>37840775246</v>
      </c>
      <c r="F60" s="135"/>
      <c r="G60" s="136">
        <v>45132466939</v>
      </c>
      <c r="H60" s="129"/>
      <c r="I60" s="129">
        <v>0</v>
      </c>
      <c r="J60" s="129">
        <v>0</v>
      </c>
      <c r="K60" s="99"/>
      <c r="L60" s="129">
        <v>143529</v>
      </c>
      <c r="M60" s="129">
        <v>630522882</v>
      </c>
      <c r="N60" s="129"/>
      <c r="O60" s="129">
        <v>10013655</v>
      </c>
      <c r="P60" s="129"/>
      <c r="Q60" s="82" t="s">
        <v>442</v>
      </c>
      <c r="R60" s="129"/>
      <c r="S60" s="129">
        <v>37306055324</v>
      </c>
      <c r="T60" s="129"/>
      <c r="U60" s="123">
        <v>42802517141</v>
      </c>
      <c r="V60" s="99"/>
      <c r="W60" s="10">
        <f>U60/درآمدها!$J$5</f>
        <v>3.8739820442862624E-3</v>
      </c>
    </row>
    <row r="61" spans="1:23">
      <c r="A61" s="243" t="s">
        <v>106</v>
      </c>
      <c r="B61" s="243"/>
      <c r="C61" s="135">
        <v>19712197</v>
      </c>
      <c r="D61" s="135"/>
      <c r="E61" s="135">
        <v>72775972922</v>
      </c>
      <c r="F61" s="135"/>
      <c r="G61" s="136">
        <v>79378978095</v>
      </c>
      <c r="H61" s="129"/>
      <c r="I61" s="129">
        <v>0</v>
      </c>
      <c r="J61" s="129">
        <v>0</v>
      </c>
      <c r="K61" s="99"/>
      <c r="L61" s="129">
        <v>314700</v>
      </c>
      <c r="M61" s="129">
        <v>1447436654</v>
      </c>
      <c r="N61" s="129"/>
      <c r="O61" s="129">
        <v>19397497</v>
      </c>
      <c r="P61" s="129"/>
      <c r="Q61" s="82" t="s">
        <v>443</v>
      </c>
      <c r="R61" s="129"/>
      <c r="S61" s="129">
        <v>71614123806</v>
      </c>
      <c r="T61" s="129"/>
      <c r="U61" s="123">
        <v>93710918001</v>
      </c>
      <c r="V61" s="99"/>
      <c r="W61" s="10">
        <f>U61/درآمدها!$J$5</f>
        <v>8.4816136512146888E-3</v>
      </c>
    </row>
    <row r="62" spans="1:23">
      <c r="A62" s="247" t="s">
        <v>105</v>
      </c>
      <c r="B62" s="243"/>
      <c r="C62" s="135">
        <v>1165392</v>
      </c>
      <c r="D62" s="135"/>
      <c r="E62" s="135">
        <v>57848452485</v>
      </c>
      <c r="F62" s="135"/>
      <c r="G62" s="136">
        <v>65279103659</v>
      </c>
      <c r="H62" s="129"/>
      <c r="I62" s="129">
        <v>0</v>
      </c>
      <c r="J62" s="129">
        <v>0</v>
      </c>
      <c r="K62" s="99"/>
      <c r="L62" s="129">
        <v>18853</v>
      </c>
      <c r="M62" s="129">
        <v>1110756267</v>
      </c>
      <c r="N62" s="129"/>
      <c r="O62" s="129">
        <v>1146539</v>
      </c>
      <c r="P62" s="129"/>
      <c r="Q62" s="82" t="s">
        <v>444</v>
      </c>
      <c r="R62" s="129"/>
      <c r="S62" s="129">
        <v>56912615553</v>
      </c>
      <c r="T62" s="129"/>
      <c r="U62" s="123">
        <v>68018316111</v>
      </c>
      <c r="V62" s="99"/>
      <c r="W62" s="10">
        <f>U62/درآمدها!$J$5</f>
        <v>6.1562205425576702E-3</v>
      </c>
    </row>
    <row r="63" spans="1:23">
      <c r="A63" s="247" t="s">
        <v>104</v>
      </c>
      <c r="B63" s="243"/>
      <c r="C63" s="135">
        <v>4355863</v>
      </c>
      <c r="D63" s="135"/>
      <c r="E63" s="135">
        <v>126673442324</v>
      </c>
      <c r="F63" s="135"/>
      <c r="G63" s="136">
        <v>139034553707</v>
      </c>
      <c r="H63" s="129"/>
      <c r="I63" s="129">
        <v>0</v>
      </c>
      <c r="J63" s="129">
        <v>0</v>
      </c>
      <c r="K63" s="99"/>
      <c r="L63" s="129">
        <v>65535</v>
      </c>
      <c r="M63" s="129">
        <v>2316758115</v>
      </c>
      <c r="N63" s="129"/>
      <c r="O63" s="129">
        <v>4290328</v>
      </c>
      <c r="P63" s="129"/>
      <c r="Q63" s="82" t="s">
        <v>445</v>
      </c>
      <c r="R63" s="129"/>
      <c r="S63" s="129">
        <v>124767610107</v>
      </c>
      <c r="T63" s="129"/>
      <c r="U63" s="123">
        <v>156518180128</v>
      </c>
      <c r="V63" s="99"/>
      <c r="W63" s="10">
        <f>U63/درآمدها!$J$5</f>
        <v>1.4166190680393913E-2</v>
      </c>
    </row>
    <row r="64" spans="1:23">
      <c r="A64" s="243" t="s">
        <v>103</v>
      </c>
      <c r="B64" s="243"/>
      <c r="C64" s="135">
        <v>23552737</v>
      </c>
      <c r="D64" s="135"/>
      <c r="E64" s="135">
        <v>74093015598</v>
      </c>
      <c r="F64" s="135"/>
      <c r="G64" s="136">
        <v>58016418380</v>
      </c>
      <c r="H64" s="129"/>
      <c r="I64" s="129">
        <v>0</v>
      </c>
      <c r="J64" s="129">
        <v>0</v>
      </c>
      <c r="K64" s="99"/>
      <c r="L64" s="129">
        <v>348536</v>
      </c>
      <c r="M64" s="129">
        <v>852552411</v>
      </c>
      <c r="N64" s="129"/>
      <c r="O64" s="129">
        <v>23204201</v>
      </c>
      <c r="P64" s="129"/>
      <c r="Q64" s="82" t="s">
        <v>446</v>
      </c>
      <c r="R64" s="129"/>
      <c r="S64" s="129">
        <v>72996578981</v>
      </c>
      <c r="T64" s="129"/>
      <c r="U64" s="123">
        <v>59556763167</v>
      </c>
      <c r="V64" s="99"/>
      <c r="W64" s="10">
        <f>U64/درآمدها!$J$5</f>
        <v>5.390379971456442E-3</v>
      </c>
    </row>
    <row r="65" spans="1:23">
      <c r="A65" s="247" t="s">
        <v>102</v>
      </c>
      <c r="B65" s="243"/>
      <c r="C65" s="135">
        <v>1533334</v>
      </c>
      <c r="D65" s="135"/>
      <c r="E65" s="135">
        <v>47282255396</v>
      </c>
      <c r="F65" s="135"/>
      <c r="G65" s="136">
        <v>42068214293</v>
      </c>
      <c r="H65" s="129"/>
      <c r="I65" s="129">
        <v>0</v>
      </c>
      <c r="J65" s="129">
        <v>0</v>
      </c>
      <c r="K65" s="99"/>
      <c r="L65" s="129">
        <v>22552</v>
      </c>
      <c r="M65" s="129">
        <v>658632095</v>
      </c>
      <c r="N65" s="129"/>
      <c r="O65" s="129">
        <v>1510782</v>
      </c>
      <c r="P65" s="129"/>
      <c r="Q65" s="82" t="s">
        <v>447</v>
      </c>
      <c r="R65" s="129"/>
      <c r="S65" s="129">
        <v>46586836509</v>
      </c>
      <c r="T65" s="129"/>
      <c r="U65" s="123">
        <v>44513139991</v>
      </c>
      <c r="V65" s="99"/>
      <c r="W65" s="10">
        <f>U65/درآمدها!$J$5</f>
        <v>4.0288075697014012E-3</v>
      </c>
    </row>
    <row r="66" spans="1:23">
      <c r="A66" s="247" t="s">
        <v>101</v>
      </c>
      <c r="B66" s="243"/>
      <c r="C66" s="135">
        <v>41483393</v>
      </c>
      <c r="D66" s="135"/>
      <c r="E66" s="135">
        <v>221360211403</v>
      </c>
      <c r="F66" s="135"/>
      <c r="G66" s="136">
        <v>217729072769</v>
      </c>
      <c r="H66" s="129"/>
      <c r="I66" s="129">
        <v>1362372</v>
      </c>
      <c r="J66" s="129">
        <v>8007110519</v>
      </c>
      <c r="K66" s="99"/>
      <c r="L66" s="129">
        <v>7910884</v>
      </c>
      <c r="M66" s="129">
        <v>52916883487</v>
      </c>
      <c r="N66" s="129"/>
      <c r="O66" s="129">
        <v>34934881</v>
      </c>
      <c r="P66" s="129"/>
      <c r="Q66" s="82" t="s">
        <v>448</v>
      </c>
      <c r="R66" s="129"/>
      <c r="S66" s="129">
        <v>187017785693</v>
      </c>
      <c r="T66" s="129"/>
      <c r="U66" s="123">
        <v>225031079613</v>
      </c>
      <c r="V66" s="99"/>
      <c r="W66" s="10">
        <f>U66/درآمدها!$J$5</f>
        <v>2.0367175111579133E-2</v>
      </c>
    </row>
    <row r="67" spans="1:23">
      <c r="A67" s="243" t="s">
        <v>338</v>
      </c>
      <c r="B67" s="243"/>
      <c r="C67" s="135">
        <v>3922869</v>
      </c>
      <c r="D67" s="135"/>
      <c r="E67" s="135">
        <v>36396740825</v>
      </c>
      <c r="F67" s="135"/>
      <c r="G67" s="136">
        <v>32873020448</v>
      </c>
      <c r="H67" s="129"/>
      <c r="I67" s="129">
        <v>0</v>
      </c>
      <c r="J67" s="129">
        <v>0</v>
      </c>
      <c r="K67" s="99"/>
      <c r="L67" s="129">
        <v>63466</v>
      </c>
      <c r="M67" s="129">
        <v>528915792</v>
      </c>
      <c r="N67" s="129"/>
      <c r="O67" s="129">
        <v>3859403</v>
      </c>
      <c r="P67" s="129"/>
      <c r="Q67" s="82" t="s">
        <v>449</v>
      </c>
      <c r="R67" s="129"/>
      <c r="S67" s="129">
        <v>35807897416</v>
      </c>
      <c r="T67" s="129"/>
      <c r="U67" s="123">
        <v>33300295316</v>
      </c>
      <c r="V67" s="99"/>
      <c r="W67" s="10">
        <f>U67/درآمدها!$J$5</f>
        <v>3.0139523266504782E-3</v>
      </c>
    </row>
    <row r="68" spans="1:23">
      <c r="A68" s="243" t="s">
        <v>292</v>
      </c>
      <c r="B68" s="243"/>
      <c r="C68" s="135">
        <v>1074673</v>
      </c>
      <c r="D68" s="135"/>
      <c r="E68" s="135">
        <v>13596682541</v>
      </c>
      <c r="F68" s="135"/>
      <c r="G68" s="136">
        <v>13385532060</v>
      </c>
      <c r="H68" s="129"/>
      <c r="I68" s="129">
        <v>0</v>
      </c>
      <c r="J68" s="129">
        <v>0</v>
      </c>
      <c r="K68" s="99"/>
      <c r="L68" s="129">
        <v>16963</v>
      </c>
      <c r="M68" s="129">
        <v>212411179</v>
      </c>
      <c r="N68" s="129"/>
      <c r="O68" s="129">
        <v>1057710</v>
      </c>
      <c r="P68" s="129"/>
      <c r="Q68" s="82" t="s">
        <v>450</v>
      </c>
      <c r="R68" s="129"/>
      <c r="S68" s="129">
        <v>13382067932</v>
      </c>
      <c r="T68" s="129"/>
      <c r="U68" s="123">
        <v>14930116086</v>
      </c>
      <c r="V68" s="99"/>
      <c r="W68" s="10">
        <f>U68/درآمدها!$J$5</f>
        <v>1.3512990707004525E-3</v>
      </c>
    </row>
    <row r="69" spans="1:23">
      <c r="A69" s="247" t="s">
        <v>125</v>
      </c>
      <c r="B69" s="243"/>
      <c r="C69" s="135">
        <v>697495</v>
      </c>
      <c r="D69" s="135"/>
      <c r="E69" s="135">
        <v>4188223550</v>
      </c>
      <c r="F69" s="135"/>
      <c r="G69" s="136">
        <v>4076868042</v>
      </c>
      <c r="H69" s="129"/>
      <c r="I69" s="129">
        <v>0</v>
      </c>
      <c r="J69" s="129">
        <v>0</v>
      </c>
      <c r="K69" s="99"/>
      <c r="L69" s="129">
        <v>8550</v>
      </c>
      <c r="M69" s="129">
        <v>49354835</v>
      </c>
      <c r="N69" s="129"/>
      <c r="O69" s="129">
        <v>688945</v>
      </c>
      <c r="P69" s="129"/>
      <c r="Q69" s="82" t="s">
        <v>587</v>
      </c>
      <c r="R69" s="129"/>
      <c r="S69" s="129">
        <v>4136883667</v>
      </c>
      <c r="T69" s="129"/>
      <c r="U69" s="123">
        <v>3965257055</v>
      </c>
      <c r="V69" s="99"/>
      <c r="W69" s="10">
        <f>U69/درآمدها!$J$5</f>
        <v>3.5888858081514541E-4</v>
      </c>
    </row>
    <row r="70" spans="1:23">
      <c r="A70" s="243" t="s">
        <v>308</v>
      </c>
      <c r="B70" s="243"/>
      <c r="C70" s="135">
        <v>4451197</v>
      </c>
      <c r="D70" s="138"/>
      <c r="E70" s="138">
        <v>53752774045</v>
      </c>
      <c r="F70" s="135"/>
      <c r="G70" s="178">
        <v>44158629534</v>
      </c>
      <c r="H70" s="129"/>
      <c r="I70" s="129">
        <v>2160000</v>
      </c>
      <c r="J70" s="122">
        <v>20106239904</v>
      </c>
      <c r="K70" s="99"/>
      <c r="L70" s="129">
        <v>96400</v>
      </c>
      <c r="M70" s="129">
        <v>870769499</v>
      </c>
      <c r="N70" s="129"/>
      <c r="O70" s="129">
        <v>6514797</v>
      </c>
      <c r="P70" s="129"/>
      <c r="Q70" s="82" t="s">
        <v>451</v>
      </c>
      <c r="R70" s="129"/>
      <c r="S70" s="122">
        <v>72762368319</v>
      </c>
      <c r="T70" s="129"/>
      <c r="U70" s="125">
        <v>58867148679</v>
      </c>
      <c r="V70" s="99"/>
      <c r="W70" s="10">
        <f>U70/درآمدها!$J$5</f>
        <v>5.3279641528915884E-3</v>
      </c>
    </row>
    <row r="71" spans="1:23">
      <c r="A71" s="247" t="s">
        <v>232</v>
      </c>
      <c r="B71" s="243"/>
      <c r="C71" s="135">
        <v>15913559</v>
      </c>
      <c r="D71" s="135"/>
      <c r="E71" s="135">
        <v>65811493550</v>
      </c>
      <c r="F71" s="135"/>
      <c r="G71" s="136">
        <v>58972759756</v>
      </c>
      <c r="H71" s="129"/>
      <c r="I71" s="129">
        <v>0</v>
      </c>
      <c r="J71" s="129">
        <v>0</v>
      </c>
      <c r="K71" s="99"/>
      <c r="L71" s="129">
        <v>257468</v>
      </c>
      <c r="M71" s="129">
        <v>911414043</v>
      </c>
      <c r="N71" s="129"/>
      <c r="O71" s="129">
        <v>15656091</v>
      </c>
      <c r="P71" s="129"/>
      <c r="Q71" s="82" t="s">
        <v>452</v>
      </c>
      <c r="R71" s="129"/>
      <c r="S71" s="129">
        <v>64746718938</v>
      </c>
      <c r="T71" s="129"/>
      <c r="U71" s="123">
        <v>53692133546</v>
      </c>
      <c r="V71" s="99"/>
      <c r="W71" s="10">
        <f>U71/درآمدها!$J$5</f>
        <v>4.8595824537940834E-3</v>
      </c>
    </row>
    <row r="72" spans="1:23">
      <c r="A72" s="247" t="s">
        <v>286</v>
      </c>
      <c r="B72" s="243"/>
      <c r="C72" s="135">
        <v>32404982</v>
      </c>
      <c r="D72" s="135"/>
      <c r="E72" s="135">
        <v>119241507289</v>
      </c>
      <c r="F72" s="135"/>
      <c r="G72" s="136">
        <v>98472610901</v>
      </c>
      <c r="H72" s="129"/>
      <c r="I72" s="129">
        <v>0</v>
      </c>
      <c r="J72" s="129">
        <v>0</v>
      </c>
      <c r="K72" s="99"/>
      <c r="L72" s="129">
        <v>548782</v>
      </c>
      <c r="M72" s="122">
        <v>1674935768</v>
      </c>
      <c r="N72" s="129"/>
      <c r="O72" s="129">
        <v>31856200</v>
      </c>
      <c r="P72" s="129"/>
      <c r="Q72" s="82" t="s">
        <v>453</v>
      </c>
      <c r="R72" s="129"/>
      <c r="S72" s="129">
        <v>117222139007</v>
      </c>
      <c r="T72" s="129"/>
      <c r="U72" s="123">
        <v>96298299711</v>
      </c>
      <c r="V72" s="99"/>
      <c r="W72" s="10">
        <f>U72/درآمدها!$J$5</f>
        <v>8.715793109708575E-3</v>
      </c>
    </row>
    <row r="73" spans="1:23">
      <c r="A73" s="247" t="s">
        <v>272</v>
      </c>
      <c r="B73" s="243"/>
      <c r="C73" s="135">
        <v>15992918</v>
      </c>
      <c r="D73" s="135"/>
      <c r="E73" s="135">
        <v>299875595348</v>
      </c>
      <c r="F73" s="135"/>
      <c r="G73" s="136">
        <v>187116636826</v>
      </c>
      <c r="H73" s="129"/>
      <c r="I73" s="129">
        <v>0</v>
      </c>
      <c r="J73" s="129">
        <v>0</v>
      </c>
      <c r="K73" s="99"/>
      <c r="L73" s="129">
        <v>302714</v>
      </c>
      <c r="M73" s="129">
        <v>3552849137</v>
      </c>
      <c r="N73" s="129"/>
      <c r="O73" s="129">
        <v>15690204</v>
      </c>
      <c r="P73" s="129"/>
      <c r="Q73" s="82" t="s">
        <v>454</v>
      </c>
      <c r="R73" s="129"/>
      <c r="S73" s="129">
        <v>294199549178</v>
      </c>
      <c r="T73" s="129"/>
      <c r="U73" s="123">
        <v>184198766453</v>
      </c>
      <c r="V73" s="99"/>
      <c r="W73" s="10">
        <f>U73/درآمدها!$J$5</f>
        <v>1.6671512833413921E-2</v>
      </c>
    </row>
    <row r="74" spans="1:23">
      <c r="A74" s="243" t="s">
        <v>264</v>
      </c>
      <c r="B74" s="243"/>
      <c r="C74" s="135">
        <v>2467482</v>
      </c>
      <c r="D74" s="135"/>
      <c r="E74" s="135">
        <v>29887981596</v>
      </c>
      <c r="F74" s="135"/>
      <c r="G74" s="136">
        <v>39195751708</v>
      </c>
      <c r="H74" s="129"/>
      <c r="I74" s="129">
        <v>0</v>
      </c>
      <c r="J74" s="129">
        <v>0</v>
      </c>
      <c r="K74" s="99"/>
      <c r="L74" s="129">
        <v>1033572</v>
      </c>
      <c r="M74" s="129">
        <v>17187912478</v>
      </c>
      <c r="N74" s="129"/>
      <c r="O74" s="129">
        <v>1433910</v>
      </c>
      <c r="P74" s="129"/>
      <c r="Q74" s="82" t="s">
        <v>455</v>
      </c>
      <c r="R74" s="129"/>
      <c r="S74" s="129">
        <v>17368586962</v>
      </c>
      <c r="T74" s="129"/>
      <c r="U74" s="123">
        <v>25029641819</v>
      </c>
      <c r="V74" s="99"/>
      <c r="W74" s="10">
        <f>U74/درآمدها!$J$5</f>
        <v>2.2653897354284699E-3</v>
      </c>
    </row>
    <row r="75" spans="1:23">
      <c r="A75" s="247" t="s">
        <v>257</v>
      </c>
      <c r="B75" s="243"/>
      <c r="C75" s="135">
        <v>10569294</v>
      </c>
      <c r="D75" s="135"/>
      <c r="E75" s="135">
        <v>61424548273</v>
      </c>
      <c r="F75" s="135"/>
      <c r="G75" s="136">
        <v>66085298151</v>
      </c>
      <c r="H75" s="129"/>
      <c r="I75" s="129">
        <v>0</v>
      </c>
      <c r="J75" s="129">
        <v>0</v>
      </c>
      <c r="K75" s="99"/>
      <c r="L75" s="129">
        <v>169941</v>
      </c>
      <c r="M75" s="129">
        <v>1181609609</v>
      </c>
      <c r="N75" s="129"/>
      <c r="O75" s="129">
        <v>10399353</v>
      </c>
      <c r="P75" s="129"/>
      <c r="Q75" s="82" t="s">
        <v>373</v>
      </c>
      <c r="R75" s="129"/>
      <c r="S75" s="129">
        <v>60436918526</v>
      </c>
      <c r="T75" s="129"/>
      <c r="U75" s="123">
        <v>75773705312</v>
      </c>
      <c r="V75" s="99"/>
      <c r="W75" s="10">
        <f>U75/درآمدها!$J$5</f>
        <v>6.8581474505512796E-3</v>
      </c>
    </row>
    <row r="76" spans="1:23">
      <c r="A76" s="243" t="s">
        <v>259</v>
      </c>
      <c r="B76" s="243"/>
      <c r="C76" s="135">
        <v>1720322</v>
      </c>
      <c r="D76" s="135"/>
      <c r="E76" s="135">
        <v>31495446031</v>
      </c>
      <c r="F76" s="135"/>
      <c r="G76" s="136">
        <v>43401984818</v>
      </c>
      <c r="H76" s="129"/>
      <c r="I76" s="129">
        <v>860161</v>
      </c>
      <c r="J76" s="129">
        <v>0</v>
      </c>
      <c r="K76" s="99"/>
      <c r="L76" s="129">
        <v>27831</v>
      </c>
      <c r="M76" s="129">
        <v>494221582</v>
      </c>
      <c r="N76" s="129"/>
      <c r="O76" s="129">
        <v>2552652</v>
      </c>
      <c r="P76" s="129"/>
      <c r="Q76" s="82" t="s">
        <v>456</v>
      </c>
      <c r="R76" s="129"/>
      <c r="S76" s="129">
        <v>31155761654</v>
      </c>
      <c r="T76" s="129"/>
      <c r="U76" s="123">
        <v>40218799973</v>
      </c>
      <c r="V76" s="99"/>
      <c r="W76" s="10">
        <f>U76/درآمدها!$J$5</f>
        <v>3.6401342571719297E-3</v>
      </c>
    </row>
    <row r="77" spans="1:23">
      <c r="A77" s="247" t="s">
        <v>251</v>
      </c>
      <c r="B77" s="243"/>
      <c r="C77" s="135">
        <v>2568519</v>
      </c>
      <c r="D77" s="135"/>
      <c r="E77" s="135">
        <v>18472434755</v>
      </c>
      <c r="F77" s="135"/>
      <c r="G77" s="136">
        <v>14068332081</v>
      </c>
      <c r="H77" s="129"/>
      <c r="I77" s="129">
        <v>0</v>
      </c>
      <c r="J77" s="129">
        <v>0</v>
      </c>
      <c r="K77" s="99"/>
      <c r="L77" s="129">
        <v>41541</v>
      </c>
      <c r="M77" s="129">
        <v>235065474</v>
      </c>
      <c r="N77" s="129"/>
      <c r="O77" s="129">
        <v>2526978</v>
      </c>
      <c r="P77" s="129"/>
      <c r="Q77" s="82" t="s">
        <v>457</v>
      </c>
      <c r="R77" s="129"/>
      <c r="S77" s="129">
        <v>18173677606</v>
      </c>
      <c r="T77" s="129"/>
      <c r="U77" s="123">
        <v>13941280773</v>
      </c>
      <c r="V77" s="99"/>
      <c r="W77" s="10">
        <f>U77/درآمدها!$J$5</f>
        <v>1.2618012910558818E-3</v>
      </c>
    </row>
    <row r="78" spans="1:23">
      <c r="A78" s="247" t="s">
        <v>261</v>
      </c>
      <c r="B78" s="243"/>
      <c r="C78" s="135">
        <v>1272042</v>
      </c>
      <c r="D78" s="135"/>
      <c r="E78" s="135">
        <v>37477612501</v>
      </c>
      <c r="F78" s="135"/>
      <c r="G78" s="136">
        <v>38465279312</v>
      </c>
      <c r="H78" s="129"/>
      <c r="I78" s="129">
        <v>0</v>
      </c>
      <c r="J78" s="129">
        <v>0</v>
      </c>
      <c r="K78" s="99"/>
      <c r="L78" s="129">
        <v>19552</v>
      </c>
      <c r="M78" s="129">
        <v>551476796</v>
      </c>
      <c r="N78" s="129"/>
      <c r="O78" s="129">
        <v>1252490</v>
      </c>
      <c r="P78" s="129"/>
      <c r="Q78" s="82" t="s">
        <v>458</v>
      </c>
      <c r="R78" s="129"/>
      <c r="S78" s="129">
        <v>36901560546</v>
      </c>
      <c r="T78" s="129"/>
      <c r="U78" s="123">
        <v>35458673258</v>
      </c>
      <c r="V78" s="99"/>
      <c r="W78" s="10">
        <f>U78/درآمدها!$J$5</f>
        <v>3.2093033936110272E-3</v>
      </c>
    </row>
    <row r="79" spans="1:23">
      <c r="A79" s="243" t="s">
        <v>223</v>
      </c>
      <c r="B79" s="243"/>
      <c r="C79" s="135">
        <v>5683844</v>
      </c>
      <c r="D79" s="135"/>
      <c r="E79" s="135">
        <v>36101765723</v>
      </c>
      <c r="F79" s="135"/>
      <c r="G79" s="136">
        <v>29662631926</v>
      </c>
      <c r="H79" s="129"/>
      <c r="I79" s="129">
        <v>0</v>
      </c>
      <c r="J79" s="129">
        <v>0</v>
      </c>
      <c r="K79" s="99"/>
      <c r="L79" s="129">
        <v>91959</v>
      </c>
      <c r="M79" s="129">
        <v>470771967</v>
      </c>
      <c r="N79" s="129"/>
      <c r="O79" s="129">
        <v>5591885</v>
      </c>
      <c r="P79" s="129"/>
      <c r="Q79" s="82"/>
      <c r="R79" s="129"/>
      <c r="S79" s="129">
        <v>35517674698</v>
      </c>
      <c r="T79" s="129"/>
      <c r="U79" s="123">
        <v>28626858417</v>
      </c>
      <c r="V79" s="99"/>
      <c r="W79" s="10">
        <f>U79/درآمدها!$J$5</f>
        <v>2.5909676089015191E-3</v>
      </c>
    </row>
    <row r="80" spans="1:23">
      <c r="A80" s="247" t="s">
        <v>224</v>
      </c>
      <c r="B80" s="243"/>
      <c r="C80" s="135">
        <v>1185102</v>
      </c>
      <c r="D80" s="135"/>
      <c r="E80" s="135">
        <v>35276345830</v>
      </c>
      <c r="F80" s="135"/>
      <c r="G80" s="136">
        <v>35918764113</v>
      </c>
      <c r="H80" s="129"/>
      <c r="I80" s="129">
        <v>0</v>
      </c>
      <c r="J80" s="129">
        <v>0</v>
      </c>
      <c r="K80" s="99"/>
      <c r="L80" s="129">
        <v>19171</v>
      </c>
      <c r="M80" s="129">
        <v>530325031</v>
      </c>
      <c r="N80" s="129"/>
      <c r="O80" s="129">
        <v>1165931</v>
      </c>
      <c r="P80" s="129"/>
      <c r="Q80" s="82" t="s">
        <v>440</v>
      </c>
      <c r="R80" s="129"/>
      <c r="S80" s="129">
        <v>34705692142</v>
      </c>
      <c r="T80" s="129"/>
      <c r="U80" s="123">
        <v>31118981133</v>
      </c>
      <c r="V80" s="99"/>
      <c r="W80" s="10">
        <f>U80/درآمدها!$J$5</f>
        <v>2.816525340054065E-3</v>
      </c>
    </row>
    <row r="81" spans="1:23">
      <c r="A81" s="247" t="s">
        <v>133</v>
      </c>
      <c r="B81" s="243"/>
      <c r="C81" s="135">
        <v>1392256</v>
      </c>
      <c r="D81" s="135"/>
      <c r="E81" s="135">
        <v>14815975788</v>
      </c>
      <c r="F81" s="135"/>
      <c r="G81" s="136">
        <v>25257490403</v>
      </c>
      <c r="H81" s="129"/>
      <c r="I81" s="129">
        <v>0</v>
      </c>
      <c r="J81" s="129">
        <v>0</v>
      </c>
      <c r="K81" s="99"/>
      <c r="L81" s="129">
        <v>1392256</v>
      </c>
      <c r="M81" s="129">
        <v>24610787819</v>
      </c>
      <c r="N81" s="129"/>
      <c r="O81" s="129">
        <v>0</v>
      </c>
      <c r="P81" s="129"/>
      <c r="Q81" s="82"/>
      <c r="R81" s="129"/>
      <c r="S81" s="129">
        <v>0</v>
      </c>
      <c r="T81" s="129"/>
      <c r="U81" s="123">
        <v>0</v>
      </c>
      <c r="V81" s="99"/>
      <c r="W81" s="10">
        <f>U81/درآمدها!$J$5</f>
        <v>0</v>
      </c>
    </row>
    <row r="82" spans="1:23">
      <c r="A82" s="247" t="s">
        <v>132</v>
      </c>
      <c r="B82" s="243"/>
      <c r="C82" s="135">
        <v>502021</v>
      </c>
      <c r="D82" s="135"/>
      <c r="E82" s="135">
        <v>5980400063</v>
      </c>
      <c r="F82" s="135"/>
      <c r="G82" s="136">
        <v>6193011633</v>
      </c>
      <c r="H82" s="129"/>
      <c r="I82" s="129">
        <v>0</v>
      </c>
      <c r="J82" s="129">
        <v>0</v>
      </c>
      <c r="K82" s="99"/>
      <c r="L82" s="129">
        <v>8120</v>
      </c>
      <c r="M82" s="129">
        <v>94420525</v>
      </c>
      <c r="N82" s="129"/>
      <c r="O82" s="129">
        <v>493901</v>
      </c>
      <c r="P82" s="129"/>
      <c r="Q82" s="82" t="s">
        <v>459</v>
      </c>
      <c r="R82" s="129"/>
      <c r="S82" s="129">
        <v>5883669351</v>
      </c>
      <c r="T82" s="129"/>
      <c r="U82" s="123">
        <v>5763897278</v>
      </c>
      <c r="V82" s="99"/>
      <c r="W82" s="10">
        <f>U82/درآمدها!$J$5</f>
        <v>5.2168040693787994E-4</v>
      </c>
    </row>
    <row r="83" spans="1:23">
      <c r="A83" s="247" t="s">
        <v>131</v>
      </c>
      <c r="B83" s="243"/>
      <c r="C83" s="135">
        <v>1800000</v>
      </c>
      <c r="D83" s="135"/>
      <c r="E83" s="135">
        <v>4785354372</v>
      </c>
      <c r="F83" s="135"/>
      <c r="G83" s="136">
        <v>3347761591</v>
      </c>
      <c r="H83" s="129"/>
      <c r="I83" s="129">
        <v>0</v>
      </c>
      <c r="J83" s="129">
        <v>0</v>
      </c>
      <c r="K83" s="99"/>
      <c r="L83" s="129">
        <v>1800000</v>
      </c>
      <c r="M83" s="129">
        <v>2721311353</v>
      </c>
      <c r="N83" s="129"/>
      <c r="O83" s="129">
        <v>0</v>
      </c>
      <c r="P83" s="129"/>
      <c r="Q83" s="82" t="s">
        <v>460</v>
      </c>
      <c r="R83" s="129"/>
      <c r="S83" s="129">
        <v>0</v>
      </c>
      <c r="T83" s="129"/>
      <c r="U83" s="123">
        <v>0</v>
      </c>
      <c r="V83" s="99"/>
      <c r="W83" s="10">
        <f>U83/درآمدها!$J$5</f>
        <v>0</v>
      </c>
    </row>
    <row r="84" spans="1:23">
      <c r="A84" s="247" t="s">
        <v>130</v>
      </c>
      <c r="B84" s="243"/>
      <c r="C84" s="135">
        <v>1569880</v>
      </c>
      <c r="D84" s="135"/>
      <c r="E84" s="135">
        <v>17420946726</v>
      </c>
      <c r="F84" s="135"/>
      <c r="G84" s="136">
        <v>17228352925</v>
      </c>
      <c r="H84" s="129"/>
      <c r="I84" s="129">
        <v>0</v>
      </c>
      <c r="J84" s="129">
        <v>0</v>
      </c>
      <c r="K84" s="99"/>
      <c r="L84" s="129">
        <v>399010</v>
      </c>
      <c r="M84" s="129">
        <v>4028774360</v>
      </c>
      <c r="N84" s="129"/>
      <c r="O84" s="129">
        <v>1170870</v>
      </c>
      <c r="P84" s="129"/>
      <c r="Q84" s="82" t="s">
        <v>461</v>
      </c>
      <c r="R84" s="129"/>
      <c r="S84" s="129">
        <v>12993135713</v>
      </c>
      <c r="T84" s="129"/>
      <c r="U84" s="123">
        <v>12930965929</v>
      </c>
      <c r="V84" s="99"/>
      <c r="W84" s="10">
        <f>U84/درآمدها!$J$5</f>
        <v>1.170359436086498E-3</v>
      </c>
    </row>
    <row r="85" spans="1:23">
      <c r="A85" s="247" t="s">
        <v>129</v>
      </c>
      <c r="B85" s="243"/>
      <c r="C85" s="135">
        <v>5679411</v>
      </c>
      <c r="D85" s="135"/>
      <c r="E85" s="135">
        <v>41897899546</v>
      </c>
      <c r="F85" s="135"/>
      <c r="G85" s="136">
        <v>35962589877</v>
      </c>
      <c r="H85" s="129"/>
      <c r="I85" s="129">
        <v>60000</v>
      </c>
      <c r="J85" s="129">
        <v>390361890</v>
      </c>
      <c r="K85" s="99"/>
      <c r="L85" s="129">
        <v>92563</v>
      </c>
      <c r="M85" s="129">
        <v>587643566</v>
      </c>
      <c r="N85" s="129"/>
      <c r="O85" s="129">
        <v>5646848</v>
      </c>
      <c r="P85" s="129"/>
      <c r="Q85" s="82" t="s">
        <v>462</v>
      </c>
      <c r="R85" s="129"/>
      <c r="S85" s="129">
        <v>41605999777</v>
      </c>
      <c r="T85" s="129"/>
      <c r="U85" s="123">
        <v>35644132768</v>
      </c>
      <c r="V85" s="99"/>
      <c r="W85" s="10">
        <f>U85/درآمدها!$J$5</f>
        <v>3.2260890141696352E-3</v>
      </c>
    </row>
    <row r="86" spans="1:23">
      <c r="A86" s="247" t="s">
        <v>128</v>
      </c>
      <c r="B86" s="243"/>
      <c r="C86" s="135">
        <v>11126378</v>
      </c>
      <c r="D86" s="135"/>
      <c r="E86" s="135">
        <v>58372058152</v>
      </c>
      <c r="F86" s="135"/>
      <c r="G86" s="136">
        <v>72775958416</v>
      </c>
      <c r="H86" s="129"/>
      <c r="I86" s="129">
        <v>0</v>
      </c>
      <c r="J86" s="129">
        <v>0</v>
      </c>
      <c r="K86" s="99"/>
      <c r="L86" s="129">
        <v>11062260</v>
      </c>
      <c r="M86" s="129">
        <v>92574413202</v>
      </c>
      <c r="N86" s="129"/>
      <c r="O86" s="129">
        <v>64118</v>
      </c>
      <c r="P86" s="129"/>
      <c r="Q86" s="82" t="s">
        <v>463</v>
      </c>
      <c r="R86" s="129"/>
      <c r="S86" s="129">
        <v>336380772</v>
      </c>
      <c r="T86" s="129"/>
      <c r="U86" s="123">
        <v>588287880</v>
      </c>
      <c r="V86" s="99"/>
      <c r="W86" s="10">
        <f>U86/درآمدها!$J$5</f>
        <v>5.3244921939606906E-5</v>
      </c>
    </row>
    <row r="87" spans="1:23">
      <c r="A87" s="243" t="s">
        <v>127</v>
      </c>
      <c r="B87" s="243"/>
      <c r="C87" s="135">
        <v>1493700</v>
      </c>
      <c r="D87" s="135"/>
      <c r="E87" s="135">
        <v>23711115388</v>
      </c>
      <c r="F87" s="135"/>
      <c r="G87" s="136">
        <v>23756999761</v>
      </c>
      <c r="H87" s="129"/>
      <c r="I87" s="129">
        <v>0</v>
      </c>
      <c r="J87" s="129">
        <v>0</v>
      </c>
      <c r="K87" s="99"/>
      <c r="L87" s="129">
        <v>24165</v>
      </c>
      <c r="M87" s="129">
        <v>353886622</v>
      </c>
      <c r="N87" s="129"/>
      <c r="O87" s="129">
        <v>1469535</v>
      </c>
      <c r="P87" s="129"/>
      <c r="Q87" s="82" t="s">
        <v>464</v>
      </c>
      <c r="R87" s="129"/>
      <c r="S87" s="129">
        <v>23327518212</v>
      </c>
      <c r="T87" s="129"/>
      <c r="U87" s="123">
        <v>21108433809</v>
      </c>
      <c r="V87" s="99"/>
      <c r="W87" s="10">
        <f>U87/درآمدها!$J$5</f>
        <v>1.9104879577453886E-3</v>
      </c>
    </row>
    <row r="88" spans="1:23">
      <c r="A88" s="243" t="s">
        <v>126</v>
      </c>
      <c r="B88" s="243"/>
      <c r="C88" s="135">
        <v>20651697</v>
      </c>
      <c r="D88" s="135"/>
      <c r="E88" s="138">
        <v>40078227571</v>
      </c>
      <c r="F88" s="135"/>
      <c r="G88" s="178">
        <v>34077840212</v>
      </c>
      <c r="H88" s="129"/>
      <c r="I88" s="123">
        <v>0</v>
      </c>
      <c r="J88" s="125">
        <v>0</v>
      </c>
      <c r="K88" s="99"/>
      <c r="L88" s="129">
        <v>331027</v>
      </c>
      <c r="M88" s="129">
        <v>569702839</v>
      </c>
      <c r="N88" s="129"/>
      <c r="O88" s="129">
        <v>20320670</v>
      </c>
      <c r="P88" s="129"/>
      <c r="Q88" s="82" t="s">
        <v>465</v>
      </c>
      <c r="R88" s="129"/>
      <c r="S88" s="122">
        <v>39435811820</v>
      </c>
      <c r="T88" s="129"/>
      <c r="U88" s="125">
        <v>35632380196</v>
      </c>
      <c r="V88" s="99"/>
      <c r="W88" s="10">
        <f>U88/درآمدها!$J$5</f>
        <v>3.2250253091367699E-3</v>
      </c>
    </row>
    <row r="89" spans="1:23">
      <c r="A89" s="243" t="s">
        <v>124</v>
      </c>
      <c r="B89" s="243"/>
      <c r="C89" s="135">
        <v>4025573</v>
      </c>
      <c r="D89" s="135"/>
      <c r="E89" s="135">
        <v>17147598074</v>
      </c>
      <c r="F89" s="135"/>
      <c r="G89" s="136">
        <v>18167358618</v>
      </c>
      <c r="H89" s="129"/>
      <c r="I89" s="129">
        <v>0</v>
      </c>
      <c r="J89" s="129">
        <v>0</v>
      </c>
      <c r="K89" s="99"/>
      <c r="L89" s="129">
        <v>63972</v>
      </c>
      <c r="M89" s="122">
        <v>286885220</v>
      </c>
      <c r="N89" s="129"/>
      <c r="O89" s="129">
        <v>3961601</v>
      </c>
      <c r="P89" s="129"/>
      <c r="Q89" s="82" t="s">
        <v>466</v>
      </c>
      <c r="R89" s="129"/>
      <c r="S89" s="129">
        <v>16875098695</v>
      </c>
      <c r="T89" s="129"/>
      <c r="U89" s="123">
        <v>17307639541</v>
      </c>
      <c r="V89" s="99"/>
      <c r="W89" s="10">
        <f>U89/درآمدها!$J$5</f>
        <v>1.5664846202838633E-3</v>
      </c>
    </row>
    <row r="90" spans="1:23">
      <c r="A90" s="247" t="s">
        <v>123</v>
      </c>
      <c r="B90" s="243"/>
      <c r="C90" s="135">
        <v>11967650</v>
      </c>
      <c r="D90" s="135"/>
      <c r="E90" s="135">
        <v>48421492882</v>
      </c>
      <c r="F90" s="135"/>
      <c r="G90" s="136">
        <v>52344346927</v>
      </c>
      <c r="H90" s="129"/>
      <c r="I90" s="129">
        <v>1665808</v>
      </c>
      <c r="J90" s="129">
        <v>7025205115</v>
      </c>
      <c r="K90" s="99"/>
      <c r="L90" s="129">
        <v>122222</v>
      </c>
      <c r="M90" s="129">
        <v>515239601</v>
      </c>
      <c r="N90" s="129"/>
      <c r="O90" s="129">
        <v>13511236</v>
      </c>
      <c r="P90" s="129"/>
      <c r="Q90" s="82" t="s">
        <v>467</v>
      </c>
      <c r="R90" s="129"/>
      <c r="S90" s="129">
        <v>54949626284</v>
      </c>
      <c r="T90" s="129"/>
      <c r="U90" s="123">
        <v>56705023986</v>
      </c>
      <c r="V90" s="99"/>
      <c r="W90" s="10">
        <f>U90/درآمدها!$J$5</f>
        <v>5.132273973956606E-3</v>
      </c>
    </row>
    <row r="91" spans="1:23">
      <c r="A91" s="247" t="s">
        <v>122</v>
      </c>
      <c r="B91" s="243"/>
      <c r="C91" s="135">
        <v>1086321</v>
      </c>
      <c r="D91" s="138"/>
      <c r="E91" s="135">
        <v>68454022235</v>
      </c>
      <c r="F91" s="135"/>
      <c r="G91" s="136">
        <v>62426555722</v>
      </c>
      <c r="H91" s="129"/>
      <c r="I91" s="129">
        <v>0</v>
      </c>
      <c r="J91" s="123">
        <v>0</v>
      </c>
      <c r="K91" s="99"/>
      <c r="L91" s="129">
        <v>16302</v>
      </c>
      <c r="M91" s="129">
        <v>883502881</v>
      </c>
      <c r="N91" s="129"/>
      <c r="O91" s="129">
        <v>1070019</v>
      </c>
      <c r="P91" s="129"/>
      <c r="Q91" s="82" t="s">
        <v>420</v>
      </c>
      <c r="R91" s="129"/>
      <c r="S91" s="129">
        <v>67426759141</v>
      </c>
      <c r="T91" s="129"/>
      <c r="U91" s="123">
        <v>58617883049</v>
      </c>
      <c r="V91" s="99"/>
      <c r="W91" s="10">
        <f>U91/درآمدها!$J$5</f>
        <v>5.3054035503995282E-3</v>
      </c>
    </row>
    <row r="92" spans="1:23">
      <c r="A92" s="247" t="s">
        <v>121</v>
      </c>
      <c r="B92" s="243"/>
      <c r="C92" s="135">
        <v>2333694</v>
      </c>
      <c r="D92" s="135"/>
      <c r="E92" s="135">
        <v>57696497610</v>
      </c>
      <c r="F92" s="135"/>
      <c r="G92" s="136">
        <v>53054020872</v>
      </c>
      <c r="H92" s="129"/>
      <c r="I92" s="129">
        <v>0</v>
      </c>
      <c r="J92" s="129">
        <v>0</v>
      </c>
      <c r="K92" s="99"/>
      <c r="L92" s="129">
        <v>29629</v>
      </c>
      <c r="M92" s="129">
        <v>656614072</v>
      </c>
      <c r="N92" s="129"/>
      <c r="O92" s="129">
        <v>2304065</v>
      </c>
      <c r="P92" s="129"/>
      <c r="Q92" s="82" t="s">
        <v>468</v>
      </c>
      <c r="R92" s="129"/>
      <c r="S92" s="129">
        <v>56963972468</v>
      </c>
      <c r="T92" s="129"/>
      <c r="U92" s="123">
        <v>49792335383</v>
      </c>
      <c r="V92" s="99"/>
      <c r="W92" s="10">
        <f>U92/درآمدها!$J$5</f>
        <v>4.5066184444570948E-3</v>
      </c>
    </row>
    <row r="93" spans="1:23">
      <c r="A93" s="247" t="s">
        <v>120</v>
      </c>
      <c r="B93" s="243"/>
      <c r="C93" s="135">
        <v>9943328</v>
      </c>
      <c r="D93" s="135"/>
      <c r="E93" s="135">
        <v>69160128595</v>
      </c>
      <c r="F93" s="135"/>
      <c r="G93" s="136">
        <v>77393013507</v>
      </c>
      <c r="H93" s="129"/>
      <c r="I93" s="129">
        <v>0</v>
      </c>
      <c r="J93" s="129">
        <v>0</v>
      </c>
      <c r="K93" s="99"/>
      <c r="L93" s="129">
        <v>1078803</v>
      </c>
      <c r="M93" s="129">
        <v>8365375913</v>
      </c>
      <c r="N93" s="129"/>
      <c r="O93" s="129">
        <v>8864525</v>
      </c>
      <c r="P93" s="129"/>
      <c r="Q93" s="129" t="s">
        <v>469</v>
      </c>
      <c r="R93" s="129"/>
      <c r="S93" s="129">
        <v>61656589116</v>
      </c>
      <c r="T93" s="129"/>
      <c r="U93" s="123">
        <v>67850714290</v>
      </c>
      <c r="V93" s="99"/>
      <c r="W93" s="10">
        <f>U93/درآمدها!$J$5</f>
        <v>6.1410511906477162E-3</v>
      </c>
    </row>
    <row r="94" spans="1:23">
      <c r="A94" s="247" t="s">
        <v>119</v>
      </c>
      <c r="B94" s="243"/>
      <c r="C94" s="135">
        <v>1099330</v>
      </c>
      <c r="D94" s="135"/>
      <c r="E94" s="135">
        <v>27186848258</v>
      </c>
      <c r="F94" s="135"/>
      <c r="G94" s="136">
        <v>33078722624</v>
      </c>
      <c r="H94" s="129"/>
      <c r="I94" s="129">
        <v>0</v>
      </c>
      <c r="J94" s="129">
        <v>0</v>
      </c>
      <c r="K94" s="99"/>
      <c r="L94" s="129">
        <v>371527</v>
      </c>
      <c r="M94" s="129">
        <v>10888773906</v>
      </c>
      <c r="N94" s="129"/>
      <c r="O94" s="129">
        <v>727803</v>
      </c>
      <c r="P94" s="129"/>
      <c r="Q94" s="82" t="s">
        <v>470</v>
      </c>
      <c r="R94" s="129"/>
      <c r="S94" s="129">
        <v>17998844499</v>
      </c>
      <c r="T94" s="129"/>
      <c r="U94" s="123">
        <v>22594048432</v>
      </c>
      <c r="V94" s="99"/>
      <c r="W94" s="10">
        <f>U94/درآمدها!$J$5</f>
        <v>2.0449483763995578E-3</v>
      </c>
    </row>
    <row r="95" spans="1:23">
      <c r="A95" s="247" t="s">
        <v>118</v>
      </c>
      <c r="B95" s="243"/>
      <c r="C95" s="135">
        <v>1522319</v>
      </c>
      <c r="D95" s="135"/>
      <c r="E95" s="135">
        <v>10819271092</v>
      </c>
      <c r="F95" s="135"/>
      <c r="G95" s="136">
        <v>23395018185</v>
      </c>
      <c r="H95" s="129"/>
      <c r="I95" s="129">
        <v>0</v>
      </c>
      <c r="J95" s="129">
        <v>0</v>
      </c>
      <c r="K95" s="99"/>
      <c r="L95" s="129">
        <v>24627</v>
      </c>
      <c r="M95" s="129">
        <v>347382528</v>
      </c>
      <c r="N95" s="129"/>
      <c r="O95" s="129">
        <v>1497692</v>
      </c>
      <c r="P95" s="129"/>
      <c r="Q95" s="82" t="s">
        <v>471</v>
      </c>
      <c r="R95" s="129"/>
      <c r="S95" s="129">
        <v>10644244576</v>
      </c>
      <c r="T95" s="129"/>
      <c r="U95" s="123">
        <v>20813154645</v>
      </c>
      <c r="V95" s="99"/>
      <c r="W95" s="10">
        <f>U95/درآمدها!$J$5</f>
        <v>1.883762749608222E-3</v>
      </c>
    </row>
    <row r="96" spans="1:23">
      <c r="A96" s="247" t="s">
        <v>117</v>
      </c>
      <c r="B96" s="243"/>
      <c r="C96" s="135">
        <v>788971</v>
      </c>
      <c r="D96" s="135"/>
      <c r="E96" s="135">
        <v>10886142209</v>
      </c>
      <c r="F96" s="135"/>
      <c r="G96" s="136">
        <v>11717092745</v>
      </c>
      <c r="H96" s="129"/>
      <c r="I96" s="129">
        <v>0</v>
      </c>
      <c r="J96" s="129">
        <v>0</v>
      </c>
      <c r="K96" s="99"/>
      <c r="L96" s="129">
        <v>12762</v>
      </c>
      <c r="M96" s="129">
        <v>189928602</v>
      </c>
      <c r="N96" s="129"/>
      <c r="O96" s="129">
        <v>776209</v>
      </c>
      <c r="P96" s="129"/>
      <c r="Q96" s="82" t="s">
        <v>472</v>
      </c>
      <c r="R96" s="129"/>
      <c r="S96" s="129">
        <v>10710053421</v>
      </c>
      <c r="T96" s="129"/>
      <c r="U96" s="123">
        <v>11573858349</v>
      </c>
      <c r="V96" s="99"/>
      <c r="W96" s="10">
        <f>U96/درآمدها!$J$5</f>
        <v>1.0475299683763205E-3</v>
      </c>
    </row>
    <row r="97" spans="1:23">
      <c r="A97" s="247" t="s">
        <v>116</v>
      </c>
      <c r="B97" s="243"/>
      <c r="C97" s="135">
        <v>2906367</v>
      </c>
      <c r="D97" s="135"/>
      <c r="E97" s="135">
        <v>48561246749</v>
      </c>
      <c r="F97" s="135"/>
      <c r="G97" s="136">
        <v>49200932206</v>
      </c>
      <c r="H97" s="129"/>
      <c r="I97" s="129">
        <v>0</v>
      </c>
      <c r="J97" s="129">
        <v>0</v>
      </c>
      <c r="K97" s="99"/>
      <c r="L97" s="129">
        <v>47020</v>
      </c>
      <c r="M97" s="129">
        <v>794100655</v>
      </c>
      <c r="N97" s="129"/>
      <c r="O97" s="129">
        <v>2859347</v>
      </c>
      <c r="P97" s="129"/>
      <c r="Q97" s="82" t="s">
        <v>473</v>
      </c>
      <c r="R97" s="129"/>
      <c r="S97" s="129">
        <v>47775609621</v>
      </c>
      <c r="T97" s="129"/>
      <c r="U97" s="123">
        <v>47921749311</v>
      </c>
      <c r="V97" s="99"/>
      <c r="W97" s="10">
        <f>U97/درآمدها!$J$5</f>
        <v>4.3373149235602232E-3</v>
      </c>
    </row>
    <row r="98" spans="1:23" ht="29.25" customHeight="1">
      <c r="A98" s="247" t="s">
        <v>115</v>
      </c>
      <c r="B98" s="246"/>
      <c r="C98" s="135">
        <v>1385008</v>
      </c>
      <c r="D98" s="135"/>
      <c r="E98" s="135">
        <v>62610111349</v>
      </c>
      <c r="F98" s="135"/>
      <c r="G98" s="136">
        <v>65878310640</v>
      </c>
      <c r="H98" s="129"/>
      <c r="I98" s="129">
        <v>0</v>
      </c>
      <c r="J98" s="175">
        <v>0</v>
      </c>
      <c r="K98" s="129"/>
      <c r="L98" s="129">
        <v>22406</v>
      </c>
      <c r="M98" s="175">
        <v>988718623</v>
      </c>
      <c r="N98" s="129"/>
      <c r="O98" s="129">
        <v>1362602</v>
      </c>
      <c r="P98" s="129"/>
      <c r="Q98" s="82" t="s">
        <v>474</v>
      </c>
      <c r="R98" s="129"/>
      <c r="S98" s="129">
        <v>61597234777</v>
      </c>
      <c r="T98" s="129"/>
      <c r="U98" s="123">
        <v>61087702768</v>
      </c>
      <c r="V98" s="108"/>
      <c r="W98" s="10">
        <f>U98/درآمدها!$J$5</f>
        <v>5.528942675739076E-3</v>
      </c>
    </row>
    <row r="99" spans="1:23">
      <c r="A99" s="247" t="s">
        <v>114</v>
      </c>
      <c r="B99" s="243"/>
      <c r="C99" s="135">
        <v>15254450</v>
      </c>
      <c r="D99" s="135"/>
      <c r="E99" s="135">
        <v>156581339395</v>
      </c>
      <c r="F99" s="135"/>
      <c r="G99" s="136">
        <v>156792513476</v>
      </c>
      <c r="H99" s="129"/>
      <c r="I99" s="129">
        <v>0</v>
      </c>
      <c r="J99" s="129">
        <v>0</v>
      </c>
      <c r="K99" s="99"/>
      <c r="L99" s="129">
        <v>5744320</v>
      </c>
      <c r="M99" s="129">
        <v>62175047826</v>
      </c>
      <c r="N99" s="129"/>
      <c r="O99" s="129">
        <v>9510130</v>
      </c>
      <c r="P99" s="129"/>
      <c r="Q99" s="82" t="s">
        <v>475</v>
      </c>
      <c r="R99" s="129"/>
      <c r="S99" s="129">
        <v>97617999549</v>
      </c>
      <c r="T99" s="129"/>
      <c r="U99" s="123">
        <v>104650740126</v>
      </c>
      <c r="V99" s="99"/>
      <c r="W99" s="10">
        <f>U99/درآمدها!$J$5</f>
        <v>9.4717580938960665E-3</v>
      </c>
    </row>
    <row r="100" spans="1:23">
      <c r="A100" s="247" t="s">
        <v>113</v>
      </c>
      <c r="B100" s="243"/>
      <c r="C100" s="135">
        <v>5715325</v>
      </c>
      <c r="D100" s="135"/>
      <c r="E100" s="135">
        <v>29886672730</v>
      </c>
      <c r="F100" s="135"/>
      <c r="G100" s="136">
        <v>25992033587</v>
      </c>
      <c r="H100" s="129"/>
      <c r="I100" s="129">
        <v>0</v>
      </c>
      <c r="J100" s="129">
        <v>0</v>
      </c>
      <c r="K100" s="99"/>
      <c r="L100" s="129">
        <v>84206</v>
      </c>
      <c r="M100" s="129">
        <v>400802859</v>
      </c>
      <c r="N100" s="129"/>
      <c r="O100" s="129">
        <v>5631119</v>
      </c>
      <c r="P100" s="129"/>
      <c r="Q100" s="82" t="s">
        <v>476</v>
      </c>
      <c r="R100" s="129"/>
      <c r="S100" s="129">
        <v>29446341312</v>
      </c>
      <c r="T100" s="129"/>
      <c r="U100" s="123">
        <v>26269601763</v>
      </c>
      <c r="V100" s="99"/>
      <c r="W100" s="10">
        <f>U100/درآمدها!$J$5</f>
        <v>2.3776163725411016E-3</v>
      </c>
    </row>
    <row r="101" spans="1:23">
      <c r="A101" s="247" t="s">
        <v>395</v>
      </c>
      <c r="B101" s="243">
        <v>0</v>
      </c>
      <c r="C101" s="135">
        <v>0</v>
      </c>
      <c r="D101" s="135">
        <v>30849198855</v>
      </c>
      <c r="E101" s="135">
        <v>0</v>
      </c>
      <c r="F101" s="135">
        <v>30849198855</v>
      </c>
      <c r="G101" s="136">
        <v>0</v>
      </c>
      <c r="H101" s="129">
        <v>30849198855</v>
      </c>
      <c r="I101" s="129">
        <v>2263148</v>
      </c>
      <c r="J101" s="129">
        <v>30726171114</v>
      </c>
      <c r="K101" s="99">
        <v>2272125</v>
      </c>
      <c r="L101" s="129">
        <v>8977</v>
      </c>
      <c r="M101" s="129">
        <v>123027741</v>
      </c>
      <c r="N101" s="129"/>
      <c r="O101" s="129">
        <v>2254171</v>
      </c>
      <c r="P101" s="129"/>
      <c r="Q101" s="82" t="s">
        <v>477</v>
      </c>
      <c r="R101" s="129"/>
      <c r="S101" s="129">
        <v>30604292722</v>
      </c>
      <c r="T101" s="129"/>
      <c r="U101" s="123">
        <v>30877654649</v>
      </c>
      <c r="V101" s="99"/>
      <c r="W101" s="10">
        <f>U101/درآمدها!$J$5</f>
        <v>2.7946832959811195E-3</v>
      </c>
    </row>
    <row r="102" spans="1:23">
      <c r="A102" s="243" t="s">
        <v>355</v>
      </c>
      <c r="B102" s="243"/>
      <c r="C102" s="135">
        <v>373291</v>
      </c>
      <c r="D102" s="135"/>
      <c r="E102" s="135">
        <v>49729706159</v>
      </c>
      <c r="F102" s="135"/>
      <c r="G102" s="136">
        <v>49296638682</v>
      </c>
      <c r="H102" s="129"/>
      <c r="I102" s="129">
        <v>0</v>
      </c>
      <c r="J102" s="129">
        <v>0</v>
      </c>
      <c r="K102" s="99"/>
      <c r="L102" s="129">
        <v>6037</v>
      </c>
      <c r="M102" s="129">
        <v>848938671</v>
      </c>
      <c r="N102" s="129"/>
      <c r="O102" s="129">
        <v>367254</v>
      </c>
      <c r="P102" s="129"/>
      <c r="Q102" s="82" t="s">
        <v>478</v>
      </c>
      <c r="R102" s="129"/>
      <c r="S102" s="129">
        <v>48925458973</v>
      </c>
      <c r="T102" s="129"/>
      <c r="U102" s="123">
        <v>51803268214</v>
      </c>
      <c r="V102" s="99"/>
      <c r="W102" s="10">
        <f>U102/درآمدها!$J$5</f>
        <v>4.6886245085840444E-3</v>
      </c>
    </row>
    <row r="103" spans="1:23">
      <c r="A103" s="247" t="s">
        <v>287</v>
      </c>
      <c r="B103" s="243"/>
      <c r="C103" s="135">
        <v>2735932</v>
      </c>
      <c r="D103" s="135"/>
      <c r="E103" s="135">
        <v>39755417255</v>
      </c>
      <c r="F103" s="135"/>
      <c r="G103" s="136">
        <v>39924509048</v>
      </c>
      <c r="H103" s="129"/>
      <c r="I103" s="129">
        <v>0</v>
      </c>
      <c r="J103" s="129">
        <v>0</v>
      </c>
      <c r="K103" s="99"/>
      <c r="L103" s="129">
        <v>44262</v>
      </c>
      <c r="M103" s="129">
        <v>670262154</v>
      </c>
      <c r="N103" s="129"/>
      <c r="O103" s="129">
        <v>2691670</v>
      </c>
      <c r="P103" s="129"/>
      <c r="Q103" s="82"/>
      <c r="R103" s="129"/>
      <c r="S103" s="129">
        <v>39112252777</v>
      </c>
      <c r="T103" s="129"/>
      <c r="U103" s="123">
        <v>42489394471</v>
      </c>
      <c r="V103" s="99"/>
      <c r="W103" s="10">
        <f>U103/درآمدها!$J$5</f>
        <v>3.8456418511793244E-3</v>
      </c>
    </row>
    <row r="104" spans="1:23">
      <c r="A104" s="243" t="s">
        <v>273</v>
      </c>
      <c r="B104" s="243"/>
      <c r="C104" s="135">
        <v>16660864</v>
      </c>
      <c r="D104" s="135"/>
      <c r="E104" s="135">
        <v>73580587662</v>
      </c>
      <c r="F104" s="135"/>
      <c r="G104" s="136">
        <v>58131678831</v>
      </c>
      <c r="H104" s="129"/>
      <c r="I104" s="129">
        <v>0</v>
      </c>
      <c r="J104" s="129">
        <v>0</v>
      </c>
      <c r="K104" s="99"/>
      <c r="L104" s="129">
        <v>2599182</v>
      </c>
      <c r="M104" s="129">
        <v>10739764653</v>
      </c>
      <c r="N104" s="129"/>
      <c r="O104" s="129">
        <v>14061682</v>
      </c>
      <c r="P104" s="129"/>
      <c r="Q104" s="82" t="s">
        <v>479</v>
      </c>
      <c r="R104" s="129"/>
      <c r="S104" s="129">
        <v>62101630808</v>
      </c>
      <c r="T104" s="129"/>
      <c r="U104" s="123">
        <v>57086213230</v>
      </c>
      <c r="V104" s="99"/>
      <c r="W104" s="10">
        <f>U104/درآمدها!$J$5</f>
        <v>5.1667747553444492E-3</v>
      </c>
    </row>
    <row r="105" spans="1:23">
      <c r="A105" s="243" t="s">
        <v>270</v>
      </c>
      <c r="B105" s="243"/>
      <c r="C105" s="135">
        <v>1628904</v>
      </c>
      <c r="D105" s="135"/>
      <c r="E105" s="135">
        <v>22157744115</v>
      </c>
      <c r="F105" s="135"/>
      <c r="G105" s="136">
        <v>22021283492</v>
      </c>
      <c r="H105" s="129"/>
      <c r="I105" s="129">
        <v>0</v>
      </c>
      <c r="J105" s="129">
        <v>0</v>
      </c>
      <c r="K105" s="99"/>
      <c r="L105" s="129">
        <v>1628904</v>
      </c>
      <c r="M105" s="129">
        <v>20827127283</v>
      </c>
      <c r="N105" s="129"/>
      <c r="O105" s="129">
        <v>0</v>
      </c>
      <c r="P105" s="129"/>
      <c r="Q105" s="82" t="s">
        <v>480</v>
      </c>
      <c r="R105" s="129"/>
      <c r="S105" s="129">
        <v>0</v>
      </c>
      <c r="T105" s="129"/>
      <c r="U105" s="123">
        <v>0</v>
      </c>
      <c r="V105" s="99"/>
      <c r="W105" s="10">
        <f>U105/درآمدها!$J$5</f>
        <v>0</v>
      </c>
    </row>
    <row r="106" spans="1:23">
      <c r="A106" s="247" t="s">
        <v>253</v>
      </c>
      <c r="B106" s="243"/>
      <c r="C106" s="135">
        <v>4107970</v>
      </c>
      <c r="D106" s="135"/>
      <c r="E106" s="135">
        <v>41260713339</v>
      </c>
      <c r="F106" s="135"/>
      <c r="G106" s="136">
        <v>39161029483</v>
      </c>
      <c r="H106" s="129"/>
      <c r="I106" s="129">
        <v>0</v>
      </c>
      <c r="J106" s="129">
        <v>0</v>
      </c>
      <c r="K106" s="99"/>
      <c r="L106" s="129">
        <v>909354</v>
      </c>
      <c r="M106" s="129">
        <v>10461555819</v>
      </c>
      <c r="N106" s="129"/>
      <c r="O106" s="129">
        <v>3198616</v>
      </c>
      <c r="P106" s="129"/>
      <c r="Q106" s="82" t="s">
        <v>481</v>
      </c>
      <c r="R106" s="129"/>
      <c r="S106" s="129">
        <v>32127103620</v>
      </c>
      <c r="T106" s="129"/>
      <c r="U106" s="123">
        <v>37073952182</v>
      </c>
      <c r="V106" s="99"/>
      <c r="W106" s="10">
        <f>U106/درآمدها!$J$5</f>
        <v>3.3554995046359091E-3</v>
      </c>
    </row>
    <row r="107" spans="1:23">
      <c r="A107" s="247" t="s">
        <v>149</v>
      </c>
      <c r="B107" s="243"/>
      <c r="C107" s="135">
        <v>12994578</v>
      </c>
      <c r="D107" s="135"/>
      <c r="E107" s="135">
        <v>48782176274</v>
      </c>
      <c r="F107" s="135"/>
      <c r="G107" s="136">
        <v>65839275554</v>
      </c>
      <c r="H107" s="129"/>
      <c r="I107" s="129">
        <v>0</v>
      </c>
      <c r="J107" s="129">
        <v>0</v>
      </c>
      <c r="K107" s="99"/>
      <c r="L107" s="129">
        <v>178604</v>
      </c>
      <c r="M107" s="129">
        <v>845992788</v>
      </c>
      <c r="N107" s="129"/>
      <c r="O107" s="129">
        <v>12815974</v>
      </c>
      <c r="P107" s="129"/>
      <c r="Q107" s="82" t="s">
        <v>482</v>
      </c>
      <c r="R107" s="129"/>
      <c r="S107" s="129">
        <v>48111689567</v>
      </c>
      <c r="T107" s="129"/>
      <c r="U107" s="123">
        <v>60475445883</v>
      </c>
      <c r="V107" s="99"/>
      <c r="W107" s="10">
        <f>U107/درآمدها!$J$5</f>
        <v>5.4735283604742235E-3</v>
      </c>
    </row>
    <row r="108" spans="1:23">
      <c r="A108" s="247" t="s">
        <v>148</v>
      </c>
      <c r="B108" s="243"/>
      <c r="C108" s="135">
        <v>1298068</v>
      </c>
      <c r="D108" s="135"/>
      <c r="E108" s="135">
        <v>11337239000</v>
      </c>
      <c r="F108" s="135"/>
      <c r="G108" s="136">
        <v>7071087838</v>
      </c>
      <c r="H108" s="129"/>
      <c r="I108" s="129">
        <v>0</v>
      </c>
      <c r="J108" s="129">
        <v>0</v>
      </c>
      <c r="K108" s="99"/>
      <c r="L108" s="129">
        <v>19251</v>
      </c>
      <c r="M108" s="129">
        <v>99021727</v>
      </c>
      <c r="N108" s="129"/>
      <c r="O108" s="129">
        <v>1278817</v>
      </c>
      <c r="P108" s="129"/>
      <c r="Q108" s="82" t="s">
        <v>483</v>
      </c>
      <c r="R108" s="129"/>
      <c r="S108" s="129">
        <v>11169102056</v>
      </c>
      <c r="T108" s="129"/>
      <c r="U108" s="123">
        <v>6953507977</v>
      </c>
      <c r="V108" s="99"/>
      <c r="W108" s="10">
        <f>U108/درآمدها!$J$5</f>
        <v>6.2935002067660971E-4</v>
      </c>
    </row>
    <row r="109" spans="1:23" ht="32.25" customHeight="1">
      <c r="A109" s="243" t="s">
        <v>147</v>
      </c>
      <c r="B109" s="243"/>
      <c r="C109" s="250">
        <v>3876607</v>
      </c>
      <c r="D109" s="135"/>
      <c r="E109" s="139">
        <v>31985895568</v>
      </c>
      <c r="F109" s="135"/>
      <c r="G109" s="136">
        <v>29633731742</v>
      </c>
      <c r="H109" s="129"/>
      <c r="I109" s="129">
        <v>0</v>
      </c>
      <c r="J109" s="129">
        <v>0</v>
      </c>
      <c r="K109" s="99"/>
      <c r="L109" s="129">
        <v>62719</v>
      </c>
      <c r="M109" s="129">
        <v>471634957</v>
      </c>
      <c r="N109" s="129"/>
      <c r="O109" s="129">
        <v>3813888</v>
      </c>
      <c r="P109" s="129"/>
      <c r="Q109" s="82" t="s">
        <v>484</v>
      </c>
      <c r="R109" s="129"/>
      <c r="S109" s="129">
        <v>31468400919</v>
      </c>
      <c r="T109" s="129"/>
      <c r="U109" s="123">
        <v>29002644556</v>
      </c>
      <c r="V109" s="99"/>
      <c r="W109" s="10">
        <f>U109/درآمدها!$J$5</f>
        <v>2.6249793645695798E-3</v>
      </c>
    </row>
    <row r="110" spans="1:23">
      <c r="A110" s="247" t="s">
        <v>146</v>
      </c>
      <c r="B110" s="243"/>
      <c r="C110" s="135">
        <v>9729441</v>
      </c>
      <c r="D110" s="135"/>
      <c r="E110" s="135">
        <v>77337434550</v>
      </c>
      <c r="F110" s="135"/>
      <c r="G110" s="136">
        <v>74761087889</v>
      </c>
      <c r="H110" s="129"/>
      <c r="I110" s="129">
        <v>9729441</v>
      </c>
      <c r="J110" s="129">
        <v>0</v>
      </c>
      <c r="K110" s="99"/>
      <c r="L110" s="129">
        <v>109831</v>
      </c>
      <c r="M110" s="129">
        <v>397876783</v>
      </c>
      <c r="N110" s="129"/>
      <c r="O110" s="129">
        <v>19349051</v>
      </c>
      <c r="P110" s="129"/>
      <c r="Q110" s="129" t="s">
        <v>485</v>
      </c>
      <c r="R110" s="129"/>
      <c r="S110" s="129">
        <v>76900921919</v>
      </c>
      <c r="T110" s="129"/>
      <c r="U110" s="123">
        <v>67222564897</v>
      </c>
      <c r="V110" s="99"/>
      <c r="W110" s="10">
        <f>U110/درآمدها!$J$5</f>
        <v>6.0841984718789793E-3</v>
      </c>
    </row>
    <row r="111" spans="1:23">
      <c r="A111" s="247" t="s">
        <v>144</v>
      </c>
      <c r="B111" s="243"/>
      <c r="C111" s="135">
        <v>20837446</v>
      </c>
      <c r="D111" s="135"/>
      <c r="E111" s="135">
        <v>76147669172</v>
      </c>
      <c r="F111" s="135"/>
      <c r="G111" s="136">
        <v>60379745222</v>
      </c>
      <c r="H111" s="129"/>
      <c r="I111" s="129">
        <v>0</v>
      </c>
      <c r="J111" s="129">
        <v>0</v>
      </c>
      <c r="K111" s="99"/>
      <c r="L111" s="129">
        <v>337133</v>
      </c>
      <c r="M111" s="129">
        <v>999408573</v>
      </c>
      <c r="N111" s="129"/>
      <c r="O111" s="129">
        <v>20500313</v>
      </c>
      <c r="P111" s="129"/>
      <c r="Q111" s="82" t="s">
        <v>379</v>
      </c>
      <c r="R111" s="129"/>
      <c r="S111" s="129">
        <v>74915661558</v>
      </c>
      <c r="T111" s="129"/>
      <c r="U111" s="123">
        <v>63152463693</v>
      </c>
      <c r="V111" s="99"/>
      <c r="W111" s="10">
        <f>U111/درآمدها!$J$5</f>
        <v>5.7158206278661462E-3</v>
      </c>
    </row>
    <row r="112" spans="1:23">
      <c r="A112" s="247" t="s">
        <v>143</v>
      </c>
      <c r="B112" s="243"/>
      <c r="C112" s="135">
        <v>18346662</v>
      </c>
      <c r="D112" s="135"/>
      <c r="E112" s="135">
        <v>48394240731</v>
      </c>
      <c r="F112" s="135"/>
      <c r="G112" s="136">
        <v>58432947955</v>
      </c>
      <c r="H112" s="129"/>
      <c r="I112" s="129">
        <v>0</v>
      </c>
      <c r="J112" s="129">
        <v>0</v>
      </c>
      <c r="K112" s="99"/>
      <c r="L112" s="129">
        <v>270310</v>
      </c>
      <c r="M112" s="129">
        <v>843739624</v>
      </c>
      <c r="N112" s="129"/>
      <c r="O112" s="129">
        <v>18076352</v>
      </c>
      <c r="P112" s="129"/>
      <c r="Q112" s="82" t="s">
        <v>457</v>
      </c>
      <c r="R112" s="129"/>
      <c r="S112" s="129">
        <v>47681225621</v>
      </c>
      <c r="T112" s="129"/>
      <c r="U112" s="123">
        <v>53439204379</v>
      </c>
      <c r="V112" s="99"/>
      <c r="W112" s="10">
        <f>U112/درآمدها!$J$5</f>
        <v>4.8366902708832865E-3</v>
      </c>
    </row>
    <row r="113" spans="1:23">
      <c r="A113" s="243" t="s">
        <v>142</v>
      </c>
      <c r="B113" s="243"/>
      <c r="C113" s="135">
        <v>7315738</v>
      </c>
      <c r="D113" s="249"/>
      <c r="E113" s="136">
        <v>36214079853</v>
      </c>
      <c r="F113" s="249"/>
      <c r="G113" s="136">
        <v>34906604925</v>
      </c>
      <c r="H113" s="129"/>
      <c r="I113" s="129">
        <v>0</v>
      </c>
      <c r="J113" s="129">
        <v>0</v>
      </c>
      <c r="K113" s="99"/>
      <c r="L113" s="129">
        <v>118362</v>
      </c>
      <c r="M113" s="129">
        <v>548393804</v>
      </c>
      <c r="N113" s="129"/>
      <c r="O113" s="129">
        <v>7197376</v>
      </c>
      <c r="P113" s="129"/>
      <c r="Q113" s="82" t="s">
        <v>486</v>
      </c>
      <c r="R113" s="129"/>
      <c r="S113" s="129">
        <v>35628168913</v>
      </c>
      <c r="T113" s="129"/>
      <c r="U113" s="123">
        <v>33976965611</v>
      </c>
      <c r="V113" s="99"/>
      <c r="W113" s="10">
        <f>U113/درآمدها!$J$5</f>
        <v>3.0751965886198491E-3</v>
      </c>
    </row>
    <row r="114" spans="1:23">
      <c r="A114" s="247" t="s">
        <v>141</v>
      </c>
      <c r="B114" s="243"/>
      <c r="C114" s="135">
        <v>7323630</v>
      </c>
      <c r="D114" s="135"/>
      <c r="E114" s="135">
        <v>39196594274</v>
      </c>
      <c r="F114" s="135"/>
      <c r="G114" s="136">
        <v>39457894859</v>
      </c>
      <c r="H114" s="129"/>
      <c r="I114" s="129">
        <v>0</v>
      </c>
      <c r="J114" s="129">
        <v>0</v>
      </c>
      <c r="K114" s="99"/>
      <c r="L114" s="129">
        <v>118489</v>
      </c>
      <c r="M114" s="129">
        <v>615508977</v>
      </c>
      <c r="N114" s="129"/>
      <c r="O114" s="129">
        <v>7205141</v>
      </c>
      <c r="P114" s="129"/>
      <c r="Q114" s="82" t="s">
        <v>487</v>
      </c>
      <c r="R114" s="129"/>
      <c r="S114" s="129">
        <v>38562432627</v>
      </c>
      <c r="T114" s="129"/>
      <c r="U114" s="123">
        <v>36885692621</v>
      </c>
      <c r="V114" s="99"/>
      <c r="W114" s="10">
        <f>U114/درآمدها!$J$5</f>
        <v>3.3384604562879646E-3</v>
      </c>
    </row>
    <row r="115" spans="1:23">
      <c r="A115" s="247" t="s">
        <v>140</v>
      </c>
      <c r="B115" s="243"/>
      <c r="C115" s="135">
        <v>17339684</v>
      </c>
      <c r="D115" s="135"/>
      <c r="E115" s="135">
        <v>44957596032</v>
      </c>
      <c r="F115" s="135"/>
      <c r="G115" s="136">
        <v>45849124265</v>
      </c>
      <c r="H115" s="129"/>
      <c r="I115" s="129">
        <v>0</v>
      </c>
      <c r="J115" s="122">
        <v>0</v>
      </c>
      <c r="K115" s="99"/>
      <c r="L115" s="129">
        <v>280542</v>
      </c>
      <c r="M115" s="129">
        <v>755267160</v>
      </c>
      <c r="N115" s="129"/>
      <c r="O115" s="129">
        <v>17059142</v>
      </c>
      <c r="P115" s="129"/>
      <c r="Q115" s="82" t="s">
        <v>488</v>
      </c>
      <c r="R115" s="129"/>
      <c r="S115" s="122">
        <v>44230218652</v>
      </c>
      <c r="T115" s="129"/>
      <c r="U115" s="125">
        <v>45904331769</v>
      </c>
      <c r="V115" s="99"/>
      <c r="W115" s="10">
        <f>U115/درآمدها!$J$5</f>
        <v>4.1547219394188813E-3</v>
      </c>
    </row>
    <row r="116" spans="1:23">
      <c r="A116" s="247" t="s">
        <v>139</v>
      </c>
      <c r="B116" s="243"/>
      <c r="C116" s="135">
        <v>8604348</v>
      </c>
      <c r="D116" s="135"/>
      <c r="E116" s="135">
        <v>38210726470</v>
      </c>
      <c r="F116" s="135"/>
      <c r="G116" s="136">
        <v>41739382395</v>
      </c>
      <c r="H116" s="129"/>
      <c r="I116" s="129">
        <v>0</v>
      </c>
      <c r="J116" s="129">
        <v>0</v>
      </c>
      <c r="K116" s="99"/>
      <c r="L116" s="129">
        <v>139210</v>
      </c>
      <c r="M116" s="129">
        <v>668534489</v>
      </c>
      <c r="N116" s="129"/>
      <c r="O116" s="129">
        <v>8465138</v>
      </c>
      <c r="P116" s="129"/>
      <c r="Q116" s="82" t="s">
        <v>489</v>
      </c>
      <c r="R116" s="129"/>
      <c r="S116" s="129">
        <v>37592514000</v>
      </c>
      <c r="T116" s="129"/>
      <c r="U116" s="123">
        <v>40719074108</v>
      </c>
      <c r="V116" s="99"/>
      <c r="W116" s="10">
        <f>U116/درآمدها!$J$5</f>
        <v>3.6854132067679663E-3</v>
      </c>
    </row>
    <row r="117" spans="1:23">
      <c r="A117" s="247" t="s">
        <v>138</v>
      </c>
      <c r="B117" s="243"/>
      <c r="C117" s="135">
        <v>1684410</v>
      </c>
      <c r="D117" s="135"/>
      <c r="E117" s="135">
        <v>49329785785</v>
      </c>
      <c r="F117" s="135"/>
      <c r="G117" s="136">
        <v>53982261401</v>
      </c>
      <c r="H117" s="129"/>
      <c r="I117" s="129">
        <v>0</v>
      </c>
      <c r="J117" s="129">
        <v>0</v>
      </c>
      <c r="K117" s="99"/>
      <c r="L117" s="129">
        <v>25171</v>
      </c>
      <c r="M117" s="129">
        <v>778306100</v>
      </c>
      <c r="N117" s="129"/>
      <c r="O117" s="129">
        <v>1659239</v>
      </c>
      <c r="P117" s="129"/>
      <c r="Q117" s="82" t="s">
        <v>490</v>
      </c>
      <c r="R117" s="129"/>
      <c r="S117" s="129">
        <v>48592625571</v>
      </c>
      <c r="T117" s="129"/>
      <c r="U117" s="123">
        <v>49975805800</v>
      </c>
      <c r="V117" s="99"/>
      <c r="W117" s="10">
        <f>U117/درآمدها!$J$5</f>
        <v>4.5232240356370317E-3</v>
      </c>
    </row>
    <row r="118" spans="1:23">
      <c r="A118" s="247" t="s">
        <v>137</v>
      </c>
      <c r="B118" s="243"/>
      <c r="C118" s="135">
        <v>13737073</v>
      </c>
      <c r="D118" s="135"/>
      <c r="E118" s="135">
        <v>64605056489</v>
      </c>
      <c r="F118" s="135"/>
      <c r="G118" s="136">
        <v>59264164388</v>
      </c>
      <c r="H118" s="129"/>
      <c r="I118" s="129">
        <v>0</v>
      </c>
      <c r="J118" s="129">
        <v>0</v>
      </c>
      <c r="K118" s="99"/>
      <c r="L118" s="129">
        <v>222254</v>
      </c>
      <c r="M118" s="129">
        <v>956837861</v>
      </c>
      <c r="N118" s="129"/>
      <c r="O118" s="129">
        <v>13514819</v>
      </c>
      <c r="P118" s="129"/>
      <c r="Q118" s="82" t="s">
        <v>491</v>
      </c>
      <c r="R118" s="129"/>
      <c r="S118" s="129">
        <v>63559802364</v>
      </c>
      <c r="T118" s="129"/>
      <c r="U118" s="123">
        <v>57969461147</v>
      </c>
      <c r="V118" s="99"/>
      <c r="W118" s="10">
        <f>U118/درآمدها!$J$5</f>
        <v>5.2467160017865581E-3</v>
      </c>
    </row>
    <row r="119" spans="1:23">
      <c r="A119" s="247" t="s">
        <v>136</v>
      </c>
      <c r="B119" s="243"/>
      <c r="C119" s="135">
        <v>3443232</v>
      </c>
      <c r="D119" s="140"/>
      <c r="E119" s="140">
        <v>46390985422</v>
      </c>
      <c r="F119" s="135"/>
      <c r="G119" s="177">
        <v>38711243348</v>
      </c>
      <c r="H119" s="129"/>
      <c r="I119" s="129">
        <v>0</v>
      </c>
      <c r="J119" s="129">
        <v>0</v>
      </c>
      <c r="K119" s="99"/>
      <c r="L119" s="129">
        <v>55706</v>
      </c>
      <c r="M119" s="129">
        <v>619884644</v>
      </c>
      <c r="N119" s="129"/>
      <c r="O119" s="129">
        <v>3387526</v>
      </c>
      <c r="P119" s="129"/>
      <c r="Q119" s="82" t="s">
        <v>492</v>
      </c>
      <c r="R119" s="129"/>
      <c r="S119" s="129">
        <v>45640453296</v>
      </c>
      <c r="T119" s="129"/>
      <c r="U119" s="123">
        <v>37007398724</v>
      </c>
      <c r="V119" s="99"/>
      <c r="W119" s="10">
        <f>U119/درآمدها!$J$5</f>
        <v>3.3494758658758838E-3</v>
      </c>
    </row>
    <row r="120" spans="1:23">
      <c r="A120" s="247" t="s">
        <v>135</v>
      </c>
      <c r="B120" s="243"/>
      <c r="C120" s="135">
        <v>3425111</v>
      </c>
      <c r="D120" s="135"/>
      <c r="E120" s="135">
        <v>15033718060</v>
      </c>
      <c r="F120" s="135"/>
      <c r="G120" s="136">
        <v>16880659223</v>
      </c>
      <c r="H120" s="129"/>
      <c r="I120" s="129">
        <v>0</v>
      </c>
      <c r="J120" s="129">
        <v>0</v>
      </c>
      <c r="K120" s="99"/>
      <c r="L120" s="129">
        <v>54408</v>
      </c>
      <c r="M120" s="129">
        <v>280420383</v>
      </c>
      <c r="N120" s="129"/>
      <c r="O120" s="129">
        <v>3370703</v>
      </c>
      <c r="P120" s="129"/>
      <c r="Q120" s="82" t="s">
        <v>493</v>
      </c>
      <c r="R120" s="129"/>
      <c r="S120" s="129">
        <v>14794906958</v>
      </c>
      <c r="T120" s="129"/>
      <c r="U120" s="123">
        <v>17624404893</v>
      </c>
      <c r="V120" s="99"/>
      <c r="W120" s="10">
        <f>U120/درآمدها!$J$5</f>
        <v>1.595154506259437E-3</v>
      </c>
    </row>
    <row r="121" spans="1:23">
      <c r="A121" s="247" t="s">
        <v>134</v>
      </c>
      <c r="B121" s="243"/>
      <c r="C121" s="135">
        <v>50199330</v>
      </c>
      <c r="D121" s="135"/>
      <c r="E121" s="135">
        <v>173946452415</v>
      </c>
      <c r="F121" s="135"/>
      <c r="G121" s="136">
        <v>220261442559</v>
      </c>
      <c r="H121" s="129"/>
      <c r="I121" s="129">
        <v>0</v>
      </c>
      <c r="J121" s="129">
        <v>0</v>
      </c>
      <c r="K121" s="99"/>
      <c r="L121" s="129">
        <v>812188</v>
      </c>
      <c r="M121" s="129">
        <v>3722932310</v>
      </c>
      <c r="N121" s="129"/>
      <c r="O121" s="129">
        <v>49387142</v>
      </c>
      <c r="P121" s="129"/>
      <c r="Q121" s="82" t="s">
        <v>494</v>
      </c>
      <c r="R121" s="129"/>
      <c r="S121" s="129">
        <v>171132127577</v>
      </c>
      <c r="T121" s="129"/>
      <c r="U121" s="123">
        <v>220625238546</v>
      </c>
      <c r="V121" s="99"/>
      <c r="W121" s="10">
        <f>U121/درآمدها!$J$5</f>
        <v>1.9968410031308007E-2</v>
      </c>
    </row>
    <row r="122" spans="1:23">
      <c r="A122" s="247" t="s">
        <v>339</v>
      </c>
      <c r="B122" s="243"/>
      <c r="C122" s="135">
        <v>11699476</v>
      </c>
      <c r="D122" s="135"/>
      <c r="E122" s="135">
        <v>29615586174</v>
      </c>
      <c r="F122" s="135"/>
      <c r="G122" s="136">
        <v>25329844053</v>
      </c>
      <c r="H122" s="129"/>
      <c r="I122" s="129">
        <v>0</v>
      </c>
      <c r="J122" s="129">
        <v>0</v>
      </c>
      <c r="K122" s="99"/>
      <c r="L122" s="129">
        <v>187579</v>
      </c>
      <c r="M122" s="129">
        <v>382013799</v>
      </c>
      <c r="N122" s="129"/>
      <c r="O122" s="129">
        <v>11511897</v>
      </c>
      <c r="P122" s="129"/>
      <c r="Q122" s="82" t="s">
        <v>495</v>
      </c>
      <c r="R122" s="129"/>
      <c r="S122" s="129">
        <v>29140756187</v>
      </c>
      <c r="T122" s="129"/>
      <c r="U122" s="123">
        <v>23184330860</v>
      </c>
      <c r="V122" s="99"/>
      <c r="W122" s="10">
        <f>U122/درآمدها!$J$5</f>
        <v>2.0983738214404813E-3</v>
      </c>
    </row>
    <row r="123" spans="1:23">
      <c r="A123" s="247" t="s">
        <v>296</v>
      </c>
      <c r="B123" s="243"/>
      <c r="C123" s="135">
        <v>907948</v>
      </c>
      <c r="D123" s="249"/>
      <c r="E123" s="135">
        <v>30635176145</v>
      </c>
      <c r="F123" s="249"/>
      <c r="G123" s="249">
        <v>26598022061</v>
      </c>
      <c r="H123" s="129"/>
      <c r="I123" s="129">
        <v>0</v>
      </c>
      <c r="J123" s="129">
        <v>0</v>
      </c>
      <c r="K123" s="99"/>
      <c r="L123" s="129">
        <v>14640</v>
      </c>
      <c r="M123" s="129">
        <v>421078336</v>
      </c>
      <c r="N123" s="129"/>
      <c r="O123" s="243">
        <v>893308</v>
      </c>
      <c r="P123" s="243"/>
      <c r="Q123" s="108" t="s">
        <v>496</v>
      </c>
      <c r="R123" s="129"/>
      <c r="S123" s="129">
        <v>30141206249</v>
      </c>
      <c r="T123" s="129"/>
      <c r="U123" s="123">
        <v>26595384884</v>
      </c>
      <c r="V123" s="99"/>
      <c r="W123" s="10">
        <f>U123/درآمدها!$J$5</f>
        <v>2.4071024412442108E-3</v>
      </c>
    </row>
    <row r="124" spans="1:23">
      <c r="A124" s="247" t="s">
        <v>288</v>
      </c>
      <c r="B124" s="243"/>
      <c r="C124" s="135">
        <v>5500112</v>
      </c>
      <c r="D124" s="135"/>
      <c r="E124" s="135">
        <v>97052088142</v>
      </c>
      <c r="F124" s="135"/>
      <c r="G124" s="136">
        <v>83322967726</v>
      </c>
      <c r="H124" s="129"/>
      <c r="I124" s="129">
        <v>0</v>
      </c>
      <c r="J124" s="129">
        <v>0</v>
      </c>
      <c r="K124" s="99"/>
      <c r="L124" s="129">
        <v>88985</v>
      </c>
      <c r="M124" s="129">
        <v>1375354767</v>
      </c>
      <c r="N124" s="129"/>
      <c r="O124" s="129">
        <v>5411127</v>
      </c>
      <c r="P124" s="129"/>
      <c r="Q124" s="82" t="s">
        <v>497</v>
      </c>
      <c r="R124" s="129"/>
      <c r="S124" s="129">
        <v>95481905559</v>
      </c>
      <c r="T124" s="129"/>
      <c r="U124" s="123">
        <v>82082483926</v>
      </c>
      <c r="V124" s="99"/>
      <c r="W124" s="10">
        <f>U124/درآمدها!$J$5</f>
        <v>7.4291441279546819E-3</v>
      </c>
    </row>
    <row r="125" spans="1:23">
      <c r="A125" s="247" t="s">
        <v>276</v>
      </c>
      <c r="B125" s="243"/>
      <c r="C125" s="135">
        <v>12661128</v>
      </c>
      <c r="D125" s="135"/>
      <c r="E125" s="135">
        <v>56855926482</v>
      </c>
      <c r="F125" s="135"/>
      <c r="G125" s="136">
        <v>50620064631</v>
      </c>
      <c r="H125" s="129"/>
      <c r="I125" s="129">
        <v>0</v>
      </c>
      <c r="J125" s="129">
        <v>0</v>
      </c>
      <c r="K125" s="99"/>
      <c r="L125" s="129">
        <v>4375722</v>
      </c>
      <c r="M125" s="129">
        <v>20221766781</v>
      </c>
      <c r="N125" s="129"/>
      <c r="O125" s="129">
        <v>8285406</v>
      </c>
      <c r="P125" s="129"/>
      <c r="Q125" s="82" t="s">
        <v>498</v>
      </c>
      <c r="R125" s="129"/>
      <c r="S125" s="129">
        <v>37206355896</v>
      </c>
      <c r="T125" s="129"/>
      <c r="U125" s="123">
        <v>36914235316</v>
      </c>
      <c r="V125" s="99"/>
      <c r="W125" s="10">
        <f>U125/درآمدها!$J$5</f>
        <v>3.3410438064110726E-3</v>
      </c>
    </row>
    <row r="126" spans="1:23">
      <c r="A126" s="247" t="s">
        <v>275</v>
      </c>
      <c r="B126" s="243"/>
      <c r="C126" s="135">
        <v>120787794</v>
      </c>
      <c r="D126" s="135"/>
      <c r="E126" s="135">
        <v>159190505705</v>
      </c>
      <c r="F126" s="135"/>
      <c r="G126" s="136">
        <v>135918228704</v>
      </c>
      <c r="H126" s="129"/>
      <c r="I126" s="129">
        <v>0</v>
      </c>
      <c r="J126" s="129">
        <v>0</v>
      </c>
      <c r="K126" s="99"/>
      <c r="L126" s="129">
        <v>10824279</v>
      </c>
      <c r="M126" s="122">
        <v>12114400219</v>
      </c>
      <c r="N126" s="129"/>
      <c r="O126" s="129">
        <v>109963515</v>
      </c>
      <c r="P126" s="129"/>
      <c r="Q126" s="82" t="s">
        <v>499</v>
      </c>
      <c r="R126" s="129"/>
      <c r="S126" s="129">
        <v>144924805581</v>
      </c>
      <c r="T126" s="129"/>
      <c r="U126" s="123">
        <v>129750058489</v>
      </c>
      <c r="V126" s="99"/>
      <c r="W126" s="10">
        <f>U126/درآمدها!$J$5</f>
        <v>1.1743454133214907E-2</v>
      </c>
    </row>
    <row r="127" spans="1:23">
      <c r="A127" s="247" t="s">
        <v>266</v>
      </c>
      <c r="B127" s="243"/>
      <c r="C127" s="135">
        <v>12887237</v>
      </c>
      <c r="D127" s="135"/>
      <c r="E127" s="135">
        <v>238383130718</v>
      </c>
      <c r="F127" s="135"/>
      <c r="G127" s="136">
        <v>276836157084</v>
      </c>
      <c r="H127" s="129"/>
      <c r="I127" s="129">
        <v>0</v>
      </c>
      <c r="J127" s="129">
        <v>0</v>
      </c>
      <c r="K127" s="99"/>
      <c r="L127" s="129">
        <v>167462</v>
      </c>
      <c r="M127" s="129">
        <v>4097116773</v>
      </c>
      <c r="N127" s="129"/>
      <c r="O127" s="129">
        <v>12719775</v>
      </c>
      <c r="P127" s="129"/>
      <c r="Q127" s="82" t="s">
        <v>500</v>
      </c>
      <c r="R127" s="129"/>
      <c r="S127" s="129">
        <v>235285483346</v>
      </c>
      <c r="T127" s="129"/>
      <c r="U127" s="123">
        <v>320780622638</v>
      </c>
      <c r="V127" s="99"/>
      <c r="W127" s="10">
        <f>U127/درآمدها!$J$5</f>
        <v>2.9033301199573938E-2</v>
      </c>
    </row>
    <row r="128" spans="1:23">
      <c r="A128" s="247" t="s">
        <v>254</v>
      </c>
      <c r="B128" s="243"/>
      <c r="C128" s="135">
        <v>14453249</v>
      </c>
      <c r="D128" s="135"/>
      <c r="E128" s="135">
        <v>37139157286</v>
      </c>
      <c r="F128" s="135"/>
      <c r="G128" s="136">
        <v>39754186754</v>
      </c>
      <c r="H128" s="129"/>
      <c r="I128" s="129">
        <v>0</v>
      </c>
      <c r="J128" s="129">
        <v>0</v>
      </c>
      <c r="K128" s="99"/>
      <c r="L128" s="129">
        <v>184639</v>
      </c>
      <c r="M128" s="129">
        <v>550772560</v>
      </c>
      <c r="N128" s="129"/>
      <c r="O128" s="129">
        <v>14268610</v>
      </c>
      <c r="P128" s="129"/>
      <c r="Q128" s="82" t="s">
        <v>501</v>
      </c>
      <c r="R128" s="129"/>
      <c r="S128" s="129">
        <v>36664707778</v>
      </c>
      <c r="T128" s="129"/>
      <c r="U128" s="123">
        <v>42153991386</v>
      </c>
      <c r="V128" s="99"/>
      <c r="W128" s="10">
        <f>U128/درآمدها!$J$5</f>
        <v>3.8152850961172815E-3</v>
      </c>
    </row>
    <row r="129" spans="1:23">
      <c r="A129" s="247" t="s">
        <v>262</v>
      </c>
      <c r="B129" s="243"/>
      <c r="C129" s="135">
        <v>416144</v>
      </c>
      <c r="D129" s="135"/>
      <c r="E129" s="135">
        <v>10081437699</v>
      </c>
      <c r="F129" s="135"/>
      <c r="G129" s="136">
        <v>10010764228</v>
      </c>
      <c r="H129" s="129"/>
      <c r="I129" s="129">
        <v>0</v>
      </c>
      <c r="J129" s="129">
        <v>0</v>
      </c>
      <c r="K129" s="99"/>
      <c r="L129" s="129">
        <v>6730</v>
      </c>
      <c r="M129" s="129">
        <v>154623714</v>
      </c>
      <c r="N129" s="129"/>
      <c r="O129" s="129">
        <v>409414</v>
      </c>
      <c r="P129" s="129"/>
      <c r="Q129" s="82" t="s">
        <v>502</v>
      </c>
      <c r="R129" s="129"/>
      <c r="S129" s="129">
        <v>9918397801</v>
      </c>
      <c r="T129" s="129"/>
      <c r="U129" s="123">
        <v>9311656339</v>
      </c>
      <c r="V129" s="99"/>
      <c r="W129" s="10">
        <f>U129/درآمدها!$J$5</f>
        <v>8.4278196399099837E-4</v>
      </c>
    </row>
    <row r="130" spans="1:23">
      <c r="A130" s="247" t="s">
        <v>225</v>
      </c>
      <c r="B130" s="243"/>
      <c r="C130" s="135">
        <v>1462832</v>
      </c>
      <c r="D130" s="135"/>
      <c r="E130" s="135">
        <v>16533165188</v>
      </c>
      <c r="F130" s="135"/>
      <c r="G130" s="136">
        <v>17740363427</v>
      </c>
      <c r="H130" s="129"/>
      <c r="I130" s="129">
        <v>0</v>
      </c>
      <c r="J130" s="129">
        <v>0</v>
      </c>
      <c r="K130" s="99"/>
      <c r="L130" s="129">
        <v>18008</v>
      </c>
      <c r="M130" s="129">
        <v>227445956</v>
      </c>
      <c r="N130" s="129"/>
      <c r="O130" s="129">
        <v>1444824</v>
      </c>
      <c r="P130" s="129"/>
      <c r="Q130" s="82" t="s">
        <v>503</v>
      </c>
      <c r="R130" s="129"/>
      <c r="S130" s="129">
        <v>16329635843</v>
      </c>
      <c r="T130" s="129"/>
      <c r="U130" s="123">
        <v>18096463948</v>
      </c>
      <c r="V130" s="99"/>
      <c r="W130" s="10">
        <f>U130/درآمدها!$J$5</f>
        <v>1.6378797576012795E-3</v>
      </c>
    </row>
    <row r="131" spans="1:23">
      <c r="A131" s="247" t="s">
        <v>226</v>
      </c>
      <c r="B131" s="243"/>
      <c r="C131" s="135">
        <v>440083</v>
      </c>
      <c r="D131" s="135"/>
      <c r="E131" s="135">
        <v>5709860746</v>
      </c>
      <c r="F131" s="135"/>
      <c r="G131" s="136">
        <v>4965222148</v>
      </c>
      <c r="H131" s="129"/>
      <c r="I131" s="129">
        <v>3401044</v>
      </c>
      <c r="J131" s="129">
        <v>34494053744</v>
      </c>
      <c r="K131" s="99"/>
      <c r="L131" s="129">
        <v>54610</v>
      </c>
      <c r="M131" s="129">
        <v>573825071</v>
      </c>
      <c r="N131" s="129"/>
      <c r="O131" s="129">
        <v>3786517</v>
      </c>
      <c r="P131" s="129"/>
      <c r="Q131" s="82" t="s">
        <v>437</v>
      </c>
      <c r="R131" s="129"/>
      <c r="S131" s="129">
        <v>39636421459</v>
      </c>
      <c r="T131" s="129"/>
      <c r="U131" s="123">
        <v>39371306364</v>
      </c>
      <c r="V131" s="99"/>
      <c r="W131" s="10">
        <f>U131/درآمدها!$J$5</f>
        <v>3.5634290715143213E-3</v>
      </c>
    </row>
    <row r="132" spans="1:23">
      <c r="A132" s="247" t="s">
        <v>227</v>
      </c>
      <c r="B132" s="243"/>
      <c r="C132" s="135">
        <v>1260804</v>
      </c>
      <c r="D132" s="135"/>
      <c r="E132" s="135">
        <v>24609208045</v>
      </c>
      <c r="F132" s="135"/>
      <c r="G132" s="136">
        <v>24063402554</v>
      </c>
      <c r="H132" s="129"/>
      <c r="I132" s="129">
        <v>0</v>
      </c>
      <c r="J132" s="129">
        <v>0</v>
      </c>
      <c r="K132" s="99"/>
      <c r="L132" s="129">
        <v>20397</v>
      </c>
      <c r="M132" s="129">
        <v>365090351</v>
      </c>
      <c r="N132" s="129"/>
      <c r="O132" s="129">
        <v>1240407</v>
      </c>
      <c r="P132" s="129"/>
      <c r="Q132" s="82" t="s">
        <v>377</v>
      </c>
      <c r="R132" s="129"/>
      <c r="S132" s="129">
        <v>24211085881</v>
      </c>
      <c r="T132" s="129"/>
      <c r="U132" s="123">
        <v>23279541803</v>
      </c>
      <c r="V132" s="99"/>
      <c r="W132" s="10">
        <f>U132/درآمدها!$J$5</f>
        <v>2.1069911997686416E-3</v>
      </c>
    </row>
    <row r="133" spans="1:23">
      <c r="A133" s="247" t="s">
        <v>228</v>
      </c>
      <c r="B133" s="243"/>
      <c r="C133" s="135">
        <v>8807216</v>
      </c>
      <c r="D133" s="135"/>
      <c r="E133" s="135">
        <v>37517098527</v>
      </c>
      <c r="F133" s="135"/>
      <c r="G133" s="136">
        <v>31184644140</v>
      </c>
      <c r="H133" s="129"/>
      <c r="I133" s="129">
        <v>0</v>
      </c>
      <c r="J133" s="129">
        <v>0</v>
      </c>
      <c r="K133" s="99"/>
      <c r="L133" s="129">
        <v>133446</v>
      </c>
      <c r="M133" s="129">
        <v>482981224</v>
      </c>
      <c r="N133" s="129"/>
      <c r="O133" s="129">
        <v>8673770</v>
      </c>
      <c r="P133" s="129"/>
      <c r="Q133" s="82" t="s">
        <v>504</v>
      </c>
      <c r="R133" s="129"/>
      <c r="S133" s="129">
        <v>36948643441</v>
      </c>
      <c r="T133" s="129"/>
      <c r="U133" s="123">
        <v>31643331123</v>
      </c>
      <c r="V133" s="99"/>
      <c r="W133" s="10">
        <f>U133/درآمدها!$J$5</f>
        <v>2.8639833537846618E-3</v>
      </c>
    </row>
    <row r="134" spans="1:23">
      <c r="A134" s="247" t="s">
        <v>166</v>
      </c>
      <c r="B134" s="243"/>
      <c r="C134" s="135">
        <v>31057072</v>
      </c>
      <c r="D134" s="135"/>
      <c r="E134" s="135">
        <v>54199730250</v>
      </c>
      <c r="F134" s="135"/>
      <c r="G134" s="136">
        <v>49550013289</v>
      </c>
      <c r="H134" s="129"/>
      <c r="I134" s="129">
        <v>0</v>
      </c>
      <c r="J134" s="129">
        <v>0</v>
      </c>
      <c r="K134" s="99"/>
      <c r="L134" s="129">
        <v>495319</v>
      </c>
      <c r="M134" s="129">
        <v>794719963</v>
      </c>
      <c r="N134" s="129"/>
      <c r="O134" s="129">
        <v>30561753</v>
      </c>
      <c r="P134" s="129"/>
      <c r="Q134" s="82" t="s">
        <v>505</v>
      </c>
      <c r="R134" s="129"/>
      <c r="S134" s="129">
        <v>53335316625</v>
      </c>
      <c r="T134" s="129"/>
      <c r="U134" s="123">
        <v>47514180134</v>
      </c>
      <c r="V134" s="99"/>
      <c r="W134" s="10">
        <f>U134/درآمدها!$J$5</f>
        <v>4.3004265399097649E-3</v>
      </c>
    </row>
    <row r="135" spans="1:23">
      <c r="A135" s="243" t="s">
        <v>165</v>
      </c>
      <c r="B135" s="243"/>
      <c r="C135" s="135">
        <v>5928813</v>
      </c>
      <c r="D135" s="135"/>
      <c r="E135" s="135">
        <v>33970879721</v>
      </c>
      <c r="F135" s="135"/>
      <c r="G135" s="136">
        <v>52157798584</v>
      </c>
      <c r="H135" s="129"/>
      <c r="I135" s="129">
        <v>0</v>
      </c>
      <c r="J135" s="129">
        <v>0</v>
      </c>
      <c r="K135" s="99"/>
      <c r="L135" s="129">
        <v>5091145</v>
      </c>
      <c r="M135" s="129">
        <v>47900860163</v>
      </c>
      <c r="N135" s="129"/>
      <c r="O135" s="129">
        <v>837668</v>
      </c>
      <c r="P135" s="129"/>
      <c r="Q135" s="82" t="s">
        <v>506</v>
      </c>
      <c r="R135" s="129"/>
      <c r="S135" s="129">
        <v>4799665443</v>
      </c>
      <c r="T135" s="129"/>
      <c r="U135" s="123">
        <v>7544115914</v>
      </c>
      <c r="V135" s="99"/>
      <c r="W135" s="10">
        <f>U135/درآمدها!$J$5</f>
        <v>6.8280492697601761E-4</v>
      </c>
    </row>
    <row r="136" spans="1:23">
      <c r="A136" s="247" t="s">
        <v>164</v>
      </c>
      <c r="B136" s="243"/>
      <c r="C136" s="135">
        <v>27352350</v>
      </c>
      <c r="D136" s="138"/>
      <c r="E136" s="135">
        <v>118499850006</v>
      </c>
      <c r="F136" s="135"/>
      <c r="G136" s="136">
        <v>98371985529</v>
      </c>
      <c r="H136" s="129"/>
      <c r="I136" s="129">
        <v>0</v>
      </c>
      <c r="J136" s="129">
        <v>0</v>
      </c>
      <c r="K136" s="99"/>
      <c r="L136" s="129">
        <v>218821</v>
      </c>
      <c r="M136" s="129">
        <v>794610695</v>
      </c>
      <c r="N136" s="129"/>
      <c r="O136" s="129">
        <v>27133529</v>
      </c>
      <c r="P136" s="129"/>
      <c r="Q136" s="82" t="s">
        <v>507</v>
      </c>
      <c r="R136" s="129"/>
      <c r="S136" s="129">
        <v>117551841676</v>
      </c>
      <c r="T136" s="129"/>
      <c r="U136" s="123">
        <v>98933605958</v>
      </c>
      <c r="V136" s="99"/>
      <c r="W136" s="10">
        <f>U136/درآمدها!$J$5</f>
        <v>8.954310135434948E-3</v>
      </c>
    </row>
    <row r="137" spans="1:23">
      <c r="A137" s="247" t="s">
        <v>163</v>
      </c>
      <c r="B137" s="243"/>
      <c r="C137" s="135">
        <v>1593065</v>
      </c>
      <c r="D137" s="135"/>
      <c r="E137" s="135">
        <v>10999454255</v>
      </c>
      <c r="F137" s="135"/>
      <c r="G137" s="136">
        <v>9295651370</v>
      </c>
      <c r="H137" s="129"/>
      <c r="I137" s="129">
        <v>0</v>
      </c>
      <c r="J137" s="129">
        <v>0</v>
      </c>
      <c r="K137" s="99"/>
      <c r="L137" s="129">
        <v>25772</v>
      </c>
      <c r="M137" s="129">
        <v>148518491</v>
      </c>
      <c r="N137" s="129"/>
      <c r="O137" s="129">
        <v>1567293</v>
      </c>
      <c r="P137" s="129"/>
      <c r="Q137" s="82" t="s">
        <v>508</v>
      </c>
      <c r="R137" s="129"/>
      <c r="S137" s="129">
        <v>10821509265</v>
      </c>
      <c r="T137" s="129"/>
      <c r="U137" s="123">
        <v>8880415360</v>
      </c>
      <c r="V137" s="99"/>
      <c r="W137" s="10">
        <f>U137/درآمدها!$J$5</f>
        <v>8.0375108634651144E-4</v>
      </c>
    </row>
    <row r="138" spans="1:23">
      <c r="A138" s="247" t="s">
        <v>162</v>
      </c>
      <c r="B138" s="243"/>
      <c r="C138" s="135">
        <v>11454971</v>
      </c>
      <c r="D138" s="135"/>
      <c r="E138" s="135">
        <v>40386986244</v>
      </c>
      <c r="F138" s="135"/>
      <c r="G138" s="136">
        <v>57981656497</v>
      </c>
      <c r="H138" s="129"/>
      <c r="I138" s="129">
        <v>0</v>
      </c>
      <c r="J138" s="129">
        <v>0</v>
      </c>
      <c r="K138" s="99"/>
      <c r="L138" s="129">
        <v>128734</v>
      </c>
      <c r="M138" s="129">
        <v>737872518</v>
      </c>
      <c r="N138" s="129"/>
      <c r="O138" s="129">
        <v>11326237</v>
      </c>
      <c r="P138" s="129"/>
      <c r="Q138" s="82" t="s">
        <v>509</v>
      </c>
      <c r="R138" s="129"/>
      <c r="S138" s="129">
        <v>39933106589</v>
      </c>
      <c r="T138" s="129"/>
      <c r="U138" s="123">
        <v>65864248459</v>
      </c>
      <c r="V138" s="99"/>
      <c r="W138" s="10">
        <f>U138/درآمدها!$J$5</f>
        <v>5.9612595925150275E-3</v>
      </c>
    </row>
    <row r="139" spans="1:23">
      <c r="A139" s="247" t="s">
        <v>161</v>
      </c>
      <c r="B139" s="243"/>
      <c r="C139" s="135">
        <v>11190579</v>
      </c>
      <c r="D139" s="135"/>
      <c r="E139" s="135">
        <v>19884877277</v>
      </c>
      <c r="F139" s="135"/>
      <c r="G139" s="136">
        <v>19600479289</v>
      </c>
      <c r="H139" s="129"/>
      <c r="I139" s="123">
        <v>0</v>
      </c>
      <c r="J139" s="123">
        <v>0</v>
      </c>
      <c r="K139" s="99"/>
      <c r="L139" s="129">
        <v>165051</v>
      </c>
      <c r="M139" s="129">
        <v>332814965</v>
      </c>
      <c r="N139" s="129"/>
      <c r="O139" s="129">
        <v>11025528</v>
      </c>
      <c r="P139" s="129"/>
      <c r="Q139" s="82" t="s">
        <v>510</v>
      </c>
      <c r="R139" s="129"/>
      <c r="S139" s="129">
        <v>19591593178</v>
      </c>
      <c r="T139" s="129"/>
      <c r="U139" s="123">
        <v>22040411406</v>
      </c>
      <c r="V139" s="99"/>
      <c r="W139" s="10">
        <f>U139/درآمدها!$J$5</f>
        <v>1.9948396435250232E-3</v>
      </c>
    </row>
    <row r="140" spans="1:23">
      <c r="A140" s="247" t="s">
        <v>160</v>
      </c>
      <c r="B140" s="243"/>
      <c r="C140" s="135">
        <v>7774931</v>
      </c>
      <c r="D140" s="135"/>
      <c r="E140" s="135">
        <v>43416458188</v>
      </c>
      <c r="F140" s="135"/>
      <c r="G140" s="136">
        <v>50777362960</v>
      </c>
      <c r="H140" s="129"/>
      <c r="I140" s="129">
        <v>0</v>
      </c>
      <c r="J140" s="129">
        <v>0</v>
      </c>
      <c r="K140" s="99"/>
      <c r="L140" s="129">
        <v>125791</v>
      </c>
      <c r="M140" s="129">
        <v>852074492</v>
      </c>
      <c r="N140" s="129"/>
      <c r="O140" s="129">
        <v>7649140</v>
      </c>
      <c r="P140" s="129"/>
      <c r="Q140" s="82" t="s">
        <v>511</v>
      </c>
      <c r="R140" s="129"/>
      <c r="S140" s="129">
        <v>42714021126</v>
      </c>
      <c r="T140" s="129"/>
      <c r="U140" s="123">
        <v>59992621901</v>
      </c>
      <c r="V140" s="99"/>
      <c r="W140" s="10">
        <f>U140/درآمدها!$J$5</f>
        <v>5.4298287941459827E-3</v>
      </c>
    </row>
    <row r="141" spans="1:23">
      <c r="A141" s="243" t="s">
        <v>159</v>
      </c>
      <c r="B141" s="243"/>
      <c r="C141" s="135">
        <v>128656</v>
      </c>
      <c r="D141" s="249"/>
      <c r="E141" s="249">
        <v>2412906153</v>
      </c>
      <c r="F141" s="249"/>
      <c r="G141" s="249">
        <v>2397946816</v>
      </c>
      <c r="H141" s="129"/>
      <c r="I141" s="129">
        <v>0</v>
      </c>
      <c r="J141" s="129">
        <v>0</v>
      </c>
      <c r="K141" s="99"/>
      <c r="L141" s="129">
        <v>0</v>
      </c>
      <c r="M141" s="129">
        <v>0</v>
      </c>
      <c r="N141" s="129"/>
      <c r="O141" s="129">
        <v>128656</v>
      </c>
      <c r="P141" s="129"/>
      <c r="Q141" s="82" t="s">
        <v>512</v>
      </c>
      <c r="R141" s="129"/>
      <c r="S141" s="129">
        <v>2412906153</v>
      </c>
      <c r="T141" s="129"/>
      <c r="U141" s="123">
        <v>2463170972</v>
      </c>
      <c r="V141" s="99"/>
      <c r="W141" s="10">
        <f>U141/درآمدها!$J$5</f>
        <v>2.2293735870955843E-4</v>
      </c>
    </row>
    <row r="142" spans="1:23">
      <c r="A142" s="243" t="s">
        <v>283</v>
      </c>
      <c r="B142" s="243"/>
      <c r="C142" s="135">
        <v>1332</v>
      </c>
      <c r="D142" s="135"/>
      <c r="E142" s="135">
        <v>23825765</v>
      </c>
      <c r="F142" s="135"/>
      <c r="G142" s="136">
        <v>24098160</v>
      </c>
      <c r="H142" s="129"/>
      <c r="I142" s="129">
        <v>0</v>
      </c>
      <c r="J142" s="129">
        <v>0</v>
      </c>
      <c r="K142" s="99"/>
      <c r="L142" s="129">
        <v>0</v>
      </c>
      <c r="M142" s="129">
        <v>0</v>
      </c>
      <c r="N142" s="129"/>
      <c r="O142" s="129">
        <v>1332</v>
      </c>
      <c r="P142" s="129"/>
      <c r="Q142" s="129" t="s">
        <v>513</v>
      </c>
      <c r="R142" s="129"/>
      <c r="S142" s="129">
        <v>23825765</v>
      </c>
      <c r="T142" s="129"/>
      <c r="U142" s="123">
        <v>24098160</v>
      </c>
      <c r="V142" s="99"/>
      <c r="W142" s="10">
        <f>U142/درآمدها!$J$5</f>
        <v>2.1810829216610029E-6</v>
      </c>
    </row>
    <row r="143" spans="1:23">
      <c r="A143" s="247" t="s">
        <v>158</v>
      </c>
      <c r="B143" s="243"/>
      <c r="C143" s="135">
        <v>6452401</v>
      </c>
      <c r="D143" s="135"/>
      <c r="E143" s="135">
        <v>74319751132</v>
      </c>
      <c r="F143" s="135"/>
      <c r="G143" s="136">
        <v>67347096751</v>
      </c>
      <c r="H143" s="129"/>
      <c r="I143" s="129">
        <v>3020033</v>
      </c>
      <c r="J143" s="129">
        <v>30435044391</v>
      </c>
      <c r="K143" s="99"/>
      <c r="L143" s="129">
        <v>153256</v>
      </c>
      <c r="M143" s="129">
        <v>1658857753</v>
      </c>
      <c r="N143" s="129"/>
      <c r="O143" s="129">
        <v>9319178</v>
      </c>
      <c r="P143" s="129"/>
      <c r="Q143" s="82" t="s">
        <v>514</v>
      </c>
      <c r="R143" s="129"/>
      <c r="S143" s="129">
        <v>103059951206</v>
      </c>
      <c r="T143" s="129"/>
      <c r="U143" s="123">
        <v>101530468647</v>
      </c>
      <c r="V143" s="99"/>
      <c r="W143" s="10">
        <f>U143/درآمدها!$J$5</f>
        <v>9.1893477009949986E-3</v>
      </c>
    </row>
    <row r="144" spans="1:23">
      <c r="A144" s="247" t="s">
        <v>157</v>
      </c>
      <c r="B144" s="243"/>
      <c r="C144" s="135">
        <v>2750489</v>
      </c>
      <c r="D144" s="135"/>
      <c r="E144" s="135">
        <v>61827539873</v>
      </c>
      <c r="F144" s="135"/>
      <c r="G144" s="136">
        <v>51510888448</v>
      </c>
      <c r="H144" s="129"/>
      <c r="I144" s="129">
        <v>0</v>
      </c>
      <c r="J144" s="129">
        <v>0</v>
      </c>
      <c r="K144" s="99"/>
      <c r="L144" s="129">
        <v>33221</v>
      </c>
      <c r="M144" s="129">
        <v>592891806</v>
      </c>
      <c r="N144" s="129"/>
      <c r="O144" s="129">
        <v>2717268</v>
      </c>
      <c r="P144" s="129"/>
      <c r="Q144" s="82" t="s">
        <v>515</v>
      </c>
      <c r="R144" s="129"/>
      <c r="S144" s="129">
        <v>61080773497</v>
      </c>
      <c r="T144" s="129"/>
      <c r="U144" s="123">
        <v>47809474523</v>
      </c>
      <c r="V144" s="99"/>
      <c r="W144" s="10">
        <f>U144/درآمدها!$J$5</f>
        <v>4.3271531260354367E-3</v>
      </c>
    </row>
    <row r="145" spans="1:23">
      <c r="A145" s="247" t="s">
        <v>156</v>
      </c>
      <c r="B145" s="243"/>
      <c r="C145" s="135">
        <v>1213614</v>
      </c>
      <c r="D145" s="135"/>
      <c r="E145" s="135">
        <v>13535521092</v>
      </c>
      <c r="F145" s="135"/>
      <c r="G145" s="136">
        <v>20787659328</v>
      </c>
      <c r="H145" s="129"/>
      <c r="I145" s="129">
        <v>0</v>
      </c>
      <c r="J145" s="129">
        <v>0</v>
      </c>
      <c r="K145" s="99"/>
      <c r="L145" s="129">
        <v>758509</v>
      </c>
      <c r="M145" s="129">
        <v>13167696374</v>
      </c>
      <c r="N145" s="129"/>
      <c r="O145" s="129">
        <v>455105</v>
      </c>
      <c r="P145" s="129"/>
      <c r="Q145" s="82" t="s">
        <v>516</v>
      </c>
      <c r="R145" s="129"/>
      <c r="S145" s="129">
        <v>5075817621</v>
      </c>
      <c r="T145" s="129"/>
      <c r="U145" s="123">
        <v>7740514816</v>
      </c>
      <c r="V145" s="99"/>
      <c r="W145" s="10">
        <f>U145/درآمدها!$J$5</f>
        <v>7.005806530474344E-4</v>
      </c>
    </row>
    <row r="146" spans="1:23">
      <c r="A146" s="243" t="s">
        <v>155</v>
      </c>
      <c r="B146" s="243"/>
      <c r="C146" s="135">
        <v>1267802</v>
      </c>
      <c r="D146" s="135"/>
      <c r="E146" s="135">
        <v>51694809904</v>
      </c>
      <c r="F146" s="135"/>
      <c r="G146" s="136">
        <v>51985666352</v>
      </c>
      <c r="H146" s="129"/>
      <c r="I146" s="129">
        <v>0</v>
      </c>
      <c r="J146" s="129">
        <v>0</v>
      </c>
      <c r="K146" s="99"/>
      <c r="L146" s="129">
        <v>20510</v>
      </c>
      <c r="M146" s="129">
        <v>893611605</v>
      </c>
      <c r="N146" s="129"/>
      <c r="O146" s="129">
        <v>1247292</v>
      </c>
      <c r="P146" s="129"/>
      <c r="Q146" s="82" t="s">
        <v>517</v>
      </c>
      <c r="R146" s="129"/>
      <c r="S146" s="129">
        <v>50858511688</v>
      </c>
      <c r="T146" s="129"/>
      <c r="U146" s="123">
        <v>55236235795</v>
      </c>
      <c r="V146" s="99"/>
      <c r="W146" s="10">
        <f>U146/درآمدها!$J$5</f>
        <v>4.9993364866576812E-3</v>
      </c>
    </row>
    <row r="147" spans="1:23">
      <c r="A147" s="247" t="s">
        <v>154</v>
      </c>
      <c r="B147" s="243"/>
      <c r="C147" s="135">
        <v>10486047</v>
      </c>
      <c r="D147" s="135"/>
      <c r="E147" s="135">
        <v>50594028642</v>
      </c>
      <c r="F147" s="135"/>
      <c r="G147" s="136">
        <v>47896694822</v>
      </c>
      <c r="H147" s="129"/>
      <c r="I147" s="129">
        <v>0</v>
      </c>
      <c r="J147" s="129">
        <v>0</v>
      </c>
      <c r="K147" s="99"/>
      <c r="L147" s="129">
        <v>169654</v>
      </c>
      <c r="M147" s="129">
        <v>759883976</v>
      </c>
      <c r="N147" s="129"/>
      <c r="O147" s="129">
        <v>10316393</v>
      </c>
      <c r="P147" s="129"/>
      <c r="Q147" s="82" t="s">
        <v>518</v>
      </c>
      <c r="R147" s="129"/>
      <c r="S147" s="129">
        <v>49775466668</v>
      </c>
      <c r="T147" s="129"/>
      <c r="U147" s="123">
        <v>47849878818</v>
      </c>
      <c r="V147" s="99"/>
      <c r="W147" s="10">
        <f>U147/درآمدها!$J$5</f>
        <v>4.3308100491277497E-3</v>
      </c>
    </row>
    <row r="148" spans="1:23">
      <c r="A148" s="247" t="s">
        <v>153</v>
      </c>
      <c r="B148" s="243"/>
      <c r="C148" s="135">
        <v>10828889</v>
      </c>
      <c r="D148" s="135"/>
      <c r="E148" s="135">
        <v>56185003203</v>
      </c>
      <c r="F148" s="135"/>
      <c r="G148" s="136">
        <v>57051622689</v>
      </c>
      <c r="H148" s="129"/>
      <c r="I148" s="129">
        <v>0</v>
      </c>
      <c r="J148" s="129">
        <v>0</v>
      </c>
      <c r="K148" s="99"/>
      <c r="L148" s="129">
        <v>175202</v>
      </c>
      <c r="M148" s="129">
        <v>1005233113</v>
      </c>
      <c r="N148" s="129"/>
      <c r="O148" s="129">
        <v>10653687</v>
      </c>
      <c r="P148" s="129"/>
      <c r="Q148" s="82" t="s">
        <v>519</v>
      </c>
      <c r="R148" s="129"/>
      <c r="S148" s="129">
        <v>55275978746</v>
      </c>
      <c r="T148" s="129"/>
      <c r="U148" s="123">
        <v>65659844889</v>
      </c>
      <c r="V148" s="99"/>
      <c r="W148" s="10">
        <f>U148/درآمدها!$J$5</f>
        <v>5.9427593777412217E-3</v>
      </c>
    </row>
    <row r="149" spans="1:23">
      <c r="A149" s="243" t="s">
        <v>152</v>
      </c>
      <c r="B149" s="243"/>
      <c r="C149" s="135">
        <v>1882741</v>
      </c>
      <c r="D149" s="135"/>
      <c r="E149" s="135">
        <v>54636110513</v>
      </c>
      <c r="F149" s="135"/>
      <c r="G149" s="136">
        <v>54742506715</v>
      </c>
      <c r="H149" s="129"/>
      <c r="I149" s="129">
        <v>0</v>
      </c>
      <c r="J149" s="129">
        <v>0</v>
      </c>
      <c r="K149" s="99"/>
      <c r="L149" s="129">
        <v>672501</v>
      </c>
      <c r="M149" s="129">
        <v>19136123123</v>
      </c>
      <c r="N149" s="129"/>
      <c r="O149" s="129">
        <v>1210240</v>
      </c>
      <c r="P149" s="129"/>
      <c r="Q149" s="82" t="s">
        <v>374</v>
      </c>
      <c r="R149" s="129"/>
      <c r="S149" s="129">
        <v>35120500583</v>
      </c>
      <c r="T149" s="129"/>
      <c r="U149" s="123">
        <v>35116710514</v>
      </c>
      <c r="V149" s="99"/>
      <c r="W149" s="10">
        <f>U149/درآمدها!$J$5</f>
        <v>3.1783529351203073E-3</v>
      </c>
    </row>
    <row r="150" spans="1:23">
      <c r="A150" s="247" t="s">
        <v>151</v>
      </c>
      <c r="B150" s="243"/>
      <c r="C150" s="135">
        <v>9114314</v>
      </c>
      <c r="D150" s="135"/>
      <c r="E150" s="139">
        <v>160048674210</v>
      </c>
      <c r="F150" s="135"/>
      <c r="G150" s="136">
        <v>139797093527</v>
      </c>
      <c r="H150" s="129"/>
      <c r="I150" s="129">
        <v>0</v>
      </c>
      <c r="J150" s="129">
        <v>0</v>
      </c>
      <c r="K150" s="99"/>
      <c r="L150" s="129">
        <v>147461</v>
      </c>
      <c r="M150" s="129">
        <v>2226766691</v>
      </c>
      <c r="N150" s="129"/>
      <c r="O150" s="129">
        <v>8966853</v>
      </c>
      <c r="P150" s="129"/>
      <c r="Q150" s="82" t="s">
        <v>520</v>
      </c>
      <c r="R150" s="129"/>
      <c r="S150" s="129">
        <v>157459237686</v>
      </c>
      <c r="T150" s="129"/>
      <c r="U150" s="123">
        <v>136376553440</v>
      </c>
      <c r="V150" s="99"/>
      <c r="W150" s="10">
        <f>U150/درآمدها!$J$5</f>
        <v>1.2343206768606943E-2</v>
      </c>
    </row>
    <row r="151" spans="1:23">
      <c r="A151" s="247" t="s">
        <v>150</v>
      </c>
      <c r="B151" s="243"/>
      <c r="C151" s="135">
        <v>1883394</v>
      </c>
      <c r="D151" s="135"/>
      <c r="E151" s="135">
        <v>38113879292</v>
      </c>
      <c r="F151" s="135"/>
      <c r="G151" s="136">
        <v>38155187483</v>
      </c>
      <c r="H151" s="129"/>
      <c r="I151" s="129">
        <v>0</v>
      </c>
      <c r="J151" s="129">
        <v>0</v>
      </c>
      <c r="K151" s="99"/>
      <c r="L151" s="129">
        <v>373563</v>
      </c>
      <c r="M151" s="129">
        <v>7501161718</v>
      </c>
      <c r="N151" s="129"/>
      <c r="O151" s="129">
        <v>1509831</v>
      </c>
      <c r="P151" s="129"/>
      <c r="Q151" s="82" t="s">
        <v>444</v>
      </c>
      <c r="R151" s="129"/>
      <c r="S151" s="129">
        <v>30554157274</v>
      </c>
      <c r="T151" s="129"/>
      <c r="U151" s="123">
        <v>30932467093</v>
      </c>
      <c r="V151" s="99"/>
      <c r="W151" s="10">
        <f>U151/درآمدها!$J$5</f>
        <v>2.7996442758029356E-3</v>
      </c>
    </row>
    <row r="152" spans="1:23">
      <c r="A152" s="243" t="s">
        <v>369</v>
      </c>
      <c r="B152" s="243"/>
      <c r="C152" s="135">
        <v>14055798</v>
      </c>
      <c r="D152" s="135"/>
      <c r="E152" s="135">
        <v>95508646195</v>
      </c>
      <c r="F152" s="135"/>
      <c r="G152" s="136">
        <v>89561584078</v>
      </c>
      <c r="H152" s="129"/>
      <c r="I152" s="129">
        <v>0</v>
      </c>
      <c r="J152" s="129">
        <v>0</v>
      </c>
      <c r="K152" s="99"/>
      <c r="L152" s="129">
        <v>227410</v>
      </c>
      <c r="M152" s="129">
        <v>1428497570</v>
      </c>
      <c r="N152" s="129"/>
      <c r="O152" s="129">
        <v>13828388</v>
      </c>
      <c r="P152" s="129"/>
      <c r="Q152" s="82" t="s">
        <v>521</v>
      </c>
      <c r="R152" s="129"/>
      <c r="S152" s="129">
        <v>93963403353</v>
      </c>
      <c r="T152" s="129"/>
      <c r="U152" s="123">
        <v>87837637099</v>
      </c>
      <c r="V152" s="99"/>
      <c r="W152" s="10">
        <f>U152/درآمدها!$J$5</f>
        <v>7.950033121021929E-3</v>
      </c>
    </row>
    <row r="153" spans="1:23">
      <c r="A153" s="247" t="s">
        <v>359</v>
      </c>
      <c r="B153" s="243"/>
      <c r="C153" s="135">
        <v>1749483</v>
      </c>
      <c r="D153" s="135"/>
      <c r="E153" s="135">
        <v>31755706496</v>
      </c>
      <c r="F153" s="135"/>
      <c r="G153" s="136">
        <v>25894805551</v>
      </c>
      <c r="H153" s="129"/>
      <c r="I153" s="129">
        <v>0</v>
      </c>
      <c r="J153" s="129">
        <v>0</v>
      </c>
      <c r="K153" s="99"/>
      <c r="L153" s="129">
        <v>28303</v>
      </c>
      <c r="M153" s="129">
        <v>391651630</v>
      </c>
      <c r="N153" s="129"/>
      <c r="O153" s="129">
        <v>1721180</v>
      </c>
      <c r="P153" s="129"/>
      <c r="Q153" s="82" t="s">
        <v>522</v>
      </c>
      <c r="R153" s="129"/>
      <c r="S153" s="129">
        <v>31241965145</v>
      </c>
      <c r="T153" s="129"/>
      <c r="U153" s="123">
        <v>23166113779</v>
      </c>
      <c r="V153" s="99"/>
      <c r="W153" s="10">
        <f>U153/درآمدها!$J$5</f>
        <v>2.0967250248414208E-3</v>
      </c>
    </row>
    <row r="154" spans="1:23">
      <c r="A154" s="243" t="s">
        <v>360</v>
      </c>
      <c r="B154" s="243"/>
      <c r="C154" s="135">
        <v>262948</v>
      </c>
      <c r="D154" s="135"/>
      <c r="E154" s="135">
        <v>10134568416</v>
      </c>
      <c r="F154" s="135"/>
      <c r="G154" s="136">
        <v>8934086646</v>
      </c>
      <c r="H154" s="129"/>
      <c r="I154" s="129">
        <v>0</v>
      </c>
      <c r="J154" s="129">
        <v>0</v>
      </c>
      <c r="K154" s="99"/>
      <c r="L154" s="129">
        <v>4252</v>
      </c>
      <c r="M154" s="129">
        <v>147894900</v>
      </c>
      <c r="N154" s="129"/>
      <c r="O154" s="129">
        <v>258696</v>
      </c>
      <c r="P154" s="129"/>
      <c r="Q154" s="82" t="s">
        <v>523</v>
      </c>
      <c r="R154" s="129"/>
      <c r="S154" s="129">
        <v>9970687401</v>
      </c>
      <c r="T154" s="129"/>
      <c r="U154" s="123">
        <v>9437653051</v>
      </c>
      <c r="V154" s="99"/>
      <c r="W154" s="10">
        <f>U154/درآمدها!$J$5</f>
        <v>8.541857092034395E-4</v>
      </c>
    </row>
    <row r="155" spans="1:23">
      <c r="A155" s="247" t="s">
        <v>350</v>
      </c>
      <c r="B155" s="243"/>
      <c r="C155" s="135">
        <v>5147735</v>
      </c>
      <c r="D155" s="135"/>
      <c r="E155" s="135">
        <v>50126947117</v>
      </c>
      <c r="F155" s="135"/>
      <c r="G155" s="136">
        <v>51375744010</v>
      </c>
      <c r="H155" s="129"/>
      <c r="I155" s="129">
        <v>0</v>
      </c>
      <c r="J155" s="129">
        <v>0</v>
      </c>
      <c r="K155" s="99"/>
      <c r="L155" s="129">
        <v>83284</v>
      </c>
      <c r="M155" s="129">
        <v>785482043</v>
      </c>
      <c r="N155" s="129"/>
      <c r="O155" s="129">
        <v>5064451</v>
      </c>
      <c r="P155" s="129"/>
      <c r="Q155" s="82" t="s">
        <v>524</v>
      </c>
      <c r="R155" s="129"/>
      <c r="S155" s="129">
        <v>49315954969</v>
      </c>
      <c r="T155" s="129"/>
      <c r="U155" s="123">
        <v>46919839258</v>
      </c>
      <c r="V155" s="99"/>
      <c r="W155" s="10">
        <f>U155/درآمدها!$J$5</f>
        <v>4.2466337717362345E-3</v>
      </c>
    </row>
    <row r="156" spans="1:23">
      <c r="A156" s="243" t="s">
        <v>340</v>
      </c>
      <c r="B156" s="243"/>
      <c r="C156" s="135">
        <v>1391672</v>
      </c>
      <c r="D156" s="135"/>
      <c r="E156" s="135">
        <v>21404536890</v>
      </c>
      <c r="F156" s="135"/>
      <c r="G156" s="136">
        <v>20197516656</v>
      </c>
      <c r="H156" s="129"/>
      <c r="I156" s="129">
        <v>0</v>
      </c>
      <c r="J156" s="129">
        <v>0</v>
      </c>
      <c r="K156" s="99"/>
      <c r="L156" s="129">
        <v>22166</v>
      </c>
      <c r="M156" s="129">
        <v>320513492</v>
      </c>
      <c r="N156" s="129"/>
      <c r="O156" s="129">
        <v>1369506</v>
      </c>
      <c r="P156" s="129"/>
      <c r="Q156" s="82" t="s">
        <v>525</v>
      </c>
      <c r="R156" s="129"/>
      <c r="S156" s="129">
        <v>21063613910</v>
      </c>
      <c r="T156" s="129"/>
      <c r="U156" s="123">
        <v>20066408657</v>
      </c>
      <c r="V156" s="99"/>
      <c r="W156" s="10">
        <f>U156/درآمدها!$J$5</f>
        <v>1.8161760574605364E-3</v>
      </c>
    </row>
    <row r="157" spans="1:23">
      <c r="A157" s="247" t="s">
        <v>333</v>
      </c>
      <c r="B157" s="243"/>
      <c r="C157" s="135">
        <v>3508374</v>
      </c>
      <c r="D157" s="135"/>
      <c r="E157" s="135">
        <v>34014113219</v>
      </c>
      <c r="F157" s="135"/>
      <c r="G157" s="136">
        <v>35607366580</v>
      </c>
      <c r="H157" s="129"/>
      <c r="I157" s="129">
        <v>0</v>
      </c>
      <c r="J157" s="129">
        <v>0</v>
      </c>
      <c r="K157" s="99"/>
      <c r="L157" s="129">
        <v>56761</v>
      </c>
      <c r="M157" s="129">
        <v>569343081</v>
      </c>
      <c r="N157" s="129"/>
      <c r="O157" s="129">
        <v>3451613</v>
      </c>
      <c r="P157" s="129"/>
      <c r="Q157" s="82" t="s">
        <v>470</v>
      </c>
      <c r="R157" s="129"/>
      <c r="S157" s="129">
        <v>33463808412</v>
      </c>
      <c r="T157" s="129"/>
      <c r="U157" s="123">
        <v>34756798896</v>
      </c>
      <c r="V157" s="99"/>
      <c r="W157" s="10">
        <f>U157/درآمدها!$J$5</f>
        <v>3.1457779549837663E-3</v>
      </c>
    </row>
    <row r="158" spans="1:23">
      <c r="A158" s="247" t="s">
        <v>336</v>
      </c>
      <c r="B158" s="243"/>
      <c r="C158" s="135">
        <v>4988143</v>
      </c>
      <c r="D158" s="135"/>
      <c r="E158" s="135">
        <v>74749581765</v>
      </c>
      <c r="F158" s="135"/>
      <c r="G158" s="136">
        <v>71996890736</v>
      </c>
      <c r="H158" s="129"/>
      <c r="I158" s="129">
        <v>1461507</v>
      </c>
      <c r="J158" s="129">
        <v>22444983798</v>
      </c>
      <c r="K158" s="99"/>
      <c r="L158" s="129">
        <v>104348</v>
      </c>
      <c r="M158" s="129">
        <v>1607522899</v>
      </c>
      <c r="N158" s="129"/>
      <c r="O158" s="129">
        <v>6345302</v>
      </c>
      <c r="P158" s="129"/>
      <c r="Q158" s="82" t="s">
        <v>526</v>
      </c>
      <c r="R158" s="129"/>
      <c r="S158" s="129">
        <v>95622068059</v>
      </c>
      <c r="T158" s="129"/>
      <c r="U158" s="123">
        <v>96947004359</v>
      </c>
      <c r="V158" s="99"/>
      <c r="W158" s="10">
        <f>U158/درآمدها!$J$5</f>
        <v>8.7745062491746129E-3</v>
      </c>
    </row>
    <row r="159" spans="1:23">
      <c r="A159" s="247" t="s">
        <v>298</v>
      </c>
      <c r="B159" s="243"/>
      <c r="C159" s="135">
        <v>8018811</v>
      </c>
      <c r="D159" s="135"/>
      <c r="E159" s="135">
        <v>33040901272</v>
      </c>
      <c r="F159" s="135"/>
      <c r="G159" s="136">
        <v>29022771734</v>
      </c>
      <c r="H159" s="129"/>
      <c r="I159" s="129">
        <v>910973</v>
      </c>
      <c r="J159" s="129">
        <v>2990524024</v>
      </c>
      <c r="K159" s="99"/>
      <c r="L159" s="129">
        <v>140020</v>
      </c>
      <c r="M159" s="129">
        <v>443834094</v>
      </c>
      <c r="N159" s="129"/>
      <c r="O159" s="129">
        <v>8789764</v>
      </c>
      <c r="P159" s="129"/>
      <c r="Q159" s="82" t="s">
        <v>527</v>
      </c>
      <c r="R159" s="129"/>
      <c r="S159" s="129">
        <v>35463097445</v>
      </c>
      <c r="T159" s="129"/>
      <c r="U159" s="123">
        <v>28239486572</v>
      </c>
      <c r="V159" s="99"/>
      <c r="W159" s="10">
        <f>U159/درآمدها!$J$5</f>
        <v>2.5559072509546131E-3</v>
      </c>
    </row>
    <row r="160" spans="1:23">
      <c r="A160" s="243" t="s">
        <v>290</v>
      </c>
      <c r="B160" s="243"/>
      <c r="C160" s="135">
        <v>2073916</v>
      </c>
      <c r="D160" s="135"/>
      <c r="E160" s="135">
        <v>36316650732</v>
      </c>
      <c r="F160" s="135"/>
      <c r="G160" s="136">
        <v>31047337572</v>
      </c>
      <c r="H160" s="129"/>
      <c r="I160" s="129">
        <v>0</v>
      </c>
      <c r="J160" s="129">
        <v>0</v>
      </c>
      <c r="K160" s="99"/>
      <c r="L160" s="129">
        <v>33552</v>
      </c>
      <c r="M160" s="129">
        <v>492305467</v>
      </c>
      <c r="N160" s="129"/>
      <c r="O160" s="129">
        <v>2040364</v>
      </c>
      <c r="P160" s="129"/>
      <c r="Q160" s="82" t="s">
        <v>528</v>
      </c>
      <c r="R160" s="129"/>
      <c r="S160" s="129">
        <v>35729116682</v>
      </c>
      <c r="T160" s="129"/>
      <c r="U160" s="123">
        <v>30423357517</v>
      </c>
      <c r="V160" s="99"/>
      <c r="W160" s="10">
        <f>U160/درآمدها!$J$5</f>
        <v>2.7535656456723497E-3</v>
      </c>
    </row>
    <row r="161" spans="1:23" ht="40.200000000000003" customHeight="1">
      <c r="A161" s="247" t="s">
        <v>278</v>
      </c>
      <c r="B161" s="243"/>
      <c r="C161" s="135">
        <v>4726255</v>
      </c>
      <c r="D161" s="135"/>
      <c r="E161" s="135">
        <v>90177114322</v>
      </c>
      <c r="F161" s="135"/>
      <c r="G161" s="136">
        <v>69156529285</v>
      </c>
      <c r="H161" s="129"/>
      <c r="I161" s="129">
        <v>0</v>
      </c>
      <c r="J161" s="129">
        <v>0</v>
      </c>
      <c r="K161" s="99"/>
      <c r="L161" s="129">
        <v>76465</v>
      </c>
      <c r="M161" s="129">
        <v>1121064499</v>
      </c>
      <c r="N161" s="129"/>
      <c r="O161" s="129">
        <v>4649790</v>
      </c>
      <c r="P161" s="129"/>
      <c r="Q161" s="82" t="s">
        <v>529</v>
      </c>
      <c r="R161" s="129"/>
      <c r="S161" s="129">
        <v>88718159389</v>
      </c>
      <c r="T161" s="129"/>
      <c r="U161" s="123">
        <v>69239413770</v>
      </c>
      <c r="V161" s="99"/>
      <c r="W161" s="10">
        <f>U161/درآمدها!$J$5</f>
        <v>6.2667399867693914E-3</v>
      </c>
    </row>
    <row r="162" spans="1:23">
      <c r="A162" s="247" t="s">
        <v>250</v>
      </c>
      <c r="B162" s="243"/>
      <c r="C162" s="135">
        <v>4980527</v>
      </c>
      <c r="D162" s="135"/>
      <c r="E162" s="135">
        <v>61805466819</v>
      </c>
      <c r="F162" s="135"/>
      <c r="G162" s="136">
        <v>55152946512</v>
      </c>
      <c r="H162" s="129"/>
      <c r="I162" s="129">
        <v>0</v>
      </c>
      <c r="J162" s="129">
        <v>0</v>
      </c>
      <c r="K162" s="99"/>
      <c r="L162" s="129">
        <v>869395</v>
      </c>
      <c r="M162" s="129">
        <v>8766239635</v>
      </c>
      <c r="N162" s="129"/>
      <c r="O162" s="129">
        <v>4111132</v>
      </c>
      <c r="P162" s="129"/>
      <c r="Q162" s="82" t="s">
        <v>530</v>
      </c>
      <c r="R162" s="129"/>
      <c r="S162" s="129">
        <v>51016776421</v>
      </c>
      <c r="T162" s="129"/>
      <c r="U162" s="123">
        <v>42705709494</v>
      </c>
      <c r="V162" s="99"/>
      <c r="W162" s="10">
        <f>U162/درآمدها!$J$5</f>
        <v>3.8652201510314295E-3</v>
      </c>
    </row>
    <row r="163" spans="1:23">
      <c r="A163" s="247" t="s">
        <v>229</v>
      </c>
      <c r="B163" s="243"/>
      <c r="C163" s="135">
        <v>15574059</v>
      </c>
      <c r="D163" s="135"/>
      <c r="E163" s="135">
        <v>44744473427</v>
      </c>
      <c r="F163" s="135"/>
      <c r="G163" s="136">
        <v>41257913276</v>
      </c>
      <c r="H163" s="129"/>
      <c r="I163" s="129">
        <v>3607512</v>
      </c>
      <c r="J163" s="129">
        <v>0</v>
      </c>
      <c r="K163" s="99"/>
      <c r="L163" s="129">
        <v>224524</v>
      </c>
      <c r="M163" s="129">
        <v>660193420</v>
      </c>
      <c r="N163" s="129"/>
      <c r="O163" s="129">
        <v>18957047</v>
      </c>
      <c r="P163" s="129"/>
      <c r="Q163" s="82" t="s">
        <v>531</v>
      </c>
      <c r="R163" s="129"/>
      <c r="S163" s="129">
        <v>54513927069</v>
      </c>
      <c r="T163" s="129"/>
      <c r="U163" s="123">
        <v>57474970345</v>
      </c>
      <c r="V163" s="99"/>
      <c r="W163" s="10">
        <f>U163/درآمدها!$J$5</f>
        <v>5.2019604916911542E-3</v>
      </c>
    </row>
    <row r="164" spans="1:23">
      <c r="A164" s="247" t="s">
        <v>342</v>
      </c>
      <c r="B164" s="243"/>
      <c r="C164" s="135">
        <v>3607512</v>
      </c>
      <c r="D164" s="135"/>
      <c r="E164" s="135">
        <v>6807595206</v>
      </c>
      <c r="F164" s="135"/>
      <c r="G164" s="136">
        <v>4464628896</v>
      </c>
      <c r="H164" s="129"/>
      <c r="I164" s="129">
        <v>0</v>
      </c>
      <c r="J164" s="129">
        <v>0</v>
      </c>
      <c r="K164" s="99"/>
      <c r="L164" s="129">
        <v>3607512</v>
      </c>
      <c r="M164" s="129"/>
      <c r="N164" s="129"/>
      <c r="O164" s="123">
        <v>0</v>
      </c>
      <c r="P164" s="129"/>
      <c r="Q164" s="108" t="s">
        <v>532</v>
      </c>
      <c r="R164" s="129"/>
      <c r="S164" s="129">
        <v>0</v>
      </c>
      <c r="T164" s="129"/>
      <c r="U164" s="123">
        <v>0</v>
      </c>
      <c r="V164" s="99"/>
      <c r="W164" s="10">
        <f>U164/درآمدها!$J$5</f>
        <v>0</v>
      </c>
    </row>
    <row r="165" spans="1:23">
      <c r="A165" s="247" t="s">
        <v>230</v>
      </c>
      <c r="B165" s="243"/>
      <c r="C165" s="135">
        <v>3701091</v>
      </c>
      <c r="D165" s="135"/>
      <c r="E165" s="135">
        <v>58911035873</v>
      </c>
      <c r="F165" s="135"/>
      <c r="G165" s="136">
        <v>74942645893</v>
      </c>
      <c r="H165" s="129"/>
      <c r="I165" s="129">
        <v>0</v>
      </c>
      <c r="J165" s="129">
        <v>0</v>
      </c>
      <c r="K165" s="99"/>
      <c r="L165" s="129">
        <v>286694</v>
      </c>
      <c r="M165" s="129">
        <v>6191327024</v>
      </c>
      <c r="N165" s="129"/>
      <c r="O165" s="129">
        <v>3414397</v>
      </c>
      <c r="P165" s="129"/>
      <c r="Q165" s="82" t="s">
        <v>533</v>
      </c>
      <c r="R165" s="129"/>
      <c r="S165" s="129">
        <v>54347667795</v>
      </c>
      <c r="T165" s="129"/>
      <c r="U165" s="123">
        <v>76943823933</v>
      </c>
      <c r="V165" s="99"/>
      <c r="W165" s="10">
        <f>U165/درآمدها!$J$5</f>
        <v>6.9640528699102941E-3</v>
      </c>
    </row>
    <row r="166" spans="1:23">
      <c r="A166" s="247" t="s">
        <v>231</v>
      </c>
      <c r="B166" s="243"/>
      <c r="C166" s="135">
        <v>65425</v>
      </c>
      <c r="D166" s="135"/>
      <c r="E166" s="135">
        <v>6492058526</v>
      </c>
      <c r="F166" s="135"/>
      <c r="G166" s="136">
        <v>9170036699</v>
      </c>
      <c r="H166" s="129"/>
      <c r="I166" s="129">
        <v>0</v>
      </c>
      <c r="J166" s="129">
        <v>0</v>
      </c>
      <c r="K166" s="99"/>
      <c r="L166" s="129">
        <v>834</v>
      </c>
      <c r="M166" s="129">
        <v>112470641</v>
      </c>
      <c r="N166" s="129"/>
      <c r="O166" s="129">
        <v>64591</v>
      </c>
      <c r="P166" s="129"/>
      <c r="Q166" s="82" t="s">
        <v>534</v>
      </c>
      <c r="R166" s="129"/>
      <c r="S166" s="129">
        <v>6409301524</v>
      </c>
      <c r="T166" s="129"/>
      <c r="U166" s="123">
        <v>8753939237</v>
      </c>
      <c r="V166" s="99"/>
      <c r="W166" s="10">
        <f>U166/درآمدها!$J$5</f>
        <v>7.9230395047085963E-4</v>
      </c>
    </row>
    <row r="167" spans="1:23">
      <c r="A167" s="247" t="s">
        <v>176</v>
      </c>
      <c r="B167" s="243"/>
      <c r="C167" s="135">
        <v>3897373</v>
      </c>
      <c r="D167" s="135"/>
      <c r="E167" s="135">
        <v>110948816054</v>
      </c>
      <c r="F167" s="135"/>
      <c r="G167" s="136">
        <v>116651669121</v>
      </c>
      <c r="H167" s="129"/>
      <c r="I167" s="129">
        <v>0</v>
      </c>
      <c r="J167" s="129">
        <v>0</v>
      </c>
      <c r="K167" s="99"/>
      <c r="L167" s="129">
        <v>396530</v>
      </c>
      <c r="M167" s="129">
        <v>12186500057</v>
      </c>
      <c r="N167" s="129"/>
      <c r="O167" s="129">
        <v>3500843</v>
      </c>
      <c r="P167" s="129"/>
      <c r="Q167" s="82"/>
      <c r="R167" s="129"/>
      <c r="S167" s="129">
        <v>99660562652</v>
      </c>
      <c r="T167" s="129"/>
      <c r="U167" s="123">
        <v>109898810044</v>
      </c>
      <c r="V167" s="99"/>
      <c r="W167" s="10">
        <f>U167/درآمدها!$J$5</f>
        <v>9.9467518556535066E-3</v>
      </c>
    </row>
    <row r="168" spans="1:23">
      <c r="A168" s="247" t="s">
        <v>175</v>
      </c>
      <c r="B168" s="243"/>
      <c r="C168" s="135">
        <v>48157538</v>
      </c>
      <c r="D168" s="249"/>
      <c r="E168" s="249">
        <v>54321748265</v>
      </c>
      <c r="F168" s="249"/>
      <c r="G168" s="249">
        <v>59407911807</v>
      </c>
      <c r="H168" s="129"/>
      <c r="I168" s="129">
        <v>0</v>
      </c>
      <c r="J168" s="129">
        <v>0</v>
      </c>
      <c r="K168" s="99"/>
      <c r="L168" s="129">
        <v>779153</v>
      </c>
      <c r="M168" s="129">
        <v>893335132</v>
      </c>
      <c r="N168" s="129"/>
      <c r="O168" s="243">
        <v>47378385</v>
      </c>
      <c r="P168" s="243"/>
      <c r="Q168" s="108" t="s">
        <v>535</v>
      </c>
      <c r="R168" s="129"/>
      <c r="S168" s="129">
        <v>53442862945</v>
      </c>
      <c r="T168" s="129"/>
      <c r="U168" s="123">
        <v>54160956154</v>
      </c>
      <c r="V168" s="99"/>
      <c r="W168" s="10">
        <f>U168/درآمدها!$J$5</f>
        <v>4.9020147798968803E-3</v>
      </c>
    </row>
    <row r="169" spans="1:23">
      <c r="A169" s="243" t="s">
        <v>174</v>
      </c>
      <c r="B169" s="243"/>
      <c r="C169" s="135">
        <v>28002454</v>
      </c>
      <c r="D169" s="135"/>
      <c r="E169" s="135">
        <v>199402035539</v>
      </c>
      <c r="F169" s="135"/>
      <c r="G169" s="136">
        <v>154210550273</v>
      </c>
      <c r="H169" s="129"/>
      <c r="I169" s="129">
        <v>0</v>
      </c>
      <c r="J169" s="129">
        <v>0</v>
      </c>
      <c r="K169" s="99"/>
      <c r="L169" s="129">
        <v>452261</v>
      </c>
      <c r="M169" s="129">
        <v>2304891261</v>
      </c>
      <c r="N169" s="129"/>
      <c r="O169" s="129">
        <v>27550193</v>
      </c>
      <c r="P169" s="129"/>
      <c r="Q169" s="82" t="s">
        <v>536</v>
      </c>
      <c r="R169" s="129"/>
      <c r="S169" s="129">
        <v>196181540507</v>
      </c>
      <c r="T169" s="129"/>
      <c r="U169" s="123">
        <v>138026797535</v>
      </c>
      <c r="V169" s="99"/>
      <c r="W169" s="10">
        <f>U169/درآمدها!$J$5</f>
        <v>1.2492567516986753E-2</v>
      </c>
    </row>
    <row r="170" spans="1:23">
      <c r="A170" s="247" t="s">
        <v>172</v>
      </c>
      <c r="B170" s="243"/>
      <c r="C170" s="135">
        <v>2860378</v>
      </c>
      <c r="D170" s="135"/>
      <c r="E170" s="135">
        <v>45774040538</v>
      </c>
      <c r="F170" s="135"/>
      <c r="G170" s="136">
        <v>51237324695</v>
      </c>
      <c r="H170" s="129"/>
      <c r="I170" s="129">
        <v>0</v>
      </c>
      <c r="J170" s="129">
        <v>0</v>
      </c>
      <c r="K170" s="99"/>
      <c r="L170" s="129">
        <v>46277</v>
      </c>
      <c r="M170" s="129">
        <v>727847660</v>
      </c>
      <c r="N170" s="129"/>
      <c r="O170" s="129">
        <v>2814101</v>
      </c>
      <c r="P170" s="129"/>
      <c r="Q170" s="82" t="s">
        <v>537</v>
      </c>
      <c r="R170" s="129"/>
      <c r="S170" s="129">
        <v>45033479229</v>
      </c>
      <c r="T170" s="129"/>
      <c r="U170" s="123">
        <v>45540973577</v>
      </c>
      <c r="V170" s="99"/>
      <c r="W170" s="10">
        <f>U170/درآمدها!$J$5</f>
        <v>4.121835015810738E-3</v>
      </c>
    </row>
    <row r="171" spans="1:23">
      <c r="A171" s="247" t="s">
        <v>171</v>
      </c>
      <c r="B171" s="243"/>
      <c r="C171" s="135">
        <v>3555014</v>
      </c>
      <c r="D171" s="135"/>
      <c r="E171" s="135">
        <v>34104373982</v>
      </c>
      <c r="F171" s="135"/>
      <c r="G171" s="136">
        <v>50887608002</v>
      </c>
      <c r="H171" s="129"/>
      <c r="I171" s="129">
        <v>0</v>
      </c>
      <c r="J171" s="129">
        <v>0</v>
      </c>
      <c r="K171" s="99"/>
      <c r="L171" s="129">
        <v>3555014</v>
      </c>
      <c r="M171" s="129">
        <v>50877994387</v>
      </c>
      <c r="N171" s="129"/>
      <c r="O171" s="129">
        <v>0</v>
      </c>
      <c r="P171" s="129"/>
      <c r="Q171" s="108" t="s">
        <v>538</v>
      </c>
      <c r="R171" s="129"/>
      <c r="S171" s="129">
        <v>0</v>
      </c>
      <c r="T171" s="129"/>
      <c r="U171" s="123">
        <v>0</v>
      </c>
      <c r="V171" s="99"/>
      <c r="W171" s="10">
        <f>U171/درآمدها!$J$5</f>
        <v>0</v>
      </c>
    </row>
    <row r="172" spans="1:23">
      <c r="A172" s="247" t="s">
        <v>170</v>
      </c>
      <c r="B172" s="243"/>
      <c r="C172" s="135">
        <v>5555432</v>
      </c>
      <c r="D172" s="135"/>
      <c r="E172" s="135">
        <v>31917078131</v>
      </c>
      <c r="F172" s="135"/>
      <c r="G172" s="136">
        <v>28329794936</v>
      </c>
      <c r="H172" s="129"/>
      <c r="I172" s="129">
        <v>0</v>
      </c>
      <c r="J172" s="129">
        <v>0</v>
      </c>
      <c r="K172" s="99"/>
      <c r="L172" s="129">
        <v>88768</v>
      </c>
      <c r="M172" s="129">
        <v>388071210</v>
      </c>
      <c r="N172" s="129"/>
      <c r="O172" s="129">
        <v>5466664</v>
      </c>
      <c r="P172" s="129"/>
      <c r="Q172" s="82" t="s">
        <v>472</v>
      </c>
      <c r="R172" s="129"/>
      <c r="S172" s="129">
        <v>31407088055</v>
      </c>
      <c r="T172" s="129"/>
      <c r="U172" s="123">
        <v>23453736803</v>
      </c>
      <c r="V172" s="99"/>
      <c r="W172" s="10">
        <f>U172/درآمدها!$J$5</f>
        <v>2.1227572889446927E-3</v>
      </c>
    </row>
    <row r="173" spans="1:23">
      <c r="A173" s="247" t="s">
        <v>169</v>
      </c>
      <c r="B173" s="243"/>
      <c r="C173" s="135">
        <v>2288080</v>
      </c>
      <c r="D173" s="135"/>
      <c r="E173" s="135">
        <v>26091093505</v>
      </c>
      <c r="F173" s="135"/>
      <c r="G173" s="136">
        <v>24223062093</v>
      </c>
      <c r="H173" s="129"/>
      <c r="I173" s="129">
        <v>0</v>
      </c>
      <c r="J173" s="129">
        <v>0</v>
      </c>
      <c r="K173" s="99"/>
      <c r="L173" s="129">
        <v>37017</v>
      </c>
      <c r="M173" s="129">
        <v>368720292</v>
      </c>
      <c r="N173" s="129"/>
      <c r="O173" s="129">
        <v>2251063</v>
      </c>
      <c r="P173" s="129"/>
      <c r="Q173" s="82" t="s">
        <v>457</v>
      </c>
      <c r="R173" s="129"/>
      <c r="S173" s="129">
        <v>25668986758</v>
      </c>
      <c r="T173" s="129"/>
      <c r="U173" s="123">
        <v>21929157919</v>
      </c>
      <c r="V173" s="99"/>
      <c r="W173" s="10">
        <f>U173/درآمدها!$J$5</f>
        <v>1.9847702821932478E-3</v>
      </c>
    </row>
    <row r="174" spans="1:23">
      <c r="A174" s="247" t="s">
        <v>168</v>
      </c>
      <c r="B174" s="243"/>
      <c r="C174" s="135">
        <v>2676346</v>
      </c>
      <c r="D174" s="135"/>
      <c r="E174" s="135">
        <v>41495983640</v>
      </c>
      <c r="F174" s="135"/>
      <c r="G174" s="136">
        <v>43364874385</v>
      </c>
      <c r="H174" s="129"/>
      <c r="I174" s="129">
        <v>0</v>
      </c>
      <c r="J174" s="129">
        <v>0</v>
      </c>
      <c r="K174" s="99"/>
      <c r="L174" s="129">
        <v>39605</v>
      </c>
      <c r="M174" s="129">
        <v>600285274</v>
      </c>
      <c r="N174" s="129"/>
      <c r="O174" s="129">
        <v>2636741</v>
      </c>
      <c r="P174" s="129"/>
      <c r="Q174" s="82" t="s">
        <v>539</v>
      </c>
      <c r="R174" s="129"/>
      <c r="S174" s="129">
        <v>40881919378</v>
      </c>
      <c r="T174" s="129"/>
      <c r="U174" s="123">
        <v>40049680538</v>
      </c>
      <c r="V174" s="99"/>
      <c r="W174" s="10">
        <f>U174/درآمدها!$J$5</f>
        <v>3.6248275486348686E-3</v>
      </c>
    </row>
    <row r="175" spans="1:23">
      <c r="A175" s="247" t="s">
        <v>353</v>
      </c>
      <c r="B175" s="243"/>
      <c r="C175" s="135">
        <v>19810152</v>
      </c>
      <c r="D175" s="135"/>
      <c r="E175" s="135">
        <v>35457609165</v>
      </c>
      <c r="F175" s="135"/>
      <c r="G175" s="136">
        <v>31684881089</v>
      </c>
      <c r="H175" s="129"/>
      <c r="I175" s="129">
        <v>0</v>
      </c>
      <c r="J175" s="129">
        <v>0</v>
      </c>
      <c r="K175" s="99"/>
      <c r="L175" s="129">
        <v>5418547</v>
      </c>
      <c r="M175" s="129">
        <v>10371871665</v>
      </c>
      <c r="N175" s="129"/>
      <c r="O175" s="129">
        <v>14391605</v>
      </c>
      <c r="P175" s="129"/>
      <c r="Q175" s="82" t="s">
        <v>540</v>
      </c>
      <c r="R175" s="129"/>
      <c r="S175" s="129">
        <v>25759111054</v>
      </c>
      <c r="T175" s="129"/>
      <c r="U175" s="123">
        <v>31888018168</v>
      </c>
      <c r="V175" s="99"/>
      <c r="W175" s="10">
        <f>U175/درآمدها!$J$5</f>
        <v>2.8861295564408477E-3</v>
      </c>
    </row>
    <row r="176" spans="1:23">
      <c r="A176" s="247" t="s">
        <v>356</v>
      </c>
      <c r="B176" s="243"/>
      <c r="C176" s="135">
        <v>665313</v>
      </c>
      <c r="D176" s="135"/>
      <c r="E176" s="135">
        <v>32010601347</v>
      </c>
      <c r="F176" s="135"/>
      <c r="G176" s="136">
        <v>29099593059</v>
      </c>
      <c r="H176" s="129"/>
      <c r="I176" s="129">
        <v>0</v>
      </c>
      <c r="J176" s="129">
        <v>0</v>
      </c>
      <c r="K176" s="99"/>
      <c r="L176" s="129">
        <v>10760</v>
      </c>
      <c r="M176" s="129">
        <v>467759438</v>
      </c>
      <c r="N176" s="129"/>
      <c r="O176" s="129">
        <v>654553</v>
      </c>
      <c r="P176" s="129"/>
      <c r="Q176" s="82" t="s">
        <v>541</v>
      </c>
      <c r="R176" s="129"/>
      <c r="S176" s="129">
        <v>31492899046</v>
      </c>
      <c r="T176" s="129"/>
      <c r="U176" s="123">
        <v>29344694278</v>
      </c>
      <c r="V176" s="99"/>
      <c r="W176" s="10">
        <f>U176/درآمدها!$J$5</f>
        <v>2.6559376952891489E-3</v>
      </c>
    </row>
    <row r="177" spans="1:23">
      <c r="A177" s="243" t="s">
        <v>343</v>
      </c>
      <c r="B177" s="243"/>
      <c r="C177" s="135">
        <v>5650000</v>
      </c>
      <c r="D177" s="135"/>
      <c r="E177" s="135">
        <v>39531862368</v>
      </c>
      <c r="F177" s="135"/>
      <c r="G177" s="136">
        <v>30159974025</v>
      </c>
      <c r="H177" s="129"/>
      <c r="I177" s="129">
        <v>0</v>
      </c>
      <c r="J177" s="129">
        <v>0</v>
      </c>
      <c r="K177" s="99"/>
      <c r="L177" s="129">
        <v>0</v>
      </c>
      <c r="M177" s="129">
        <v>0</v>
      </c>
      <c r="N177" s="129"/>
      <c r="O177" s="129">
        <v>5650000</v>
      </c>
      <c r="P177" s="129"/>
      <c r="Q177" s="82" t="s">
        <v>409</v>
      </c>
      <c r="R177" s="129"/>
      <c r="S177" s="129">
        <v>39531862368</v>
      </c>
      <c r="T177" s="129"/>
      <c r="U177" s="123">
        <v>28924369875</v>
      </c>
      <c r="V177" s="99"/>
      <c r="W177" s="10">
        <f>U177/درآمدها!$J$5</f>
        <v>2.6178948581206405E-3</v>
      </c>
    </row>
    <row r="178" spans="1:23">
      <c r="A178" s="247" t="s">
        <v>337</v>
      </c>
      <c r="B178" s="243"/>
      <c r="C178" s="135">
        <v>407103</v>
      </c>
      <c r="D178" s="135"/>
      <c r="E178" s="135">
        <v>47070808939</v>
      </c>
      <c r="F178" s="135"/>
      <c r="G178" s="136">
        <v>53429997730</v>
      </c>
      <c r="H178" s="129"/>
      <c r="I178" s="123">
        <v>0</v>
      </c>
      <c r="J178" s="123">
        <v>0</v>
      </c>
      <c r="K178" s="99"/>
      <c r="L178" s="129">
        <v>6584</v>
      </c>
      <c r="M178" s="129">
        <v>902806371</v>
      </c>
      <c r="N178" s="129"/>
      <c r="O178" s="129">
        <v>400519</v>
      </c>
      <c r="P178" s="129"/>
      <c r="Q178" s="129" t="s">
        <v>542</v>
      </c>
      <c r="R178" s="129"/>
      <c r="S178" s="129">
        <v>46309541628</v>
      </c>
      <c r="T178" s="129"/>
      <c r="U178" s="123">
        <v>57176298317</v>
      </c>
      <c r="V178" s="99"/>
      <c r="W178" s="10">
        <f>U178/درآمدها!$J$5</f>
        <v>5.1749282012819005E-3</v>
      </c>
    </row>
    <row r="179" spans="1:23">
      <c r="A179" s="243" t="s">
        <v>302</v>
      </c>
      <c r="B179" s="243"/>
      <c r="C179" s="135">
        <v>2277629</v>
      </c>
      <c r="D179" s="135"/>
      <c r="E179" s="135">
        <v>117275273952</v>
      </c>
      <c r="F179" s="135"/>
      <c r="G179" s="136">
        <v>117392398025</v>
      </c>
      <c r="H179" s="129"/>
      <c r="I179" s="129">
        <v>0</v>
      </c>
      <c r="J179" s="129">
        <v>0</v>
      </c>
      <c r="K179" s="99"/>
      <c r="L179" s="129">
        <v>36848</v>
      </c>
      <c r="M179" s="129">
        <v>1837054684</v>
      </c>
      <c r="N179" s="129"/>
      <c r="O179" s="129">
        <v>2240781</v>
      </c>
      <c r="P179" s="129"/>
      <c r="Q179" s="82" t="s">
        <v>543</v>
      </c>
      <c r="R179" s="129"/>
      <c r="S179" s="129">
        <v>115377967896</v>
      </c>
      <c r="T179" s="129"/>
      <c r="U179" s="123">
        <v>111149672820</v>
      </c>
      <c r="V179" s="99"/>
      <c r="W179" s="10">
        <f>U179/درآمدها!$J$5</f>
        <v>1.0059965289296369E-2</v>
      </c>
    </row>
    <row r="180" spans="1:23">
      <c r="A180" s="247" t="s">
        <v>258</v>
      </c>
      <c r="B180" s="243"/>
      <c r="C180" s="135">
        <v>1915836</v>
      </c>
      <c r="D180" s="135"/>
      <c r="E180" s="135">
        <v>52196217366</v>
      </c>
      <c r="F180" s="135"/>
      <c r="G180" s="136">
        <v>62046550158</v>
      </c>
      <c r="H180" s="129"/>
      <c r="I180" s="129">
        <v>0</v>
      </c>
      <c r="J180" s="129">
        <v>0</v>
      </c>
      <c r="K180" s="99"/>
      <c r="L180" s="129">
        <v>27692</v>
      </c>
      <c r="M180" s="129">
        <v>882586918</v>
      </c>
      <c r="N180" s="129"/>
      <c r="O180" s="129">
        <v>1888144</v>
      </c>
      <c r="P180" s="129"/>
      <c r="Q180" s="82" t="s">
        <v>544</v>
      </c>
      <c r="R180" s="129"/>
      <c r="S180" s="129">
        <v>51441759443</v>
      </c>
      <c r="T180" s="129"/>
      <c r="U180" s="123">
        <v>59798338048</v>
      </c>
      <c r="V180" s="99"/>
      <c r="W180" s="10">
        <f>U180/درآمدها!$J$5</f>
        <v>5.4122444975136753E-3</v>
      </c>
    </row>
    <row r="181" spans="1:23">
      <c r="A181" s="247" t="s">
        <v>256</v>
      </c>
      <c r="B181" s="243"/>
      <c r="C181" s="135">
        <v>5529120</v>
      </c>
      <c r="D181" s="135"/>
      <c r="E181" s="135">
        <v>29491291698</v>
      </c>
      <c r="F181" s="135"/>
      <c r="G181" s="136">
        <v>31383426115</v>
      </c>
      <c r="H181" s="129"/>
      <c r="I181" s="129">
        <v>1886935</v>
      </c>
      <c r="J181" s="129">
        <v>10048705650</v>
      </c>
      <c r="K181" s="99"/>
      <c r="L181" s="129">
        <v>119983</v>
      </c>
      <c r="M181" s="129">
        <v>688858101</v>
      </c>
      <c r="N181" s="129"/>
      <c r="O181" s="129">
        <v>7296072</v>
      </c>
      <c r="P181" s="129"/>
      <c r="Q181" s="82" t="s">
        <v>545</v>
      </c>
      <c r="R181" s="129"/>
      <c r="S181" s="175">
        <v>38900286948</v>
      </c>
      <c r="T181" s="129"/>
      <c r="U181" s="126">
        <v>41267637519</v>
      </c>
      <c r="V181" s="99"/>
      <c r="W181" s="10">
        <f>U181/درآمدها!$J$5</f>
        <v>3.7350627354946495E-3</v>
      </c>
    </row>
    <row r="182" spans="1:23">
      <c r="A182" s="247" t="s">
        <v>252</v>
      </c>
      <c r="B182" s="243"/>
      <c r="C182" s="250">
        <v>5112036</v>
      </c>
      <c r="D182" s="135"/>
      <c r="E182" s="135">
        <v>66523043389</v>
      </c>
      <c r="F182" s="135"/>
      <c r="G182" s="136">
        <v>46242736415</v>
      </c>
      <c r="H182" s="129"/>
      <c r="I182" s="129">
        <v>0</v>
      </c>
      <c r="J182" s="129">
        <v>0</v>
      </c>
      <c r="K182" s="99"/>
      <c r="L182" s="129">
        <v>82708</v>
      </c>
      <c r="M182" s="129">
        <v>729730220</v>
      </c>
      <c r="N182" s="129"/>
      <c r="O182" s="129">
        <v>5029328</v>
      </c>
      <c r="P182" s="129"/>
      <c r="Q182" s="82" t="s">
        <v>381</v>
      </c>
      <c r="R182" s="129"/>
      <c r="S182" s="129">
        <v>65446762261</v>
      </c>
      <c r="T182" s="129"/>
      <c r="U182" s="123">
        <v>43044864125</v>
      </c>
      <c r="V182" s="99"/>
      <c r="W182" s="10">
        <f>U182/درآمدها!$J$5</f>
        <v>3.8959164520550901E-3</v>
      </c>
    </row>
    <row r="183" spans="1:23">
      <c r="A183" s="247" t="s">
        <v>237</v>
      </c>
      <c r="B183" s="243"/>
      <c r="C183" s="135">
        <v>11026831</v>
      </c>
      <c r="D183" s="135"/>
      <c r="E183" s="135">
        <v>32919533018</v>
      </c>
      <c r="F183" s="135"/>
      <c r="G183" s="136">
        <v>38506770626</v>
      </c>
      <c r="H183" s="129"/>
      <c r="I183" s="129">
        <v>1322154</v>
      </c>
      <c r="J183" s="129">
        <v>4505326619</v>
      </c>
      <c r="K183" s="99"/>
      <c r="L183" s="129">
        <v>86237</v>
      </c>
      <c r="M183" s="129">
        <v>280582101</v>
      </c>
      <c r="N183" s="129"/>
      <c r="O183" s="129">
        <v>12262748</v>
      </c>
      <c r="P183" s="129"/>
      <c r="Q183" s="82" t="s">
        <v>546</v>
      </c>
      <c r="R183" s="129"/>
      <c r="S183" s="129">
        <v>37099825790</v>
      </c>
      <c r="T183" s="129"/>
      <c r="U183" s="123">
        <v>38373442081</v>
      </c>
      <c r="V183" s="99"/>
      <c r="W183" s="10">
        <f>U183/درآمدها!$J$5</f>
        <v>3.473114095359013E-3</v>
      </c>
    </row>
    <row r="184" spans="1:23">
      <c r="A184" s="247" t="s">
        <v>233</v>
      </c>
      <c r="B184" s="243"/>
      <c r="C184" s="135">
        <v>2764847</v>
      </c>
      <c r="D184" s="135"/>
      <c r="E184" s="135">
        <v>42034667163</v>
      </c>
      <c r="F184" s="135"/>
      <c r="G184" s="136">
        <v>39137161327</v>
      </c>
      <c r="H184" s="129"/>
      <c r="I184" s="129">
        <v>0</v>
      </c>
      <c r="J184" s="129">
        <v>0</v>
      </c>
      <c r="K184" s="99"/>
      <c r="L184" s="129">
        <v>44731</v>
      </c>
      <c r="M184" s="129">
        <v>656491323</v>
      </c>
      <c r="N184" s="129"/>
      <c r="O184" s="129">
        <v>2720116</v>
      </c>
      <c r="P184" s="129"/>
      <c r="Q184" s="82" t="s">
        <v>376</v>
      </c>
      <c r="R184" s="129"/>
      <c r="S184" s="129">
        <v>41354610474</v>
      </c>
      <c r="T184" s="129"/>
      <c r="U184" s="123">
        <v>39179964683</v>
      </c>
      <c r="V184" s="99"/>
      <c r="W184" s="10">
        <f>U184/درآمدها!$J$5</f>
        <v>3.5461110657980755E-3</v>
      </c>
    </row>
    <row r="185" spans="1:23">
      <c r="A185" s="247" t="s">
        <v>200</v>
      </c>
      <c r="B185" s="243"/>
      <c r="C185" s="135">
        <v>2006817</v>
      </c>
      <c r="D185" s="135"/>
      <c r="E185" s="135">
        <v>15765540802</v>
      </c>
      <c r="F185" s="135"/>
      <c r="G185" s="136">
        <v>12467977746</v>
      </c>
      <c r="H185" s="129"/>
      <c r="I185" s="129">
        <v>0</v>
      </c>
      <c r="J185" s="129">
        <v>0</v>
      </c>
      <c r="K185" s="99"/>
      <c r="L185" s="129">
        <v>756828</v>
      </c>
      <c r="M185" s="129">
        <v>5008497489</v>
      </c>
      <c r="N185" s="129"/>
      <c r="O185" s="129">
        <v>1249989</v>
      </c>
      <c r="P185" s="129"/>
      <c r="Q185" s="82" t="s">
        <v>547</v>
      </c>
      <c r="R185" s="129"/>
      <c r="S185" s="129">
        <v>9819905144</v>
      </c>
      <c r="T185" s="129"/>
      <c r="U185" s="123">
        <v>8175989305</v>
      </c>
      <c r="V185" s="99"/>
      <c r="W185" s="10">
        <f>U185/درآمدها!$J$5</f>
        <v>7.399946983843793E-4</v>
      </c>
    </row>
    <row r="186" spans="1:23">
      <c r="A186" s="247" t="s">
        <v>199</v>
      </c>
      <c r="B186" s="243"/>
      <c r="C186" s="135">
        <v>4142824</v>
      </c>
      <c r="D186" s="135"/>
      <c r="E186" s="135">
        <v>31522750826</v>
      </c>
      <c r="F186" s="135"/>
      <c r="G186" s="136">
        <v>30556852546</v>
      </c>
      <c r="H186" s="129"/>
      <c r="I186" s="129">
        <v>0</v>
      </c>
      <c r="J186" s="129">
        <v>0</v>
      </c>
      <c r="K186" s="99"/>
      <c r="L186" s="129">
        <v>67025</v>
      </c>
      <c r="M186" s="129">
        <v>475049547</v>
      </c>
      <c r="N186" s="129"/>
      <c r="O186" s="129">
        <v>4075799</v>
      </c>
      <c r="P186" s="129"/>
      <c r="Q186" s="82" t="s">
        <v>548</v>
      </c>
      <c r="R186" s="129"/>
      <c r="S186" s="129">
        <v>31012757553</v>
      </c>
      <c r="T186" s="129"/>
      <c r="U186" s="123">
        <v>28847021734</v>
      </c>
      <c r="V186" s="99"/>
      <c r="W186" s="10">
        <f>U186/درآمدها!$J$5</f>
        <v>2.61089421120995E-3</v>
      </c>
    </row>
    <row r="187" spans="1:23">
      <c r="A187" s="247" t="s">
        <v>198</v>
      </c>
      <c r="B187" s="243"/>
      <c r="C187" s="250">
        <v>4434242</v>
      </c>
      <c r="D187" s="135"/>
      <c r="E187" s="135">
        <v>59692268893</v>
      </c>
      <c r="F187" s="135"/>
      <c r="G187" s="136">
        <v>58933064942</v>
      </c>
      <c r="H187" s="129"/>
      <c r="I187" s="129">
        <v>0</v>
      </c>
      <c r="J187" s="129">
        <v>0</v>
      </c>
      <c r="K187" s="99"/>
      <c r="L187" s="129">
        <v>71740</v>
      </c>
      <c r="M187" s="129">
        <v>895286347</v>
      </c>
      <c r="N187" s="129"/>
      <c r="O187" s="129">
        <v>4362502</v>
      </c>
      <c r="P187" s="129"/>
      <c r="Q187" s="82" t="s">
        <v>380</v>
      </c>
      <c r="R187" s="129"/>
      <c r="S187" s="129">
        <v>58726529231</v>
      </c>
      <c r="T187" s="129"/>
      <c r="U187" s="123">
        <v>55551142902</v>
      </c>
      <c r="V187" s="99"/>
      <c r="W187" s="10">
        <f>U187/درآمدها!$J$5</f>
        <v>5.0278381860815119E-3</v>
      </c>
    </row>
    <row r="188" spans="1:23">
      <c r="A188" s="247" t="s">
        <v>197</v>
      </c>
      <c r="B188" s="243"/>
      <c r="C188" s="135">
        <v>5537171</v>
      </c>
      <c r="D188" s="135"/>
      <c r="E188" s="135">
        <v>50240400920</v>
      </c>
      <c r="F188" s="135"/>
      <c r="G188" s="136">
        <v>62142698364</v>
      </c>
      <c r="H188" s="129"/>
      <c r="I188" s="129">
        <v>0</v>
      </c>
      <c r="J188" s="129">
        <v>0</v>
      </c>
      <c r="K188" s="99"/>
      <c r="L188" s="129">
        <v>87678</v>
      </c>
      <c r="M188" s="129">
        <v>981799703</v>
      </c>
      <c r="N188" s="129"/>
      <c r="O188" s="129">
        <v>5449493</v>
      </c>
      <c r="P188" s="129"/>
      <c r="Q188" s="82" t="s">
        <v>549</v>
      </c>
      <c r="R188" s="129"/>
      <c r="S188" s="129">
        <v>49444872323</v>
      </c>
      <c r="T188" s="129"/>
      <c r="U188" s="123">
        <v>60671167390</v>
      </c>
      <c r="V188" s="99"/>
      <c r="W188" s="10">
        <f>U188/درآمدها!$J$5</f>
        <v>5.4912427766918709E-3</v>
      </c>
    </row>
    <row r="189" spans="1:23">
      <c r="A189" s="243" t="s">
        <v>196</v>
      </c>
      <c r="B189" s="243"/>
      <c r="C189" s="135">
        <v>6637211</v>
      </c>
      <c r="D189" s="135"/>
      <c r="E189" s="135">
        <v>39277172695</v>
      </c>
      <c r="F189" s="135"/>
      <c r="G189" s="136">
        <v>57730046456</v>
      </c>
      <c r="H189" s="129"/>
      <c r="I189" s="129">
        <v>0</v>
      </c>
      <c r="J189" s="129">
        <v>0</v>
      </c>
      <c r="K189" s="99"/>
      <c r="L189" s="129">
        <v>712701</v>
      </c>
      <c r="M189" s="129">
        <v>5782098394</v>
      </c>
      <c r="N189" s="129"/>
      <c r="O189" s="129">
        <v>5924510</v>
      </c>
      <c r="P189" s="129"/>
      <c r="Q189" s="82" t="s">
        <v>550</v>
      </c>
      <c r="R189" s="129"/>
      <c r="S189" s="129">
        <v>35059605972</v>
      </c>
      <c r="T189" s="129"/>
      <c r="U189" s="123">
        <v>47702999245</v>
      </c>
      <c r="V189" s="99"/>
      <c r="W189" s="10">
        <f>U189/درآمدها!$J$5</f>
        <v>4.317516232163668E-3</v>
      </c>
    </row>
    <row r="190" spans="1:23">
      <c r="A190" s="247" t="s">
        <v>195</v>
      </c>
      <c r="B190" s="243"/>
      <c r="C190" s="135">
        <v>9012421</v>
      </c>
      <c r="D190" s="135"/>
      <c r="E190" s="135">
        <v>55669069235</v>
      </c>
      <c r="F190" s="135"/>
      <c r="G190" s="136">
        <v>60382292424</v>
      </c>
      <c r="H190" s="129"/>
      <c r="I190" s="129">
        <v>0</v>
      </c>
      <c r="J190" s="129">
        <v>0</v>
      </c>
      <c r="K190" s="99"/>
      <c r="L190" s="129">
        <v>145813</v>
      </c>
      <c r="M190" s="129">
        <v>962079954</v>
      </c>
      <c r="N190" s="129"/>
      <c r="O190" s="129">
        <v>8866608</v>
      </c>
      <c r="P190" s="129"/>
      <c r="Q190" s="82" t="s">
        <v>551</v>
      </c>
      <c r="R190" s="129"/>
      <c r="S190" s="129">
        <v>54768392935</v>
      </c>
      <c r="T190" s="129"/>
      <c r="U190" s="123">
        <v>57907005557</v>
      </c>
      <c r="V190" s="99"/>
      <c r="W190" s="10">
        <f>U190/درآمدها!$J$5</f>
        <v>5.2410632539953879E-3</v>
      </c>
    </row>
    <row r="191" spans="1:23">
      <c r="A191" s="247" t="s">
        <v>194</v>
      </c>
      <c r="B191" s="243"/>
      <c r="C191" s="135">
        <v>6671310</v>
      </c>
      <c r="D191" s="135"/>
      <c r="E191" s="135">
        <v>51469304492</v>
      </c>
      <c r="F191" s="135"/>
      <c r="G191" s="136">
        <v>46288677627</v>
      </c>
      <c r="H191" s="129"/>
      <c r="I191" s="129">
        <v>0</v>
      </c>
      <c r="J191" s="129">
        <v>0</v>
      </c>
      <c r="K191" s="99"/>
      <c r="L191" s="129">
        <v>3027213</v>
      </c>
      <c r="M191" s="129">
        <v>20396098984</v>
      </c>
      <c r="N191" s="129"/>
      <c r="O191" s="129">
        <v>3644097</v>
      </c>
      <c r="P191" s="129"/>
      <c r="Q191" s="82" t="s">
        <v>552</v>
      </c>
      <c r="R191" s="129"/>
      <c r="S191" s="129">
        <v>28114289110</v>
      </c>
      <c r="T191" s="129"/>
      <c r="U191" s="123">
        <v>25030885047</v>
      </c>
      <c r="V191" s="99"/>
      <c r="W191" s="10">
        <f>U191/درآمدها!$J$5</f>
        <v>2.2655022578516979E-3</v>
      </c>
    </row>
    <row r="192" spans="1:23">
      <c r="A192" s="247" t="s">
        <v>193</v>
      </c>
      <c r="B192" s="243"/>
      <c r="C192" s="135">
        <v>24571828</v>
      </c>
      <c r="D192" s="135"/>
      <c r="E192" s="135">
        <v>79681271174</v>
      </c>
      <c r="F192" s="135"/>
      <c r="G192" s="136">
        <v>78821493891</v>
      </c>
      <c r="H192" s="129"/>
      <c r="I192" s="129">
        <v>0</v>
      </c>
      <c r="J192" s="129">
        <v>0</v>
      </c>
      <c r="K192" s="99"/>
      <c r="L192" s="129">
        <v>1354603</v>
      </c>
      <c r="M192" s="129">
        <v>4689067837</v>
      </c>
      <c r="N192" s="129"/>
      <c r="O192" s="129">
        <v>23217225</v>
      </c>
      <c r="P192" s="129"/>
      <c r="Q192" s="127" t="s">
        <v>507</v>
      </c>
      <c r="R192" s="129"/>
      <c r="S192" s="129">
        <v>75288578495</v>
      </c>
      <c r="T192" s="129"/>
      <c r="U192" s="123">
        <v>83084697043</v>
      </c>
      <c r="V192" s="99"/>
      <c r="W192" s="10">
        <f>U192/درآمدها!$J$5</f>
        <v>7.5198527095788944E-3</v>
      </c>
    </row>
    <row r="193" spans="1:23">
      <c r="A193" s="247" t="s">
        <v>192</v>
      </c>
      <c r="B193" s="243"/>
      <c r="C193" s="135">
        <v>633018</v>
      </c>
      <c r="D193" s="135"/>
      <c r="E193" s="135">
        <v>28845952928</v>
      </c>
      <c r="F193" s="135"/>
      <c r="G193" s="136">
        <v>36043528380</v>
      </c>
      <c r="H193" s="129"/>
      <c r="I193" s="129">
        <v>0</v>
      </c>
      <c r="J193" s="129">
        <v>0</v>
      </c>
      <c r="K193" s="99"/>
      <c r="L193" s="129">
        <v>10094</v>
      </c>
      <c r="M193" s="129">
        <v>555224398</v>
      </c>
      <c r="N193" s="129"/>
      <c r="O193" s="129">
        <v>622924</v>
      </c>
      <c r="P193" s="129"/>
      <c r="Q193" s="82" t="s">
        <v>553</v>
      </c>
      <c r="R193" s="129"/>
      <c r="S193" s="129">
        <v>28385980148</v>
      </c>
      <c r="T193" s="129"/>
      <c r="U193" s="123">
        <v>34676185726</v>
      </c>
      <c r="V193" s="99"/>
      <c r="W193" s="10">
        <f>U193/درآمدها!$J$5</f>
        <v>3.1384817959264795E-3</v>
      </c>
    </row>
    <row r="194" spans="1:23">
      <c r="A194" s="243" t="s">
        <v>191</v>
      </c>
      <c r="B194" s="243"/>
      <c r="C194" s="135">
        <v>14939873</v>
      </c>
      <c r="D194" s="135"/>
      <c r="E194" s="135">
        <v>54177747931</v>
      </c>
      <c r="F194" s="135"/>
      <c r="G194" s="136">
        <v>45399448174</v>
      </c>
      <c r="H194" s="129"/>
      <c r="I194" s="129">
        <v>0</v>
      </c>
      <c r="J194" s="129">
        <v>0</v>
      </c>
      <c r="K194" s="99"/>
      <c r="L194" s="129">
        <v>228811</v>
      </c>
      <c r="M194" s="129">
        <v>641212538</v>
      </c>
      <c r="N194" s="129"/>
      <c r="O194" s="129">
        <v>14711062</v>
      </c>
      <c r="P194" s="129"/>
      <c r="Q194" s="82" t="s">
        <v>554</v>
      </c>
      <c r="R194" s="129"/>
      <c r="S194" s="129">
        <v>53347990898</v>
      </c>
      <c r="T194" s="129"/>
      <c r="U194" s="123">
        <v>41092122621</v>
      </c>
      <c r="V194" s="99"/>
      <c r="W194" s="10">
        <f>U194/درآمدها!$J$5</f>
        <v>3.7191771846258334E-3</v>
      </c>
    </row>
    <row r="195" spans="1:23">
      <c r="A195" s="247" t="s">
        <v>190</v>
      </c>
      <c r="B195" s="243"/>
      <c r="C195" s="135">
        <v>8319947</v>
      </c>
      <c r="D195" s="135"/>
      <c r="E195" s="135">
        <v>40436382491</v>
      </c>
      <c r="F195" s="135"/>
      <c r="G195" s="136">
        <v>38871083585</v>
      </c>
      <c r="H195" s="129"/>
      <c r="I195" s="129">
        <v>0</v>
      </c>
      <c r="J195" s="129">
        <v>0</v>
      </c>
      <c r="K195" s="99"/>
      <c r="L195" s="129">
        <v>134609</v>
      </c>
      <c r="M195" s="129">
        <v>769147608</v>
      </c>
      <c r="N195" s="129"/>
      <c r="O195" s="129">
        <v>8185338</v>
      </c>
      <c r="P195" s="129"/>
      <c r="Q195" s="82" t="s">
        <v>555</v>
      </c>
      <c r="R195" s="129"/>
      <c r="S195" s="129">
        <v>39782159453</v>
      </c>
      <c r="T195" s="129"/>
      <c r="U195" s="123">
        <v>47599316152</v>
      </c>
      <c r="V195" s="99"/>
      <c r="W195" s="10">
        <f>U195/درآمدها!$J$5</f>
        <v>4.3081320541431345E-3</v>
      </c>
    </row>
    <row r="196" spans="1:23">
      <c r="A196" s="247" t="s">
        <v>189</v>
      </c>
      <c r="B196" s="243"/>
      <c r="C196" s="135">
        <v>17525671</v>
      </c>
      <c r="D196" s="135"/>
      <c r="E196" s="135">
        <v>53695033534</v>
      </c>
      <c r="F196" s="135"/>
      <c r="G196" s="136">
        <v>45522100585</v>
      </c>
      <c r="H196" s="129"/>
      <c r="I196" s="129">
        <v>0</v>
      </c>
      <c r="J196" s="129">
        <v>0</v>
      </c>
      <c r="K196" s="99"/>
      <c r="L196" s="129">
        <v>230581</v>
      </c>
      <c r="M196" s="129">
        <v>535474368</v>
      </c>
      <c r="N196" s="129"/>
      <c r="O196" s="129">
        <v>17295090</v>
      </c>
      <c r="P196" s="129"/>
      <c r="Q196" s="82" t="s">
        <v>556</v>
      </c>
      <c r="R196" s="129"/>
      <c r="S196" s="129">
        <v>52988581009</v>
      </c>
      <c r="T196" s="129"/>
      <c r="U196" s="123">
        <v>38510492641</v>
      </c>
      <c r="V196" s="99"/>
      <c r="W196" s="10">
        <f>U196/درآمدها!$J$5</f>
        <v>3.4855183052995265E-3</v>
      </c>
    </row>
    <row r="197" spans="1:23">
      <c r="A197" s="247" t="s">
        <v>351</v>
      </c>
      <c r="B197" s="243"/>
      <c r="C197" s="135">
        <v>18981868</v>
      </c>
      <c r="D197" s="135"/>
      <c r="E197" s="135">
        <v>31135786679</v>
      </c>
      <c r="F197" s="135"/>
      <c r="G197" s="136">
        <v>25284360689</v>
      </c>
      <c r="H197" s="129"/>
      <c r="I197" s="129">
        <v>4313606</v>
      </c>
      <c r="J197" s="129">
        <v>5415080931</v>
      </c>
      <c r="K197" s="99"/>
      <c r="L197" s="129">
        <v>0</v>
      </c>
      <c r="M197" s="129">
        <v>0</v>
      </c>
      <c r="N197" s="129"/>
      <c r="O197" s="129">
        <v>23295474</v>
      </c>
      <c r="P197" s="129"/>
      <c r="Q197" s="82" t="s">
        <v>557</v>
      </c>
      <c r="R197" s="129"/>
      <c r="S197" s="129">
        <v>36550867610</v>
      </c>
      <c r="T197" s="129"/>
      <c r="U197" s="123">
        <v>25634650588</v>
      </c>
      <c r="V197" s="99"/>
      <c r="W197" s="10">
        <f>U197/درآمدها!$J$5</f>
        <v>2.3201480362083243E-3</v>
      </c>
    </row>
    <row r="198" spans="1:23">
      <c r="A198" s="243" t="s">
        <v>188</v>
      </c>
      <c r="B198" s="243"/>
      <c r="C198" s="135">
        <v>825058</v>
      </c>
      <c r="D198" s="135"/>
      <c r="E198" s="135">
        <v>74659415072</v>
      </c>
      <c r="F198" s="135"/>
      <c r="G198" s="136">
        <v>64840972425</v>
      </c>
      <c r="H198" s="129"/>
      <c r="I198" s="129">
        <v>0</v>
      </c>
      <c r="J198" s="129">
        <v>0</v>
      </c>
      <c r="K198" s="99"/>
      <c r="L198" s="129">
        <v>172674</v>
      </c>
      <c r="M198" s="129">
        <v>15916745614</v>
      </c>
      <c r="N198" s="129"/>
      <c r="O198" s="129">
        <v>652384</v>
      </c>
      <c r="P198" s="129"/>
      <c r="Q198" s="82" t="s">
        <v>558</v>
      </c>
      <c r="R198" s="129"/>
      <c r="S198" s="129">
        <v>59034162256</v>
      </c>
      <c r="T198" s="129"/>
      <c r="U198" s="123">
        <v>60116164624</v>
      </c>
      <c r="V198" s="99"/>
      <c r="W198" s="10">
        <f>U198/درآمدها!$J$5</f>
        <v>5.4410104330441722E-3</v>
      </c>
    </row>
    <row r="199" spans="1:23" ht="37.5" customHeight="1">
      <c r="A199" s="247" t="s">
        <v>187</v>
      </c>
      <c r="B199" s="243"/>
      <c r="C199" s="135">
        <v>1456774</v>
      </c>
      <c r="D199" s="135"/>
      <c r="E199" s="135">
        <v>29119520836</v>
      </c>
      <c r="F199" s="135"/>
      <c r="G199" s="136">
        <v>43008753985</v>
      </c>
      <c r="H199" s="129"/>
      <c r="I199" s="129">
        <v>0</v>
      </c>
      <c r="J199" s="129">
        <v>0</v>
      </c>
      <c r="K199" s="99"/>
      <c r="L199" s="129">
        <v>23567</v>
      </c>
      <c r="M199" s="129">
        <v>642110613</v>
      </c>
      <c r="N199" s="129"/>
      <c r="O199" s="129">
        <v>1433207</v>
      </c>
      <c r="P199" s="129"/>
      <c r="Q199" s="82" t="s">
        <v>559</v>
      </c>
      <c r="R199" s="129"/>
      <c r="S199" s="129">
        <v>28648439016</v>
      </c>
      <c r="T199" s="129"/>
      <c r="U199" s="123">
        <v>39107450038</v>
      </c>
      <c r="V199" s="99"/>
      <c r="W199" s="10">
        <f>U199/درآمدها!$J$5</f>
        <v>3.5395478902784587E-3</v>
      </c>
    </row>
    <row r="200" spans="1:23">
      <c r="A200" s="247" t="s">
        <v>186</v>
      </c>
      <c r="B200" s="243"/>
      <c r="C200" s="135">
        <v>2658429</v>
      </c>
      <c r="D200" s="135"/>
      <c r="E200" s="135">
        <v>54022215181</v>
      </c>
      <c r="F200" s="135"/>
      <c r="G200" s="136">
        <v>60066555932</v>
      </c>
      <c r="H200" s="129"/>
      <c r="I200" s="129">
        <v>0</v>
      </c>
      <c r="J200" s="129">
        <v>0</v>
      </c>
      <c r="K200" s="99"/>
      <c r="L200" s="129">
        <v>38438</v>
      </c>
      <c r="M200" s="129">
        <v>769877154</v>
      </c>
      <c r="N200" s="129"/>
      <c r="O200" s="129">
        <v>2619991</v>
      </c>
      <c r="P200" s="129"/>
      <c r="Q200" s="82" t="s">
        <v>560</v>
      </c>
      <c r="R200" s="129"/>
      <c r="S200" s="122">
        <v>53241112542</v>
      </c>
      <c r="T200" s="129"/>
      <c r="U200" s="125">
        <v>52400569320</v>
      </c>
      <c r="V200" s="99"/>
      <c r="W200" s="10">
        <f>U200/درآمدها!$J$5</f>
        <v>4.7426852020720882E-3</v>
      </c>
    </row>
    <row r="201" spans="1:23">
      <c r="A201" s="247" t="s">
        <v>185</v>
      </c>
      <c r="B201" s="243"/>
      <c r="C201" s="135">
        <v>17783273</v>
      </c>
      <c r="D201" s="135"/>
      <c r="E201" s="135">
        <v>86950436724</v>
      </c>
      <c r="F201" s="135"/>
      <c r="G201" s="136">
        <v>83950269539</v>
      </c>
      <c r="H201" s="129"/>
      <c r="I201" s="129">
        <v>0</v>
      </c>
      <c r="J201" s="129">
        <v>0</v>
      </c>
      <c r="K201" s="99"/>
      <c r="L201" s="129">
        <v>271685</v>
      </c>
      <c r="M201" s="129">
        <v>1140556490</v>
      </c>
      <c r="N201" s="129"/>
      <c r="O201" s="129">
        <v>17511588</v>
      </c>
      <c r="P201" s="129"/>
      <c r="Q201" s="82" t="s">
        <v>561</v>
      </c>
      <c r="R201" s="129"/>
      <c r="S201" s="129">
        <v>85622046310</v>
      </c>
      <c r="T201" s="129"/>
      <c r="U201" s="123">
        <v>71318093432</v>
      </c>
      <c r="V201" s="99"/>
      <c r="W201" s="10">
        <f>U201/درآمدها!$J$5</f>
        <v>6.4548776997894837E-3</v>
      </c>
    </row>
    <row r="202" spans="1:23">
      <c r="A202" s="247" t="s">
        <v>184</v>
      </c>
      <c r="B202" s="243"/>
      <c r="C202" s="135">
        <v>455088</v>
      </c>
      <c r="D202" s="135"/>
      <c r="E202" s="135">
        <v>16060232763</v>
      </c>
      <c r="F202" s="135"/>
      <c r="G202" s="136">
        <v>15385451503</v>
      </c>
      <c r="H202" s="129"/>
      <c r="I202" s="129">
        <v>0</v>
      </c>
      <c r="J202" s="129">
        <v>0</v>
      </c>
      <c r="K202" s="99"/>
      <c r="L202" s="129">
        <v>7361</v>
      </c>
      <c r="M202" s="129">
        <v>218697224</v>
      </c>
      <c r="N202" s="129"/>
      <c r="O202" s="129">
        <v>447727</v>
      </c>
      <c r="P202" s="129"/>
      <c r="Q202" s="82" t="s">
        <v>562</v>
      </c>
      <c r="R202" s="129"/>
      <c r="S202" s="129">
        <v>15800460206</v>
      </c>
      <c r="T202" s="129"/>
      <c r="U202" s="123">
        <v>13213921196</v>
      </c>
      <c r="V202" s="99"/>
      <c r="W202" s="10">
        <f>U202/درآمدها!$J$5</f>
        <v>1.1959692295498883E-3</v>
      </c>
    </row>
    <row r="203" spans="1:23">
      <c r="A203" s="243" t="s">
        <v>183</v>
      </c>
      <c r="B203" s="243"/>
      <c r="C203" s="135">
        <v>5957094</v>
      </c>
      <c r="D203" s="135"/>
      <c r="E203" s="135">
        <v>34237831654</v>
      </c>
      <c r="F203" s="135"/>
      <c r="G203" s="136">
        <v>31858473190</v>
      </c>
      <c r="H203" s="129"/>
      <c r="I203" s="129">
        <v>0</v>
      </c>
      <c r="J203" s="129">
        <v>0</v>
      </c>
      <c r="K203" s="99"/>
      <c r="L203" s="129">
        <v>95463</v>
      </c>
      <c r="M203" s="129">
        <v>523812761</v>
      </c>
      <c r="N203" s="129"/>
      <c r="O203" s="129">
        <v>5861631</v>
      </c>
      <c r="P203" s="129"/>
      <c r="Q203" s="82" t="s">
        <v>563</v>
      </c>
      <c r="R203" s="129"/>
      <c r="S203" s="129">
        <v>33689167133</v>
      </c>
      <c r="T203" s="129"/>
      <c r="U203" s="123">
        <v>30940065313</v>
      </c>
      <c r="V203" s="99"/>
      <c r="W203" s="10">
        <f>U203/درآمدها!$J$5</f>
        <v>2.8003319775974718E-3</v>
      </c>
    </row>
    <row r="204" spans="1:23">
      <c r="A204" s="247" t="s">
        <v>182</v>
      </c>
      <c r="B204" s="243"/>
      <c r="C204" s="135">
        <v>12553254</v>
      </c>
      <c r="D204" s="135"/>
      <c r="E204" s="135">
        <v>36638368359</v>
      </c>
      <c r="F204" s="135"/>
      <c r="G204" s="136">
        <v>32144776073</v>
      </c>
      <c r="H204" s="129"/>
      <c r="I204" s="129">
        <v>0</v>
      </c>
      <c r="J204" s="129">
        <v>0</v>
      </c>
      <c r="K204" s="99"/>
      <c r="L204" s="123">
        <v>203101</v>
      </c>
      <c r="M204" s="123">
        <v>517719506</v>
      </c>
      <c r="N204" s="129"/>
      <c r="O204" s="129">
        <v>12350153</v>
      </c>
      <c r="P204" s="129"/>
      <c r="Q204" s="82" t="s">
        <v>564</v>
      </c>
      <c r="R204" s="129"/>
      <c r="S204" s="129">
        <v>36045590642</v>
      </c>
      <c r="T204" s="129"/>
      <c r="U204" s="123">
        <v>30838994012</v>
      </c>
      <c r="V204" s="99"/>
      <c r="W204" s="10">
        <f>U204/درآمدها!$J$5</f>
        <v>2.7911841883687025E-3</v>
      </c>
    </row>
    <row r="205" spans="1:23">
      <c r="A205" s="247" t="s">
        <v>181</v>
      </c>
      <c r="B205" s="243"/>
      <c r="C205" s="135">
        <v>6017182</v>
      </c>
      <c r="D205" s="135"/>
      <c r="E205" s="135">
        <v>190245686671</v>
      </c>
      <c r="F205" s="135"/>
      <c r="G205" s="136">
        <v>148936356205</v>
      </c>
      <c r="H205" s="129"/>
      <c r="I205" s="129">
        <v>0</v>
      </c>
      <c r="J205" s="129">
        <v>0</v>
      </c>
      <c r="K205" s="99"/>
      <c r="L205" s="129">
        <v>38467</v>
      </c>
      <c r="M205" s="129">
        <v>893980928</v>
      </c>
      <c r="N205" s="129"/>
      <c r="O205" s="243">
        <v>5978715</v>
      </c>
      <c r="P205" s="243"/>
      <c r="Q205" s="82" t="s">
        <v>565</v>
      </c>
      <c r="R205" s="129"/>
      <c r="S205" s="129">
        <v>189029472698</v>
      </c>
      <c r="T205" s="129"/>
      <c r="U205" s="123">
        <v>138475200350</v>
      </c>
      <c r="V205" s="99"/>
      <c r="W205" s="10">
        <f>U205/درآمدها!$J$5</f>
        <v>1.2533151682824362E-2</v>
      </c>
    </row>
    <row r="206" spans="1:23">
      <c r="A206" s="247" t="s">
        <v>180</v>
      </c>
      <c r="B206" s="243"/>
      <c r="C206" s="135">
        <v>618202</v>
      </c>
      <c r="D206" s="135"/>
      <c r="E206" s="135">
        <v>29961991202</v>
      </c>
      <c r="F206" s="135"/>
      <c r="G206" s="136">
        <v>34990979373</v>
      </c>
      <c r="H206" s="129"/>
      <c r="I206" s="129">
        <v>0</v>
      </c>
      <c r="J206" s="129">
        <v>0</v>
      </c>
      <c r="K206" s="99"/>
      <c r="L206" s="129">
        <v>10000</v>
      </c>
      <c r="M206" s="129">
        <v>546216398</v>
      </c>
      <c r="N206" s="129"/>
      <c r="O206" s="129">
        <v>608202</v>
      </c>
      <c r="P206" s="129"/>
      <c r="Q206" s="82" t="s">
        <v>566</v>
      </c>
      <c r="R206" s="129"/>
      <c r="S206" s="129">
        <v>29477327755</v>
      </c>
      <c r="T206" s="129"/>
      <c r="U206" s="123">
        <v>34092446544</v>
      </c>
      <c r="V206" s="99"/>
      <c r="W206" s="10">
        <f>U206/درآمدها!$J$5</f>
        <v>3.0856485688018952E-3</v>
      </c>
    </row>
    <row r="207" spans="1:23">
      <c r="A207" s="247" t="s">
        <v>179</v>
      </c>
      <c r="B207" s="243"/>
      <c r="C207" s="135">
        <v>2006037</v>
      </c>
      <c r="D207" s="135"/>
      <c r="E207" s="135">
        <v>99961027921</v>
      </c>
      <c r="F207" s="135"/>
      <c r="G207" s="136">
        <v>86045461601</v>
      </c>
      <c r="H207" s="129"/>
      <c r="I207" s="129">
        <v>0</v>
      </c>
      <c r="J207" s="129">
        <v>0</v>
      </c>
      <c r="K207" s="99"/>
      <c r="L207" s="129">
        <v>482013</v>
      </c>
      <c r="M207" s="129">
        <v>20388692203</v>
      </c>
      <c r="N207" s="129"/>
      <c r="O207" s="129">
        <v>1524024</v>
      </c>
      <c r="P207" s="129"/>
      <c r="Q207" s="82" t="s">
        <v>567</v>
      </c>
      <c r="R207" s="129"/>
      <c r="S207" s="129">
        <v>75942271064</v>
      </c>
      <c r="T207" s="129"/>
      <c r="U207" s="123">
        <v>62643432968</v>
      </c>
      <c r="V207" s="99"/>
      <c r="W207" s="10">
        <f>U207/درآمدها!$J$5</f>
        <v>5.6697491344036488E-3</v>
      </c>
    </row>
    <row r="208" spans="1:23">
      <c r="A208" s="247" t="s">
        <v>178</v>
      </c>
      <c r="B208" s="243"/>
      <c r="C208" s="135">
        <v>6222640</v>
      </c>
      <c r="D208" s="135"/>
      <c r="E208" s="135">
        <v>122643513468</v>
      </c>
      <c r="F208" s="135"/>
      <c r="G208" s="136">
        <v>142331007872</v>
      </c>
      <c r="H208" s="129"/>
      <c r="I208" s="129">
        <v>0</v>
      </c>
      <c r="J208" s="129">
        <v>0</v>
      </c>
      <c r="K208" s="99"/>
      <c r="L208" s="129">
        <v>100675</v>
      </c>
      <c r="M208" s="129">
        <v>2310496575</v>
      </c>
      <c r="N208" s="129"/>
      <c r="O208" s="129">
        <v>6121965</v>
      </c>
      <c r="P208" s="129"/>
      <c r="Q208" s="82" t="s">
        <v>568</v>
      </c>
      <c r="R208" s="129"/>
      <c r="S208" s="129">
        <v>120659285596</v>
      </c>
      <c r="T208" s="129"/>
      <c r="U208" s="123">
        <v>145931232615</v>
      </c>
      <c r="V208" s="99"/>
      <c r="W208" s="10">
        <f>U208/درآمدها!$J$5</f>
        <v>1.320798431056627E-2</v>
      </c>
    </row>
    <row r="209" spans="1:23">
      <c r="A209" s="243" t="s">
        <v>177</v>
      </c>
      <c r="B209" s="243"/>
      <c r="C209" s="135">
        <v>7846377</v>
      </c>
      <c r="D209" s="249"/>
      <c r="E209" s="249">
        <v>98939205507</v>
      </c>
      <c r="F209" s="249"/>
      <c r="G209" s="123">
        <v>117541344229</v>
      </c>
      <c r="H209" s="129"/>
      <c r="I209" s="129">
        <v>3923188</v>
      </c>
      <c r="J209" s="129">
        <v>0</v>
      </c>
      <c r="K209" s="99"/>
      <c r="L209" s="123">
        <v>88574</v>
      </c>
      <c r="M209" s="123">
        <v>884788804</v>
      </c>
      <c r="N209" s="129"/>
      <c r="O209" s="129">
        <v>11680991</v>
      </c>
      <c r="P209" s="129"/>
      <c r="Q209" s="82" t="s">
        <v>569</v>
      </c>
      <c r="R209" s="129"/>
      <c r="S209" s="129">
        <v>98194620538</v>
      </c>
      <c r="T209" s="129"/>
      <c r="U209" s="123">
        <v>116114891038</v>
      </c>
      <c r="V209" s="99"/>
      <c r="W209" s="10">
        <f>U209/درآمدها!$J$5</f>
        <v>1.0509358631261061E-2</v>
      </c>
    </row>
    <row r="210" spans="1:23">
      <c r="A210" s="243" t="s">
        <v>396</v>
      </c>
      <c r="B210" s="243"/>
      <c r="C210" s="135">
        <v>0</v>
      </c>
      <c r="D210" s="249"/>
      <c r="E210" s="249">
        <v>0</v>
      </c>
      <c r="F210" s="249"/>
      <c r="G210" s="123"/>
      <c r="H210" s="129"/>
      <c r="I210" s="176">
        <v>3560000</v>
      </c>
      <c r="J210" s="129">
        <v>30003016984</v>
      </c>
      <c r="K210" s="99"/>
      <c r="L210" s="123">
        <v>8788</v>
      </c>
      <c r="M210" s="123">
        <v>73624676</v>
      </c>
      <c r="N210" s="129"/>
      <c r="O210" s="129">
        <v>3551212</v>
      </c>
      <c r="P210" s="129"/>
      <c r="Q210" s="82" t="s">
        <v>570</v>
      </c>
      <c r="R210" s="129"/>
      <c r="S210" s="129">
        <v>29928953357</v>
      </c>
      <c r="T210" s="129"/>
      <c r="U210" s="123">
        <v>31417732372</v>
      </c>
      <c r="V210" s="99"/>
      <c r="W210" s="10">
        <f>U210/درآمدها!$J$5</f>
        <v>2.8435647997143861E-3</v>
      </c>
    </row>
    <row r="211" spans="1:23">
      <c r="A211" s="243" t="s">
        <v>397</v>
      </c>
      <c r="B211" s="243"/>
      <c r="C211" s="135">
        <v>0</v>
      </c>
      <c r="D211" s="249"/>
      <c r="E211" s="249">
        <v>0</v>
      </c>
      <c r="F211" s="249"/>
      <c r="G211" s="125"/>
      <c r="H211" s="129"/>
      <c r="I211" s="129">
        <v>724916</v>
      </c>
      <c r="J211" s="122">
        <v>30273722815</v>
      </c>
      <c r="K211" s="99"/>
      <c r="L211" s="123">
        <v>8181</v>
      </c>
      <c r="M211" s="123">
        <v>344494293</v>
      </c>
      <c r="N211" s="129"/>
      <c r="O211" s="129">
        <v>716735</v>
      </c>
      <c r="P211" s="129"/>
      <c r="Q211" s="82" t="s">
        <v>370</v>
      </c>
      <c r="R211" s="129"/>
      <c r="S211" s="122">
        <v>29932070367</v>
      </c>
      <c r="T211" s="129"/>
      <c r="U211" s="125">
        <v>30814345961</v>
      </c>
      <c r="V211" s="99"/>
      <c r="W211" s="10">
        <f>U211/درآمدها!$J$5</f>
        <v>2.7889533357605229E-3</v>
      </c>
    </row>
    <row r="212" spans="1:23">
      <c r="A212" s="247" t="s">
        <v>357</v>
      </c>
      <c r="B212" s="243"/>
      <c r="C212" s="135">
        <v>714714</v>
      </c>
      <c r="D212" s="135"/>
      <c r="E212" s="135">
        <v>26925515592</v>
      </c>
      <c r="F212" s="135"/>
      <c r="G212" s="136">
        <v>26258655259</v>
      </c>
      <c r="H212" s="129"/>
      <c r="I212" s="129">
        <v>0</v>
      </c>
      <c r="J212" s="129">
        <v>0</v>
      </c>
      <c r="K212" s="99"/>
      <c r="L212" s="129">
        <v>11562</v>
      </c>
      <c r="M212" s="129">
        <v>418995355</v>
      </c>
      <c r="N212" s="129"/>
      <c r="O212" s="129">
        <v>703152</v>
      </c>
      <c r="P212" s="129"/>
      <c r="Q212" s="82" t="s">
        <v>571</v>
      </c>
      <c r="R212" s="129"/>
      <c r="S212" s="129">
        <v>26489938829</v>
      </c>
      <c r="T212" s="129"/>
      <c r="U212" s="123">
        <v>25498361603</v>
      </c>
      <c r="V212" s="99"/>
      <c r="W212" s="10">
        <f>U212/درآمدها!$J$5</f>
        <v>2.3078127551082726E-3</v>
      </c>
    </row>
    <row r="213" spans="1:23">
      <c r="A213" s="243" t="s">
        <v>334</v>
      </c>
      <c r="B213" s="243"/>
      <c r="C213" s="135">
        <v>4647129</v>
      </c>
      <c r="D213" s="135"/>
      <c r="E213" s="135">
        <v>26132438520</v>
      </c>
      <c r="F213" s="135"/>
      <c r="G213" s="136">
        <v>24206067776</v>
      </c>
      <c r="H213" s="129"/>
      <c r="I213" s="129">
        <v>693621</v>
      </c>
      <c r="J213" s="129">
        <v>0</v>
      </c>
      <c r="K213" s="99"/>
      <c r="L213" s="129">
        <v>22986</v>
      </c>
      <c r="M213" s="129">
        <v>110490169</v>
      </c>
      <c r="N213" s="129"/>
      <c r="O213" s="129">
        <v>5317764</v>
      </c>
      <c r="P213" s="129"/>
      <c r="Q213" s="82" t="s">
        <v>572</v>
      </c>
      <c r="R213" s="129"/>
      <c r="S213" s="129">
        <v>20665008348</v>
      </c>
      <c r="T213" s="129"/>
      <c r="U213" s="123">
        <v>17840666155</v>
      </c>
      <c r="V213" s="99"/>
      <c r="W213" s="10">
        <f>U213/درآمدها!$J$5</f>
        <v>1.6147279402961045E-3</v>
      </c>
    </row>
    <row r="214" spans="1:23">
      <c r="A214" s="247" t="s">
        <v>398</v>
      </c>
      <c r="B214" s="243"/>
      <c r="C214" s="135">
        <v>0</v>
      </c>
      <c r="D214" s="135"/>
      <c r="E214" s="135">
        <v>0</v>
      </c>
      <c r="F214" s="135"/>
      <c r="G214" s="136"/>
      <c r="H214" s="129"/>
      <c r="I214" s="129">
        <v>1849657</v>
      </c>
      <c r="J214" s="129">
        <v>0</v>
      </c>
      <c r="K214" s="99"/>
      <c r="L214" s="129">
        <v>0</v>
      </c>
      <c r="M214" s="129">
        <v>0</v>
      </c>
      <c r="N214" s="129"/>
      <c r="O214" s="129">
        <v>1849657</v>
      </c>
      <c r="P214" s="129"/>
      <c r="Q214" s="82" t="s">
        <v>573</v>
      </c>
      <c r="R214" s="129"/>
      <c r="S214" s="129">
        <v>5338171821</v>
      </c>
      <c r="T214" s="129"/>
      <c r="U214" s="123">
        <v>4366797413</v>
      </c>
      <c r="V214" s="99"/>
      <c r="W214" s="10">
        <f>U214/درآمدها!$J$5</f>
        <v>3.9523130645027462E-4</v>
      </c>
    </row>
    <row r="215" spans="1:23">
      <c r="A215" s="247" t="s">
        <v>344</v>
      </c>
      <c r="B215" s="243"/>
      <c r="C215" s="135">
        <v>6210969</v>
      </c>
      <c r="D215" s="135"/>
      <c r="E215" s="135">
        <v>25268657194</v>
      </c>
      <c r="F215" s="135"/>
      <c r="G215" s="136">
        <v>23819344991</v>
      </c>
      <c r="H215" s="129"/>
      <c r="I215" s="129">
        <v>2163450</v>
      </c>
      <c r="J215" s="129">
        <v>7955868975</v>
      </c>
      <c r="K215" s="99"/>
      <c r="L215" s="129">
        <v>83058</v>
      </c>
      <c r="M215" s="129">
        <v>299155432</v>
      </c>
      <c r="N215" s="129"/>
      <c r="O215" s="129">
        <v>8291361</v>
      </c>
      <c r="P215" s="129"/>
      <c r="Q215" s="82" t="s">
        <v>574</v>
      </c>
      <c r="R215" s="129"/>
      <c r="S215" s="129">
        <v>32890462063</v>
      </c>
      <c r="T215" s="129"/>
      <c r="U215" s="123">
        <v>29630088514</v>
      </c>
      <c r="V215" s="99"/>
      <c r="W215" s="10">
        <f>U215/درآمدها!$J$5</f>
        <v>2.6817682356324816E-3</v>
      </c>
    </row>
    <row r="216" spans="1:23">
      <c r="A216" s="243" t="s">
        <v>305</v>
      </c>
      <c r="B216" s="243"/>
      <c r="C216" s="135">
        <v>3339576</v>
      </c>
      <c r="D216" s="135"/>
      <c r="E216" s="135">
        <v>41471670894</v>
      </c>
      <c r="F216" s="135"/>
      <c r="G216" s="136">
        <v>30574487870</v>
      </c>
      <c r="H216" s="129"/>
      <c r="I216" s="129">
        <v>0</v>
      </c>
      <c r="J216" s="129">
        <v>0</v>
      </c>
      <c r="K216" s="99"/>
      <c r="L216" s="129">
        <v>54030</v>
      </c>
      <c r="M216" s="129">
        <v>525873477</v>
      </c>
      <c r="N216" s="129"/>
      <c r="O216" s="129">
        <v>3285546</v>
      </c>
      <c r="P216" s="129"/>
      <c r="Q216" s="82" t="s">
        <v>575</v>
      </c>
      <c r="R216" s="129"/>
      <c r="S216" s="129">
        <v>40800713150</v>
      </c>
      <c r="T216" s="129"/>
      <c r="U216" s="123">
        <v>33345829387</v>
      </c>
      <c r="V216" s="99"/>
      <c r="W216" s="10">
        <f>U216/درآمدها!$J$5</f>
        <v>3.0180735369259434E-3</v>
      </c>
    </row>
    <row r="217" spans="1:23">
      <c r="A217" s="247" t="s">
        <v>280</v>
      </c>
      <c r="B217" s="243"/>
      <c r="C217" s="135">
        <v>847100</v>
      </c>
      <c r="D217" s="135"/>
      <c r="E217" s="135">
        <v>29578918757</v>
      </c>
      <c r="F217" s="135"/>
      <c r="G217" s="136">
        <v>35955951540</v>
      </c>
      <c r="H217" s="129"/>
      <c r="I217" s="129">
        <v>0</v>
      </c>
      <c r="J217" s="129">
        <v>0</v>
      </c>
      <c r="K217" s="99"/>
      <c r="L217" s="129">
        <v>385324</v>
      </c>
      <c r="M217" s="129">
        <v>17356608238</v>
      </c>
      <c r="N217" s="129"/>
      <c r="O217" s="129">
        <v>461776</v>
      </c>
      <c r="P217" s="129"/>
      <c r="Q217" s="129" t="s">
        <v>576</v>
      </c>
      <c r="R217" s="129"/>
      <c r="S217" s="129">
        <v>16124229473</v>
      </c>
      <c r="T217" s="129"/>
      <c r="U217" s="123">
        <v>20371681851</v>
      </c>
      <c r="V217" s="99"/>
      <c r="W217" s="10">
        <f>U217/درآمدها!$J$5</f>
        <v>1.8438058080254885E-3</v>
      </c>
    </row>
    <row r="218" spans="1:23">
      <c r="A218" s="247" t="s">
        <v>267</v>
      </c>
      <c r="B218" s="243"/>
      <c r="C218" s="135">
        <v>10935354</v>
      </c>
      <c r="D218" s="135"/>
      <c r="E218" s="135">
        <v>77596519774</v>
      </c>
      <c r="F218" s="135"/>
      <c r="G218" s="136">
        <v>60330101976</v>
      </c>
      <c r="H218" s="129"/>
      <c r="I218" s="129">
        <v>0</v>
      </c>
      <c r="J218" s="129">
        <v>0</v>
      </c>
      <c r="K218" s="99"/>
      <c r="L218" s="129">
        <v>139697</v>
      </c>
      <c r="M218" s="129">
        <v>762484689</v>
      </c>
      <c r="N218" s="129"/>
      <c r="O218" s="129">
        <v>10795657</v>
      </c>
      <c r="P218" s="129"/>
      <c r="Q218" s="82" t="s">
        <v>577</v>
      </c>
      <c r="R218" s="129"/>
      <c r="S218" s="129">
        <v>76605239472</v>
      </c>
      <c r="T218" s="129"/>
      <c r="U218" s="123">
        <v>58056997571</v>
      </c>
      <c r="V218" s="99"/>
      <c r="W218" s="10">
        <f>U218/درآمدها!$J$5</f>
        <v>5.2546387726292148E-3</v>
      </c>
    </row>
    <row r="219" spans="1:23">
      <c r="A219" s="247" t="s">
        <v>214</v>
      </c>
      <c r="B219" s="243"/>
      <c r="C219" s="135">
        <v>3164502</v>
      </c>
      <c r="D219" s="135"/>
      <c r="E219" s="135">
        <v>18034316174</v>
      </c>
      <c r="F219" s="135"/>
      <c r="G219" s="136">
        <v>19220063335</v>
      </c>
      <c r="H219" s="129"/>
      <c r="I219" s="129">
        <v>0</v>
      </c>
      <c r="J219" s="129">
        <v>0</v>
      </c>
      <c r="K219" s="99"/>
      <c r="L219" s="129">
        <v>49535</v>
      </c>
      <c r="M219" s="129">
        <v>291198805</v>
      </c>
      <c r="N219" s="129"/>
      <c r="O219" s="129">
        <v>3114967</v>
      </c>
      <c r="P219" s="129"/>
      <c r="Q219" s="82" t="s">
        <v>578</v>
      </c>
      <c r="R219" s="129"/>
      <c r="S219" s="129">
        <v>17752019038</v>
      </c>
      <c r="T219" s="129"/>
      <c r="U219" s="123">
        <v>17463881821</v>
      </c>
      <c r="V219" s="99"/>
      <c r="W219" s="10">
        <f>U219/درآمدها!$J$5</f>
        <v>1.5806258397192631E-3</v>
      </c>
    </row>
    <row r="220" spans="1:23">
      <c r="A220" s="247" t="s">
        <v>213</v>
      </c>
      <c r="B220" s="243"/>
      <c r="C220" s="135">
        <v>6611767</v>
      </c>
      <c r="D220" s="135"/>
      <c r="E220" s="135">
        <v>41606305586</v>
      </c>
      <c r="F220" s="135"/>
      <c r="G220" s="136">
        <v>52119346006</v>
      </c>
      <c r="H220" s="129"/>
      <c r="I220" s="129">
        <v>0</v>
      </c>
      <c r="J220" s="129">
        <v>0</v>
      </c>
      <c r="K220" s="99"/>
      <c r="L220" s="129">
        <v>81398</v>
      </c>
      <c r="M220" s="129">
        <v>642218779</v>
      </c>
      <c r="N220" s="129"/>
      <c r="O220" s="129">
        <v>6530369</v>
      </c>
      <c r="P220" s="129"/>
      <c r="Q220" s="82" t="s">
        <v>579</v>
      </c>
      <c r="R220" s="129"/>
      <c r="S220" s="129">
        <v>41094086982</v>
      </c>
      <c r="T220" s="129"/>
      <c r="U220" s="123">
        <v>47972283324</v>
      </c>
      <c r="V220" s="99"/>
      <c r="W220" s="10">
        <f>U220/درآمدها!$J$5</f>
        <v>4.3418886699673059E-3</v>
      </c>
    </row>
    <row r="221" spans="1:23">
      <c r="A221" s="247" t="s">
        <v>212</v>
      </c>
      <c r="B221" s="243"/>
      <c r="C221" s="135">
        <v>38471796</v>
      </c>
      <c r="D221" s="135"/>
      <c r="E221" s="135">
        <v>79181857200</v>
      </c>
      <c r="F221" s="135"/>
      <c r="G221" s="136">
        <v>79659937402</v>
      </c>
      <c r="H221" s="129"/>
      <c r="I221" s="129">
        <v>0</v>
      </c>
      <c r="J221" s="129">
        <v>0</v>
      </c>
      <c r="K221" s="99"/>
      <c r="L221" s="129">
        <v>534189</v>
      </c>
      <c r="M221" s="129">
        <v>1163503174</v>
      </c>
      <c r="N221" s="129"/>
      <c r="O221" s="129">
        <v>37937607</v>
      </c>
      <c r="P221" s="129"/>
      <c r="Q221" s="82" t="s">
        <v>580</v>
      </c>
      <c r="R221" s="129"/>
      <c r="S221" s="129">
        <v>78082400415</v>
      </c>
      <c r="T221" s="129"/>
      <c r="U221" s="123">
        <v>83418674667</v>
      </c>
      <c r="V221" s="99"/>
      <c r="W221" s="10">
        <f>U221/درآمدها!$J$5</f>
        <v>7.5500804486230092E-3</v>
      </c>
    </row>
    <row r="222" spans="1:23">
      <c r="A222" s="247" t="s">
        <v>210</v>
      </c>
      <c r="B222" s="243"/>
      <c r="C222" s="135">
        <v>13150033</v>
      </c>
      <c r="D222" s="135"/>
      <c r="E222" s="135">
        <v>95089030160</v>
      </c>
      <c r="F222" s="135"/>
      <c r="G222" s="136">
        <v>99345606310</v>
      </c>
      <c r="H222" s="129"/>
      <c r="I222" s="129">
        <v>0</v>
      </c>
      <c r="J222" s="129">
        <v>0</v>
      </c>
      <c r="K222" s="99"/>
      <c r="L222" s="129">
        <v>194172</v>
      </c>
      <c r="M222" s="129">
        <v>1457611956</v>
      </c>
      <c r="N222" s="129"/>
      <c r="O222" s="129">
        <v>12955861</v>
      </c>
      <c r="P222" s="129"/>
      <c r="Q222" s="82" t="s">
        <v>581</v>
      </c>
      <c r="R222" s="129"/>
      <c r="S222" s="129">
        <v>93684955573</v>
      </c>
      <c r="T222" s="129"/>
      <c r="U222" s="123">
        <v>98136255042</v>
      </c>
      <c r="V222" s="99"/>
      <c r="W222" s="10">
        <f>U222/درآمدها!$J$5</f>
        <v>8.8821432784857712E-3</v>
      </c>
    </row>
    <row r="223" spans="1:23">
      <c r="A223" s="247" t="s">
        <v>209</v>
      </c>
      <c r="B223" s="243"/>
      <c r="C223" s="135">
        <v>4207491</v>
      </c>
      <c r="D223" s="135"/>
      <c r="E223" s="135">
        <v>50248090240</v>
      </c>
      <c r="F223" s="135"/>
      <c r="G223" s="136">
        <v>40402529104</v>
      </c>
      <c r="H223" s="129"/>
      <c r="I223" s="129">
        <v>0</v>
      </c>
      <c r="J223" s="129">
        <v>0</v>
      </c>
      <c r="K223" s="99"/>
      <c r="L223" s="129">
        <v>253883</v>
      </c>
      <c r="M223" s="129">
        <v>2421870011</v>
      </c>
      <c r="N223" s="243"/>
      <c r="O223" s="243">
        <v>3953608</v>
      </c>
      <c r="P223" s="243"/>
      <c r="Q223" s="108" t="s">
        <v>582</v>
      </c>
      <c r="R223" s="243"/>
      <c r="S223" s="123">
        <v>47216084730</v>
      </c>
      <c r="T223" s="123"/>
      <c r="U223" s="123">
        <v>36942789908</v>
      </c>
      <c r="V223" s="99"/>
      <c r="W223" s="10">
        <f>U223/درآمدها!$J$5</f>
        <v>3.3436282333111429E-3</v>
      </c>
    </row>
    <row r="224" spans="1:23">
      <c r="A224" s="247" t="s">
        <v>208</v>
      </c>
      <c r="B224" s="243"/>
      <c r="C224" s="135">
        <v>895978</v>
      </c>
      <c r="D224" s="135"/>
      <c r="E224" s="135">
        <v>45444177434</v>
      </c>
      <c r="F224" s="135"/>
      <c r="G224" s="136">
        <v>38199846871</v>
      </c>
      <c r="H224" s="129"/>
      <c r="I224" s="129">
        <v>0</v>
      </c>
      <c r="J224" s="129">
        <v>0</v>
      </c>
      <c r="K224" s="99"/>
      <c r="L224" s="129">
        <v>7921</v>
      </c>
      <c r="M224" s="129">
        <v>360324237</v>
      </c>
      <c r="N224" s="129"/>
      <c r="O224" s="129">
        <v>888057</v>
      </c>
      <c r="P224" s="129"/>
      <c r="Q224" s="82" t="s">
        <v>583</v>
      </c>
      <c r="R224" s="129"/>
      <c r="S224" s="129">
        <v>45042422782</v>
      </c>
      <c r="T224" s="129"/>
      <c r="U224" s="123">
        <v>40669354917</v>
      </c>
      <c r="V224" s="99"/>
      <c r="W224" s="10">
        <f>U224/درآمدها!$J$5</f>
        <v>3.6809132084955299E-3</v>
      </c>
    </row>
    <row r="225" spans="1:23">
      <c r="A225" s="247" t="s">
        <v>207</v>
      </c>
      <c r="B225" s="243"/>
      <c r="C225" s="135">
        <v>6968053</v>
      </c>
      <c r="D225" s="135"/>
      <c r="E225" s="135">
        <v>37124586562</v>
      </c>
      <c r="F225" s="135"/>
      <c r="G225" s="136">
        <v>35879752182</v>
      </c>
      <c r="H225" s="129"/>
      <c r="I225" s="129">
        <v>0</v>
      </c>
      <c r="J225" s="129">
        <v>0</v>
      </c>
      <c r="K225" s="99"/>
      <c r="L225" s="129">
        <v>112735</v>
      </c>
      <c r="M225" s="129">
        <v>525779740</v>
      </c>
      <c r="N225" s="129"/>
      <c r="O225" s="129">
        <v>6855318</v>
      </c>
      <c r="P225" s="129"/>
      <c r="Q225" s="82" t="s">
        <v>584</v>
      </c>
      <c r="R225" s="129"/>
      <c r="S225" s="129">
        <v>36523953894</v>
      </c>
      <c r="T225" s="129"/>
      <c r="U225" s="123">
        <v>31551268617</v>
      </c>
      <c r="V225" s="99"/>
      <c r="W225" s="10">
        <f>U225/درآمدها!$J$5</f>
        <v>2.855650935062157E-3</v>
      </c>
    </row>
    <row r="226" spans="1:23">
      <c r="A226" s="247" t="s">
        <v>206</v>
      </c>
      <c r="B226" s="243"/>
      <c r="C226" s="135">
        <v>6600091</v>
      </c>
      <c r="D226" s="135"/>
      <c r="E226" s="135">
        <v>41028463987</v>
      </c>
      <c r="F226" s="135"/>
      <c r="G226" s="136">
        <v>44679187327</v>
      </c>
      <c r="H226" s="129"/>
      <c r="I226" s="129">
        <v>7604559</v>
      </c>
      <c r="J226" s="129">
        <v>50330710994</v>
      </c>
      <c r="K226" s="99"/>
      <c r="L226" s="129">
        <v>160318</v>
      </c>
      <c r="M226" s="129">
        <v>1084072142</v>
      </c>
      <c r="N226" s="129"/>
      <c r="O226" s="129">
        <v>14044332</v>
      </c>
      <c r="P226" s="129"/>
      <c r="Q226" s="82" t="s">
        <v>585</v>
      </c>
      <c r="R226" s="129"/>
      <c r="S226" s="129">
        <v>90328067547</v>
      </c>
      <c r="T226" s="129"/>
      <c r="U226" s="123">
        <v>93676754790</v>
      </c>
      <c r="V226" s="99"/>
      <c r="W226" s="10">
        <f>U226/درآمدها!$J$5</f>
        <v>8.4785215978769556E-3</v>
      </c>
    </row>
    <row r="227" spans="1:23">
      <c r="A227" s="247" t="s">
        <v>205</v>
      </c>
      <c r="B227" s="243"/>
      <c r="C227" s="135">
        <v>7997341</v>
      </c>
      <c r="D227" s="135"/>
      <c r="E227" s="135">
        <v>25517853028</v>
      </c>
      <c r="F227" s="135"/>
      <c r="G227" s="136">
        <v>27728453313</v>
      </c>
      <c r="H227" s="129"/>
      <c r="I227" s="129">
        <v>0</v>
      </c>
      <c r="J227" s="129">
        <v>0</v>
      </c>
      <c r="K227" s="99"/>
      <c r="L227" s="176">
        <v>52650</v>
      </c>
      <c r="M227" s="129">
        <v>195783763</v>
      </c>
      <c r="N227" s="129"/>
      <c r="O227" s="129">
        <v>7944691</v>
      </c>
      <c r="P227" s="129"/>
      <c r="Q227" s="82" t="s">
        <v>345</v>
      </c>
      <c r="R227" s="129"/>
      <c r="S227" s="129">
        <v>25349857821</v>
      </c>
      <c r="T227" s="129"/>
      <c r="U227" s="123">
        <v>31329065496</v>
      </c>
      <c r="V227" s="99"/>
      <c r="W227" s="10">
        <f>U227/درآمدها!$J$5</f>
        <v>2.8355397136098606E-3</v>
      </c>
    </row>
    <row r="228" spans="1:23">
      <c r="A228" s="247" t="s">
        <v>204</v>
      </c>
      <c r="B228" s="243"/>
      <c r="C228" s="135">
        <v>44082588</v>
      </c>
      <c r="D228" s="135"/>
      <c r="E228" s="135">
        <v>105518000964</v>
      </c>
      <c r="F228" s="135"/>
      <c r="G228" s="136">
        <v>73223715623</v>
      </c>
      <c r="H228" s="129"/>
      <c r="I228" s="129">
        <v>0</v>
      </c>
      <c r="J228" s="129">
        <v>0</v>
      </c>
      <c r="K228" s="99"/>
      <c r="L228" s="176">
        <v>14416442</v>
      </c>
      <c r="M228" s="129">
        <v>22693909157</v>
      </c>
      <c r="N228" s="129"/>
      <c r="O228" s="129">
        <v>29666146</v>
      </c>
      <c r="P228" s="129"/>
      <c r="Q228" s="82" t="s">
        <v>588</v>
      </c>
      <c r="R228" s="129"/>
      <c r="S228" s="129">
        <v>71010178038</v>
      </c>
      <c r="T228" s="129"/>
      <c r="U228" s="123">
        <v>52285118304</v>
      </c>
      <c r="V228" s="99"/>
      <c r="W228" s="10">
        <f>U228/درآمدها!$J$5</f>
        <v>4.7322359296261421E-3</v>
      </c>
    </row>
    <row r="229" spans="1:23">
      <c r="A229" s="247" t="s">
        <v>203</v>
      </c>
      <c r="B229" s="243"/>
      <c r="C229" s="135">
        <v>7895943</v>
      </c>
      <c r="D229" s="135"/>
      <c r="E229" s="135">
        <v>162563252052</v>
      </c>
      <c r="F229" s="135"/>
      <c r="G229" s="136">
        <v>143165069419</v>
      </c>
      <c r="H229" s="129"/>
      <c r="I229" s="123">
        <v>0</v>
      </c>
      <c r="J229" s="123">
        <v>0</v>
      </c>
      <c r="K229" s="99"/>
      <c r="L229" s="129">
        <v>119088</v>
      </c>
      <c r="M229" s="129">
        <v>2178374209</v>
      </c>
      <c r="N229" s="129"/>
      <c r="O229" s="129">
        <v>7776855</v>
      </c>
      <c r="P229" s="129"/>
      <c r="Q229" s="82" t="s">
        <v>589</v>
      </c>
      <c r="R229" s="129"/>
      <c r="S229" s="129">
        <v>160111444516</v>
      </c>
      <c r="T229" s="129"/>
      <c r="U229" s="123">
        <v>143556920981</v>
      </c>
      <c r="V229" s="99"/>
      <c r="W229" s="10">
        <f>U229/درآمدها!$J$5</f>
        <v>1.2993089457365095E-2</v>
      </c>
    </row>
    <row r="230" spans="1:23">
      <c r="A230" s="247" t="s">
        <v>202</v>
      </c>
      <c r="B230" s="243"/>
      <c r="C230" s="135">
        <v>3195466</v>
      </c>
      <c r="D230" s="135"/>
      <c r="E230" s="135">
        <v>79525253875</v>
      </c>
      <c r="F230" s="135"/>
      <c r="G230" s="136">
        <v>85128939795</v>
      </c>
      <c r="H230" s="129"/>
      <c r="I230" s="129">
        <v>0</v>
      </c>
      <c r="J230" s="122">
        <v>0</v>
      </c>
      <c r="K230" s="99"/>
      <c r="L230" s="129">
        <v>51697</v>
      </c>
      <c r="M230" s="122">
        <v>1268145440</v>
      </c>
      <c r="N230" s="129"/>
      <c r="O230" s="129">
        <v>3143769</v>
      </c>
      <c r="P230" s="129"/>
      <c r="Q230" s="82" t="s">
        <v>590</v>
      </c>
      <c r="R230" s="129"/>
      <c r="S230" s="129">
        <v>78238675626</v>
      </c>
      <c r="T230" s="129"/>
      <c r="U230" s="123">
        <v>76939065208</v>
      </c>
      <c r="V230" s="99"/>
      <c r="W230" s="10">
        <f>U230/درآمدها!$J$5</f>
        <v>6.9636221659135408E-3</v>
      </c>
    </row>
    <row r="231" spans="1:23" ht="30" thickBot="1">
      <c r="A231" s="243" t="s">
        <v>201</v>
      </c>
      <c r="B231" s="243"/>
      <c r="C231" s="135">
        <v>32834699</v>
      </c>
      <c r="D231" s="135"/>
      <c r="E231" s="135">
        <v>115383809794</v>
      </c>
      <c r="F231" s="135"/>
      <c r="G231" s="136">
        <v>127521872240</v>
      </c>
      <c r="H231" s="129"/>
      <c r="I231" s="129">
        <v>0</v>
      </c>
      <c r="J231" s="129">
        <v>0</v>
      </c>
      <c r="K231" s="99"/>
      <c r="L231" s="129">
        <v>3755920</v>
      </c>
      <c r="M231" s="129">
        <v>14141777892</v>
      </c>
      <c r="N231" s="129"/>
      <c r="O231" s="129">
        <v>29078779</v>
      </c>
      <c r="P231" s="129"/>
      <c r="Q231" s="82"/>
      <c r="R231" s="129"/>
      <c r="S231" s="129">
        <v>102185200637</v>
      </c>
      <c r="T231" s="129"/>
      <c r="U231" s="123">
        <v>109986417811</v>
      </c>
      <c r="V231" s="99"/>
      <c r="W231" s="10">
        <f>U231/درآمدها!$J$5</f>
        <v>9.9546810836281131E-3</v>
      </c>
    </row>
    <row r="232" spans="1:23" ht="30" thickBot="1">
      <c r="A232" s="247" t="s">
        <v>2</v>
      </c>
      <c r="B232" s="243"/>
      <c r="D232" s="129"/>
      <c r="E232" s="183">
        <f>SUM(E10:E231)</f>
        <v>11416743142634</v>
      </c>
      <c r="F232" s="71"/>
      <c r="G232" s="183">
        <f>SUM(G10:G231)</f>
        <v>11074874772428</v>
      </c>
      <c r="H232" s="71"/>
      <c r="J232" s="183">
        <f>SUM(J10:J231)</f>
        <v>393549322334</v>
      </c>
      <c r="K232" s="99"/>
      <c r="M232" s="183">
        <f>SUM(M11:M231)</f>
        <v>885450784027</v>
      </c>
      <c r="N232" s="71"/>
      <c r="O232" s="129"/>
      <c r="P232" s="71"/>
      <c r="Q232" s="82"/>
      <c r="R232" s="71"/>
      <c r="S232" s="183">
        <f>SUM(S10:S231)</f>
        <v>11011478521118</v>
      </c>
      <c r="T232" s="71"/>
      <c r="U232" s="183">
        <f>SUM(U10:U231)</f>
        <v>10839075700519</v>
      </c>
      <c r="V232" s="99"/>
      <c r="W232" s="244">
        <f>SUM(W10:W231)</f>
        <v>0.98102605746632809</v>
      </c>
    </row>
    <row r="233" spans="1:23" ht="30" thickTop="1"/>
  </sheetData>
  <autoFilter ref="A9:W232" xr:uid="{00000000-0009-0000-0000-000001000000}">
    <sortState xmlns:xlrd2="http://schemas.microsoft.com/office/spreadsheetml/2017/richdata2" ref="A11:W232">
      <sortCondition ref="I9:I232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honeticPr fontId="48" type="noConversion"/>
  <conditionalFormatting sqref="A1:A9 A232:A1048576">
    <cfRule type="duplicateValues" dxfId="1" priority="28"/>
  </conditionalFormatting>
  <conditionalFormatting sqref="A10:A231">
    <cfRule type="duplicateValues" dxfId="0" priority="27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60" zoomScaleNormal="100" workbookViewId="0">
      <selection activeCell="M7" sqref="M7:M8"/>
    </sheetView>
  </sheetViews>
  <sheetFormatPr defaultColWidth="9.109375" defaultRowHeight="16.2"/>
  <cols>
    <col min="1" max="1" width="29" style="7" customWidth="1"/>
    <col min="2" max="2" width="0.5546875" style="7" customWidth="1"/>
    <col min="3" max="3" width="12.5546875" style="7" customWidth="1"/>
    <col min="4" max="4" width="0.5546875" style="7" customWidth="1"/>
    <col min="5" max="5" width="29.109375" style="7" customWidth="1"/>
    <col min="6" max="6" width="0.5546875" style="7" customWidth="1"/>
    <col min="7" max="7" width="20.33203125" style="7" bestFit="1" customWidth="1"/>
    <col min="8" max="8" width="0.5546875" style="7" customWidth="1"/>
    <col min="9" max="9" width="16.5546875" style="7" bestFit="1" customWidth="1"/>
    <col min="10" max="10" width="0.44140625" style="7" customWidth="1"/>
    <col min="11" max="11" width="17.33203125" style="7" bestFit="1" customWidth="1"/>
    <col min="12" max="12" width="0.6640625" style="7" customWidth="1"/>
    <col min="13" max="13" width="7.88671875" style="7" bestFit="1" customWidth="1"/>
    <col min="14" max="14" width="1.109375" style="7" customWidth="1"/>
    <col min="15" max="15" width="17.33203125" style="7" bestFit="1" customWidth="1"/>
    <col min="16" max="16" width="0.5546875" style="7" customWidth="1"/>
    <col min="17" max="17" width="22.5546875" style="7" bestFit="1" customWidth="1"/>
    <col min="18" max="18" width="0.5546875" style="7" customWidth="1"/>
    <col min="19" max="19" width="13.6640625" style="7" bestFit="1" customWidth="1"/>
    <col min="20" max="20" width="17.33203125" style="7" bestFit="1" customWidth="1"/>
    <col min="21" max="21" width="0.5546875" style="7" customWidth="1"/>
    <col min="22" max="22" width="7.88671875" style="7" bestFit="1" customWidth="1"/>
    <col min="23" max="23" width="13.109375" style="7" bestFit="1" customWidth="1"/>
    <col min="24" max="24" width="0.5546875" style="7" customWidth="1"/>
    <col min="25" max="25" width="7.88671875" style="7" bestFit="1" customWidth="1"/>
    <col min="26" max="26" width="0.44140625" style="7" customWidth="1"/>
    <col min="27" max="27" width="21" style="7" bestFit="1" customWidth="1"/>
    <col min="28" max="28" width="0.6640625" style="7" customWidth="1"/>
    <col min="29" max="29" width="17.33203125" style="7" bestFit="1" customWidth="1"/>
    <col min="30" max="30" width="0.6640625" style="7" customWidth="1"/>
    <col min="31" max="31" width="22.5546875" style="7" bestFit="1" customWidth="1"/>
    <col min="32" max="32" width="0.6640625" style="7" customWidth="1"/>
    <col min="33" max="33" width="16.5546875" style="7" customWidth="1"/>
    <col min="34" max="34" width="20.44140625" style="7" customWidth="1"/>
    <col min="35" max="35" width="25.44140625" style="7" bestFit="1" customWidth="1"/>
    <col min="36" max="36" width="14.5546875" style="7" bestFit="1" customWidth="1"/>
    <col min="37" max="16384" width="9.109375" style="7"/>
  </cols>
  <sheetData>
    <row r="1" spans="1:36" s="2" customFormat="1" ht="25.2">
      <c r="A1" s="269" t="s">
        <v>84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</row>
    <row r="2" spans="1:36" s="2" customFormat="1" ht="25.2">
      <c r="A2" s="269" t="s">
        <v>47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</row>
    <row r="3" spans="1:36" s="2" customFormat="1" ht="25.2">
      <c r="A3" s="269" t="str">
        <f>' سهام'!A3:W3</f>
        <v>برای ماه منتهی به 1402/08/30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</row>
    <row r="4" spans="1:36" ht="25.2">
      <c r="A4" s="270" t="s">
        <v>61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</row>
    <row r="5" spans="1:36" ht="25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</row>
    <row r="6" spans="1:36" ht="27.75" customHeight="1" thickBot="1">
      <c r="A6" s="271" t="s">
        <v>62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 t="s">
        <v>367</v>
      </c>
      <c r="N6" s="271"/>
      <c r="O6" s="271"/>
      <c r="P6" s="271"/>
      <c r="Q6" s="271"/>
      <c r="R6" s="101"/>
      <c r="S6" s="272" t="s">
        <v>7</v>
      </c>
      <c r="T6" s="272"/>
      <c r="U6" s="272"/>
      <c r="V6" s="272"/>
      <c r="W6" s="272"/>
      <c r="X6" s="100"/>
      <c r="Y6" s="271" t="s">
        <v>387</v>
      </c>
      <c r="Z6" s="271"/>
      <c r="AA6" s="271"/>
      <c r="AB6" s="271"/>
      <c r="AC6" s="271"/>
      <c r="AD6" s="271"/>
      <c r="AE6" s="271"/>
      <c r="AF6" s="271"/>
      <c r="AG6" s="271"/>
    </row>
    <row r="7" spans="1:36" ht="26.25" customHeight="1">
      <c r="A7" s="274" t="s">
        <v>63</v>
      </c>
      <c r="B7" s="102"/>
      <c r="C7" s="275" t="s">
        <v>64</v>
      </c>
      <c r="D7" s="102"/>
      <c r="E7" s="277" t="s">
        <v>69</v>
      </c>
      <c r="F7" s="102"/>
      <c r="G7" s="273" t="s">
        <v>65</v>
      </c>
      <c r="H7" s="102"/>
      <c r="I7" s="275" t="s">
        <v>23</v>
      </c>
      <c r="J7" s="102"/>
      <c r="K7" s="277" t="s">
        <v>66</v>
      </c>
      <c r="L7" s="103"/>
      <c r="M7" s="278" t="s">
        <v>3</v>
      </c>
      <c r="N7" s="273"/>
      <c r="O7" s="273" t="s">
        <v>0</v>
      </c>
      <c r="P7" s="273"/>
      <c r="Q7" s="273" t="s">
        <v>21</v>
      </c>
      <c r="R7" s="102"/>
      <c r="S7" s="269" t="s">
        <v>4</v>
      </c>
      <c r="T7" s="269"/>
      <c r="U7" s="100"/>
      <c r="V7" s="269" t="s">
        <v>5</v>
      </c>
      <c r="W7" s="269"/>
      <c r="X7" s="100"/>
      <c r="Y7" s="278" t="s">
        <v>3</v>
      </c>
      <c r="Z7" s="274"/>
      <c r="AA7" s="273" t="s">
        <v>67</v>
      </c>
      <c r="AB7" s="102"/>
      <c r="AC7" s="273" t="s">
        <v>0</v>
      </c>
      <c r="AD7" s="274"/>
      <c r="AE7" s="273" t="s">
        <v>21</v>
      </c>
      <c r="AF7" s="104"/>
      <c r="AG7" s="273" t="s">
        <v>22</v>
      </c>
    </row>
    <row r="8" spans="1:36" s="9" customFormat="1" ht="55.5" customHeight="1" thickBot="1">
      <c r="A8" s="271"/>
      <c r="B8" s="102"/>
      <c r="C8" s="276"/>
      <c r="D8" s="102"/>
      <c r="E8" s="276"/>
      <c r="F8" s="102"/>
      <c r="G8" s="271"/>
      <c r="H8" s="102"/>
      <c r="I8" s="276"/>
      <c r="J8" s="102"/>
      <c r="K8" s="276"/>
      <c r="L8" s="101"/>
      <c r="M8" s="279"/>
      <c r="N8" s="274"/>
      <c r="O8" s="271"/>
      <c r="P8" s="274"/>
      <c r="Q8" s="271"/>
      <c r="R8" s="102"/>
      <c r="S8" s="105" t="s">
        <v>3</v>
      </c>
      <c r="T8" s="105" t="s">
        <v>0</v>
      </c>
      <c r="U8" s="106"/>
      <c r="V8" s="105" t="s">
        <v>3</v>
      </c>
      <c r="W8" s="105" t="s">
        <v>46</v>
      </c>
      <c r="X8" s="106"/>
      <c r="Y8" s="279"/>
      <c r="Z8" s="274"/>
      <c r="AA8" s="271"/>
      <c r="AB8" s="102"/>
      <c r="AC8" s="271"/>
      <c r="AD8" s="274"/>
      <c r="AE8" s="271"/>
      <c r="AF8" s="104"/>
      <c r="AG8" s="271"/>
      <c r="AH8" s="8"/>
      <c r="AJ8" s="8"/>
    </row>
    <row r="9" spans="1:36" s="9" customFormat="1" ht="55.5" customHeight="1" thickBot="1">
      <c r="A9" s="107" t="s">
        <v>81</v>
      </c>
      <c r="B9" s="102"/>
      <c r="C9" s="108" t="s">
        <v>235</v>
      </c>
      <c r="D9" s="5"/>
      <c r="E9" s="108" t="s">
        <v>217</v>
      </c>
      <c r="F9" s="5"/>
      <c r="G9" s="108" t="s">
        <v>81</v>
      </c>
      <c r="H9" s="5"/>
      <c r="I9" s="108" t="s">
        <v>81</v>
      </c>
      <c r="J9" s="108"/>
      <c r="K9" s="71">
        <v>0</v>
      </c>
      <c r="L9" s="101"/>
      <c r="M9" s="4">
        <v>0</v>
      </c>
      <c r="N9" s="99"/>
      <c r="O9" s="4">
        <v>0</v>
      </c>
      <c r="P9" s="4"/>
      <c r="Q9" s="4">
        <v>0</v>
      </c>
      <c r="R9" s="4"/>
      <c r="S9" s="4">
        <v>0</v>
      </c>
      <c r="T9" s="4">
        <v>0</v>
      </c>
      <c r="U9" s="4"/>
      <c r="V9" s="4">
        <v>0</v>
      </c>
      <c r="W9" s="4">
        <v>0</v>
      </c>
      <c r="X9" s="4"/>
      <c r="Y9" s="4">
        <v>0</v>
      </c>
      <c r="Z9" s="4"/>
      <c r="AA9" s="4">
        <v>0</v>
      </c>
      <c r="AB9" s="4"/>
      <c r="AC9" s="4">
        <v>0</v>
      </c>
      <c r="AD9" s="4"/>
      <c r="AE9" s="4">
        <v>0</v>
      </c>
      <c r="AG9" s="10">
        <f>AE9/درآمدها!$J$5</f>
        <v>0</v>
      </c>
      <c r="AH9" s="8"/>
      <c r="AI9" s="4"/>
      <c r="AJ9" s="8"/>
    </row>
    <row r="10" spans="1:36" s="9" customFormat="1" ht="55.5" customHeight="1" thickBot="1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7"/>
      <c r="N10" s="7"/>
      <c r="O10" s="109">
        <f>SUM(O9:O9)</f>
        <v>0</v>
      </c>
      <c r="P10" s="7"/>
      <c r="Q10" s="109">
        <f>SUM(Q9:Q9)</f>
        <v>0</v>
      </c>
      <c r="R10" s="7"/>
      <c r="S10" s="7"/>
      <c r="T10" s="109">
        <f>SUM(T9:T9)</f>
        <v>0</v>
      </c>
      <c r="U10" s="7"/>
      <c r="V10" s="7"/>
      <c r="W10" s="109">
        <f>SUM(W9:W9)</f>
        <v>0</v>
      </c>
      <c r="X10" s="7"/>
      <c r="Y10" s="7"/>
      <c r="Z10" s="7"/>
      <c r="AA10" s="7"/>
      <c r="AB10" s="7"/>
      <c r="AC10" s="109">
        <f>SUM(AC9:AC9)</f>
        <v>0</v>
      </c>
      <c r="AD10" s="7"/>
      <c r="AE10" s="109">
        <f>SUM(AE9:AE9)</f>
        <v>0</v>
      </c>
      <c r="AF10" s="7"/>
      <c r="AG10" s="110">
        <f>SUM(AG9:AG9)</f>
        <v>0</v>
      </c>
      <c r="AH10" s="8"/>
      <c r="AI10" s="4"/>
      <c r="AJ10" s="8"/>
    </row>
    <row r="11" spans="1:36" s="9" customFormat="1" ht="55.5" customHeight="1" thickTop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7"/>
      <c r="N11" s="7"/>
      <c r="O11" s="12"/>
      <c r="P11" s="7"/>
      <c r="Q11" s="12"/>
      <c r="R11" s="7"/>
      <c r="S11" s="7"/>
      <c r="T11" s="12"/>
      <c r="U11" s="7"/>
      <c r="V11" s="7"/>
      <c r="W11" s="12"/>
      <c r="X11" s="7"/>
      <c r="Y11" s="7"/>
      <c r="Z11" s="7"/>
      <c r="AA11" s="7"/>
      <c r="AB11" s="7"/>
      <c r="AC11" s="12"/>
      <c r="AD11" s="7"/>
      <c r="AE11" s="12"/>
      <c r="AF11" s="7"/>
      <c r="AG11" s="12"/>
      <c r="AH11" s="8"/>
      <c r="AJ11" s="8"/>
    </row>
    <row r="12" spans="1:36" s="9" customFormat="1" ht="5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8"/>
      <c r="AI12" s="4"/>
      <c r="AJ12" s="8"/>
    </row>
    <row r="13" spans="1:36" s="11" customFormat="1" ht="29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0"/>
      <c r="AJ13" s="8"/>
    </row>
    <row r="14" spans="1:36" s="12" customFormat="1" ht="30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0"/>
      <c r="AD14" s="4"/>
      <c r="AE14" s="4"/>
      <c r="AF14" s="4"/>
      <c r="AG14" s="10"/>
    </row>
    <row r="15" spans="1:36" s="4" customFormat="1" ht="29.4">
      <c r="AC15" s="10"/>
      <c r="AG15" s="10"/>
    </row>
    <row r="16" spans="1:36" s="4" customFormat="1" ht="29.4">
      <c r="AC16" s="10"/>
      <c r="AG16" s="13"/>
    </row>
    <row r="17" spans="1:33" s="4" customFormat="1" ht="29.4"/>
    <row r="18" spans="1:33" s="4" customFormat="1" ht="29.4"/>
    <row r="19" spans="1:33" s="4" customFormat="1" ht="29.4"/>
    <row r="20" spans="1:33" s="4" customFormat="1" ht="29.4"/>
    <row r="21" spans="1:33" s="4" customFormat="1" ht="29.4"/>
    <row r="22" spans="1:33" s="4" customFormat="1" ht="29.4"/>
    <row r="23" spans="1:33" s="4" customFormat="1" ht="29.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4" customFormat="1" ht="29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s="4" customFormat="1" ht="29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4"/>
  <sheetViews>
    <sheetView rightToLeft="1" view="pageBreakPreview" topLeftCell="B1" zoomScale="90" zoomScaleNormal="100" zoomScaleSheetLayoutView="90" workbookViewId="0">
      <selection activeCell="K20" sqref="K20"/>
    </sheetView>
  </sheetViews>
  <sheetFormatPr defaultColWidth="9.109375" defaultRowHeight="15.6"/>
  <cols>
    <col min="1" max="1" width="23.33203125" style="14" customWidth="1"/>
    <col min="2" max="2" width="0.6640625" style="14" customWidth="1"/>
    <col min="3" max="3" width="27.109375" style="14" bestFit="1" customWidth="1"/>
    <col min="4" max="4" width="0.6640625" style="14" customWidth="1"/>
    <col min="5" max="5" width="9.5546875" style="14" bestFit="1" customWidth="1"/>
    <col min="6" max="6" width="0.6640625" style="14" customWidth="1"/>
    <col min="7" max="7" width="15.88671875" style="14" bestFit="1" customWidth="1"/>
    <col min="8" max="8" width="0.6640625" style="14" customWidth="1"/>
    <col min="9" max="9" width="9.33203125" style="14" customWidth="1"/>
    <col min="10" max="10" width="0.5546875" style="14" customWidth="1"/>
    <col min="11" max="11" width="21.33203125" style="21" customWidth="1"/>
    <col min="12" max="12" width="0.6640625" style="14" customWidth="1"/>
    <col min="13" max="13" width="21.88671875" style="14" customWidth="1"/>
    <col min="14" max="14" width="0.44140625" style="14" customWidth="1"/>
    <col min="15" max="15" width="22.109375" style="14" customWidth="1"/>
    <col min="16" max="16" width="0.44140625" style="14" customWidth="1"/>
    <col min="17" max="17" width="21.109375" style="14" bestFit="1" customWidth="1"/>
    <col min="18" max="18" width="0.5546875" style="14" customWidth="1"/>
    <col min="19" max="19" width="12.109375" style="14" customWidth="1"/>
    <col min="20" max="16384" width="9.109375" style="14"/>
  </cols>
  <sheetData>
    <row r="1" spans="1:19" ht="18.600000000000001">
      <c r="A1" s="284" t="s">
        <v>84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</row>
    <row r="2" spans="1:19" ht="18.600000000000001">
      <c r="A2" s="284" t="s">
        <v>47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19" ht="18.600000000000001">
      <c r="A3" s="284" t="str">
        <f>' سهام'!A3:W3</f>
        <v>برای ماه منتهی به 1402/08/30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4" spans="1:19" ht="18.600000000000001">
      <c r="A4" s="287" t="s">
        <v>48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</row>
    <row r="5" spans="1:19" ht="18.600000000000001" thickBot="1">
      <c r="A5" s="3"/>
      <c r="B5" s="3"/>
      <c r="C5" s="152"/>
      <c r="D5" s="152"/>
      <c r="E5" s="152"/>
      <c r="F5" s="152"/>
      <c r="G5" s="152"/>
      <c r="H5" s="152"/>
      <c r="I5" s="152"/>
      <c r="J5" s="152"/>
      <c r="K5" s="15"/>
      <c r="L5" s="152"/>
      <c r="M5" s="152"/>
      <c r="N5" s="152"/>
      <c r="O5" s="152"/>
      <c r="P5" s="152"/>
      <c r="Q5" s="152"/>
      <c r="R5" s="152"/>
      <c r="S5" s="152"/>
    </row>
    <row r="6" spans="1:19" ht="18.75" customHeight="1" thickBot="1">
      <c r="A6" s="236"/>
      <c r="B6" s="3"/>
      <c r="C6" s="282" t="s">
        <v>11</v>
      </c>
      <c r="D6" s="282"/>
      <c r="E6" s="282"/>
      <c r="F6" s="282"/>
      <c r="G6" s="282"/>
      <c r="H6" s="282"/>
      <c r="I6" s="282"/>
      <c r="J6" s="237"/>
      <c r="K6" s="16" t="str">
        <f>اوراق!M6</f>
        <v>1402/07/30</v>
      </c>
      <c r="L6" s="148"/>
      <c r="M6" s="283" t="s">
        <v>7</v>
      </c>
      <c r="N6" s="283"/>
      <c r="O6" s="283"/>
      <c r="P6" s="3"/>
      <c r="Q6" s="282" t="str">
        <f>اوراق!Y6</f>
        <v>1402/08/30</v>
      </c>
      <c r="R6" s="282"/>
      <c r="S6" s="282"/>
    </row>
    <row r="7" spans="1:19" ht="24" customHeight="1">
      <c r="A7" s="290" t="s">
        <v>8</v>
      </c>
      <c r="B7" s="239"/>
      <c r="C7" s="294" t="s">
        <v>9</v>
      </c>
      <c r="D7" s="239"/>
      <c r="E7" s="294" t="s">
        <v>10</v>
      </c>
      <c r="F7" s="239"/>
      <c r="G7" s="294" t="s">
        <v>33</v>
      </c>
      <c r="H7" s="239"/>
      <c r="I7" s="294" t="s">
        <v>78</v>
      </c>
      <c r="J7" s="290"/>
      <c r="K7" s="292" t="s">
        <v>6</v>
      </c>
      <c r="L7" s="239"/>
      <c r="M7" s="280" t="s">
        <v>35</v>
      </c>
      <c r="N7" s="17"/>
      <c r="O7" s="280" t="s">
        <v>36</v>
      </c>
      <c r="P7" s="3"/>
      <c r="Q7" s="288" t="s">
        <v>6</v>
      </c>
      <c r="R7" s="290"/>
      <c r="S7" s="285" t="s">
        <v>22</v>
      </c>
    </row>
    <row r="8" spans="1:19" ht="18.600000000000001" thickBot="1">
      <c r="A8" s="291"/>
      <c r="B8" s="239"/>
      <c r="C8" s="286"/>
      <c r="D8" s="240"/>
      <c r="E8" s="286"/>
      <c r="F8" s="240"/>
      <c r="G8" s="286"/>
      <c r="H8" s="240"/>
      <c r="I8" s="286"/>
      <c r="J8" s="290"/>
      <c r="K8" s="293"/>
      <c r="L8" s="239"/>
      <c r="M8" s="281"/>
      <c r="N8" s="3"/>
      <c r="O8" s="281"/>
      <c r="P8" s="3"/>
      <c r="Q8" s="289"/>
      <c r="R8" s="290"/>
      <c r="S8" s="286"/>
    </row>
    <row r="9" spans="1:19" ht="18">
      <c r="A9" s="238" t="s">
        <v>238</v>
      </c>
      <c r="B9" s="239"/>
      <c r="C9" s="165" t="s">
        <v>239</v>
      </c>
      <c r="D9" s="239"/>
      <c r="E9" s="169" t="s">
        <v>80</v>
      </c>
      <c r="F9" s="239"/>
      <c r="G9" s="165" t="s">
        <v>81</v>
      </c>
      <c r="H9" s="239"/>
      <c r="I9" s="165" t="s">
        <v>81</v>
      </c>
      <c r="J9" s="238"/>
      <c r="K9" s="72">
        <v>398172</v>
      </c>
      <c r="L9" s="239"/>
      <c r="M9" s="57">
        <v>1629</v>
      </c>
      <c r="N9" s="61"/>
      <c r="O9" s="57">
        <v>0</v>
      </c>
      <c r="P9" s="28"/>
      <c r="Q9" s="72">
        <f>K9+M9-O9</f>
        <v>399801</v>
      </c>
      <c r="R9" s="238"/>
      <c r="S9" s="60">
        <f>Q9/درآمدها!$J$5</f>
        <v>3.6185299340820656E-8</v>
      </c>
    </row>
    <row r="10" spans="1:19" ht="18">
      <c r="A10" s="238" t="s">
        <v>240</v>
      </c>
      <c r="B10" s="239"/>
      <c r="C10" s="165" t="s">
        <v>241</v>
      </c>
      <c r="D10" s="239"/>
      <c r="E10" s="169" t="s">
        <v>80</v>
      </c>
      <c r="F10" s="239"/>
      <c r="G10" s="165" t="s">
        <v>81</v>
      </c>
      <c r="H10" s="239"/>
      <c r="I10" s="165" t="s">
        <v>81</v>
      </c>
      <c r="J10" s="238"/>
      <c r="K10" s="72">
        <v>997242</v>
      </c>
      <c r="L10" s="239"/>
      <c r="M10" s="57">
        <v>4098</v>
      </c>
      <c r="N10" s="61"/>
      <c r="O10" s="57">
        <v>0</v>
      </c>
      <c r="P10" s="28"/>
      <c r="Q10" s="72">
        <f>K10+M10-O10</f>
        <v>1001340</v>
      </c>
      <c r="R10" s="238"/>
      <c r="S10" s="60">
        <f>Q10/درآمدها!$J$5</f>
        <v>9.0629557309604908E-8</v>
      </c>
    </row>
    <row r="11" spans="1:19" s="3" customFormat="1" ht="18.600000000000001" thickBot="1">
      <c r="A11" s="169" t="s">
        <v>215</v>
      </c>
      <c r="C11" s="153" t="s">
        <v>216</v>
      </c>
      <c r="E11" s="169" t="s">
        <v>80</v>
      </c>
      <c r="G11" s="153" t="s">
        <v>81</v>
      </c>
      <c r="I11" s="18" t="s">
        <v>81</v>
      </c>
      <c r="J11" s="19"/>
      <c r="K11" s="19">
        <v>83089894116</v>
      </c>
      <c r="L11" s="19"/>
      <c r="M11" s="57">
        <v>656453173007</v>
      </c>
      <c r="N11" s="19"/>
      <c r="O11" s="57">
        <v>665236325005</v>
      </c>
      <c r="P11" s="19"/>
      <c r="Q11" s="72">
        <f>K11+M11-O11</f>
        <v>74306742118</v>
      </c>
      <c r="S11" s="60">
        <f>Q11/درآمدها!$J$5</f>
        <v>6.7253751405849304E-3</v>
      </c>
    </row>
    <row r="12" spans="1:19" s="3" customFormat="1" ht="18.600000000000001" thickBot="1">
      <c r="A12" s="238"/>
      <c r="B12" s="239"/>
      <c r="C12" s="239"/>
      <c r="D12" s="239"/>
      <c r="E12" s="239"/>
      <c r="F12" s="239"/>
      <c r="G12" s="239"/>
      <c r="H12" s="239"/>
      <c r="I12" s="239"/>
      <c r="J12" s="238"/>
      <c r="K12" s="241">
        <f>SUM(K9:K11)</f>
        <v>83091289530</v>
      </c>
      <c r="M12" s="241">
        <f>SUM(M9:M11)</f>
        <v>656453178734</v>
      </c>
      <c r="O12" s="241">
        <f>SUM(O9:O11)</f>
        <v>665236325005</v>
      </c>
      <c r="Q12" s="241">
        <f>SUM(Q9:Q11)</f>
        <v>74308143259</v>
      </c>
      <c r="S12" s="20">
        <f>SUM(S9:S11)</f>
        <v>6.7255019554415809E-3</v>
      </c>
    </row>
    <row r="13" spans="1:19" s="3" customFormat="1" ht="18.600000000000001" thickTop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21"/>
      <c r="M13" s="14"/>
      <c r="O13" s="14"/>
      <c r="Q13" s="14"/>
      <c r="S13" s="14"/>
    </row>
    <row r="14" spans="1:19" s="3" customFormat="1" ht="24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21"/>
      <c r="M14" s="14"/>
      <c r="O14" s="14"/>
      <c r="Q14" s="14"/>
      <c r="S14" s="14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ageMargins left="0.25" right="0.25" top="0.75" bottom="0.75" header="0.3" footer="0.3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rightToLeft="1" view="pageBreakPreview" zoomScaleNormal="100" zoomScaleSheetLayoutView="100" workbookViewId="0">
      <selection activeCell="E11" sqref="E11"/>
    </sheetView>
  </sheetViews>
  <sheetFormatPr defaultColWidth="9.109375" defaultRowHeight="16.8"/>
  <cols>
    <col min="1" max="1" width="60.109375" style="121" customWidth="1"/>
    <col min="2" max="2" width="1" style="121" customWidth="1"/>
    <col min="3" max="3" width="9.109375" style="29"/>
    <col min="4" max="4" width="1.109375" style="29" customWidth="1"/>
    <col min="5" max="5" width="25.33203125" style="35" bestFit="1" customWidth="1"/>
    <col min="6" max="6" width="1" style="29" customWidth="1"/>
    <col min="7" max="7" width="19.6640625" style="29" customWidth="1"/>
    <col min="8" max="8" width="0.44140625" style="29" customWidth="1"/>
    <col min="9" max="9" width="24.5546875" style="29" customWidth="1"/>
    <col min="10" max="10" width="25.5546875" style="80" bestFit="1" customWidth="1"/>
    <col min="11" max="11" width="24" style="80" bestFit="1" customWidth="1"/>
    <col min="12" max="12" width="17.33203125" style="29" bestFit="1" customWidth="1"/>
    <col min="13" max="13" width="14.88671875" style="29" bestFit="1" customWidth="1"/>
    <col min="14" max="16384" width="9.109375" style="29"/>
  </cols>
  <sheetData>
    <row r="1" spans="1:11" ht="20.399999999999999">
      <c r="A1" s="284" t="s">
        <v>84</v>
      </c>
      <c r="B1" s="284"/>
      <c r="C1" s="284"/>
      <c r="D1" s="284"/>
      <c r="E1" s="284"/>
      <c r="F1" s="284"/>
      <c r="G1" s="284"/>
      <c r="H1" s="284"/>
      <c r="I1" s="284"/>
      <c r="J1" s="74"/>
      <c r="K1" s="74"/>
    </row>
    <row r="2" spans="1:11" ht="20.399999999999999">
      <c r="A2" s="284" t="s">
        <v>47</v>
      </c>
      <c r="B2" s="284"/>
      <c r="C2" s="284"/>
      <c r="D2" s="284"/>
      <c r="E2" s="284"/>
      <c r="F2" s="284"/>
      <c r="G2" s="284"/>
      <c r="H2" s="284"/>
      <c r="I2" s="284"/>
      <c r="J2" s="75"/>
      <c r="K2" s="74"/>
    </row>
    <row r="3" spans="1:11" ht="21" thickBot="1">
      <c r="A3" s="284" t="str">
        <f>سپرده!A3</f>
        <v>برای ماه منتهی به 1402/08/30</v>
      </c>
      <c r="B3" s="284"/>
      <c r="C3" s="284"/>
      <c r="D3" s="284"/>
      <c r="E3" s="284"/>
      <c r="F3" s="284"/>
      <c r="G3" s="284"/>
      <c r="H3" s="284"/>
      <c r="I3" s="284"/>
      <c r="J3" s="74"/>
      <c r="K3" s="74"/>
    </row>
    <row r="4" spans="1:11" ht="21" thickBot="1">
      <c r="A4" s="111" t="s">
        <v>27</v>
      </c>
      <c r="B4" s="113"/>
      <c r="C4" s="113"/>
      <c r="D4" s="113"/>
      <c r="E4" s="113"/>
      <c r="F4" s="113"/>
      <c r="G4" s="113"/>
      <c r="H4" s="113"/>
      <c r="I4" s="113"/>
      <c r="J4" s="6">
        <v>-623788117128</v>
      </c>
      <c r="K4" s="76" t="s">
        <v>79</v>
      </c>
    </row>
    <row r="5" spans="1:11" ht="21.75" customHeight="1" thickBot="1">
      <c r="A5" s="111"/>
      <c r="B5" s="111"/>
      <c r="C5" s="111"/>
      <c r="D5" s="111"/>
      <c r="E5" s="282" t="str">
        <f>اوراق!Y6</f>
        <v>1402/08/30</v>
      </c>
      <c r="F5" s="282"/>
      <c r="G5" s="282"/>
      <c r="H5" s="282"/>
      <c r="I5" s="282"/>
      <c r="J5" s="6">
        <v>11048713352745</v>
      </c>
      <c r="K5" s="76" t="s">
        <v>332</v>
      </c>
    </row>
    <row r="6" spans="1:11" ht="21.75" customHeight="1" thickBot="1">
      <c r="A6" s="112" t="s">
        <v>37</v>
      </c>
      <c r="B6" s="114"/>
      <c r="C6" s="115" t="s">
        <v>38</v>
      </c>
      <c r="D6" s="17"/>
      <c r="E6" s="77" t="s">
        <v>6</v>
      </c>
      <c r="F6" s="17"/>
      <c r="G6" s="115" t="s">
        <v>19</v>
      </c>
      <c r="H6" s="17"/>
      <c r="I6" s="115" t="s">
        <v>77</v>
      </c>
      <c r="J6" s="78"/>
      <c r="K6" s="78"/>
    </row>
    <row r="7" spans="1:11" ht="21" customHeight="1">
      <c r="A7" s="116" t="s">
        <v>43</v>
      </c>
      <c r="B7" s="116"/>
      <c r="C7" s="117" t="s">
        <v>49</v>
      </c>
      <c r="D7" s="113"/>
      <c r="E7" s="87">
        <f>'درآمد سرمایه گذاری در سهام '!R250</f>
        <v>-666098962853</v>
      </c>
      <c r="F7" s="113"/>
      <c r="G7" s="63">
        <f>E7/$E$11</f>
        <v>1.0361930929729646</v>
      </c>
      <c r="H7" s="118"/>
      <c r="I7" s="63">
        <f>E7/$J$5</f>
        <v>-6.0287468919402357E-2</v>
      </c>
      <c r="J7" s="78"/>
      <c r="K7" s="89"/>
    </row>
    <row r="8" spans="1:11" ht="18.75" customHeight="1">
      <c r="A8" s="116" t="s">
        <v>44</v>
      </c>
      <c r="B8" s="116"/>
      <c r="C8" s="117" t="s">
        <v>50</v>
      </c>
      <c r="D8" s="113"/>
      <c r="E8" s="53">
        <f>'درآمد سرمایه گذاری در اوراق بها'!Q11</f>
        <v>0</v>
      </c>
      <c r="F8" s="113"/>
      <c r="G8" s="63">
        <f t="shared" ref="G8:G10" si="0">E8/$E$11</f>
        <v>0</v>
      </c>
      <c r="H8" s="119"/>
      <c r="I8" s="63">
        <f t="shared" ref="I8:I10" si="1">E8/$J$5</f>
        <v>0</v>
      </c>
      <c r="J8" s="78"/>
      <c r="K8" s="29"/>
    </row>
    <row r="9" spans="1:11" ht="18.75" customHeight="1">
      <c r="A9" s="116" t="s">
        <v>45</v>
      </c>
      <c r="B9" s="116"/>
      <c r="C9" s="117" t="s">
        <v>51</v>
      </c>
      <c r="D9" s="113"/>
      <c r="E9" s="53">
        <f>'درآمد سپرده بانکی'!I11</f>
        <v>359215817</v>
      </c>
      <c r="F9" s="113"/>
      <c r="G9" s="63">
        <f t="shared" si="0"/>
        <v>-5.5880127311380332E-4</v>
      </c>
      <c r="H9" s="119"/>
      <c r="I9" s="63">
        <f t="shared" si="1"/>
        <v>3.2512004387438881E-5</v>
      </c>
      <c r="J9" s="78"/>
      <c r="K9" s="30"/>
    </row>
    <row r="10" spans="1:11" ht="19.5" customHeight="1" thickBot="1">
      <c r="A10" s="116" t="s">
        <v>32</v>
      </c>
      <c r="B10" s="116"/>
      <c r="C10" s="117" t="s">
        <v>52</v>
      </c>
      <c r="D10" s="113"/>
      <c r="E10" s="79">
        <f>'سایر درآمدها'!E11</f>
        <v>22906893420</v>
      </c>
      <c r="F10" s="113"/>
      <c r="G10" s="63">
        <f t="shared" si="0"/>
        <v>-3.5634291699850745E-2</v>
      </c>
      <c r="H10" s="119"/>
      <c r="I10" s="63">
        <f t="shared" si="1"/>
        <v>2.0732634369873388E-3</v>
      </c>
      <c r="J10" s="78"/>
      <c r="K10" s="30"/>
    </row>
    <row r="11" spans="1:11" ht="19.5" customHeight="1" thickBot="1">
      <c r="A11" s="116"/>
      <c r="B11" s="120"/>
      <c r="C11" s="3"/>
      <c r="D11" s="3"/>
      <c r="E11" s="88">
        <f>SUM(E7:E10)</f>
        <v>-642832853616</v>
      </c>
      <c r="F11" s="3"/>
      <c r="G11" s="64">
        <f>SUM(G7:G10)</f>
        <v>1.0000000000000002</v>
      </c>
      <c r="H11" s="118"/>
      <c r="I11" s="83">
        <f>SUM(I7:I10)</f>
        <v>-5.8181693478027575E-2</v>
      </c>
      <c r="J11" s="78"/>
      <c r="K11" s="78"/>
    </row>
    <row r="12" spans="1:11" ht="17.399999999999999" thickTop="1"/>
    <row r="17" ht="18.75" customHeight="1"/>
    <row r="26" ht="18.75" customHeight="1"/>
    <row r="27" ht="17.399999999999999" customHeight="1"/>
    <row r="2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4"/>
  <sheetViews>
    <sheetView rightToLeft="1" view="pageBreakPreview" zoomScale="90" zoomScaleNormal="100" zoomScaleSheetLayoutView="90" workbookViewId="0">
      <selection activeCell="I15" sqref="I15"/>
    </sheetView>
  </sheetViews>
  <sheetFormatPr defaultColWidth="9.109375" defaultRowHeight="21"/>
  <cols>
    <col min="1" max="1" width="50.88671875" style="3" customWidth="1"/>
    <col min="2" max="2" width="0.88671875" style="3" customWidth="1"/>
    <col min="3" max="3" width="14" style="3" bestFit="1" customWidth="1"/>
    <col min="4" max="4" width="1.33203125" style="3" customWidth="1"/>
    <col min="5" max="5" width="12.44140625" style="3" customWidth="1"/>
    <col min="6" max="6" width="1" style="3" customWidth="1"/>
    <col min="7" max="7" width="25" style="28" bestFit="1" customWidth="1"/>
    <col min="8" max="8" width="0.88671875" style="28" customWidth="1"/>
    <col min="9" max="9" width="25" style="28" bestFit="1" customWidth="1"/>
    <col min="10" max="10" width="0.6640625" style="28" customWidth="1"/>
    <col min="11" max="11" width="23.109375" style="28" bestFit="1" customWidth="1"/>
    <col min="12" max="12" width="0.6640625" style="28" customWidth="1"/>
    <col min="13" max="13" width="23.109375" style="28" bestFit="1" customWidth="1"/>
    <col min="14" max="14" width="0.5546875" style="28" customWidth="1"/>
    <col min="15" max="15" width="17" style="28" bestFit="1" customWidth="1"/>
    <col min="16" max="16" width="0.5546875" style="28" customWidth="1"/>
    <col min="17" max="17" width="23.109375" style="28" bestFit="1" customWidth="1"/>
    <col min="18" max="18" width="21.33203125" style="3" bestFit="1" customWidth="1"/>
    <col min="19" max="19" width="17.88671875" style="23" bestFit="1" customWidth="1"/>
    <col min="20" max="20" width="9.109375" style="23"/>
    <col min="21" max="16384" width="9.109375" style="3"/>
  </cols>
  <sheetData>
    <row r="1" spans="1:20" ht="25.2">
      <c r="A1" s="269" t="s">
        <v>84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</row>
    <row r="2" spans="1:20" ht="25.2">
      <c r="A2" s="269" t="s">
        <v>53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</row>
    <row r="3" spans="1:20" ht="25.2">
      <c r="A3" s="269" t="str">
        <f>' سهام'!A3:W3</f>
        <v>برای ماه منتهی به 1402/08/30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</row>
    <row r="4" spans="1:20" ht="25.2">
      <c r="A4" s="270" t="s">
        <v>59</v>
      </c>
      <c r="B4" s="270"/>
      <c r="C4" s="270"/>
      <c r="D4" s="270"/>
      <c r="E4" s="270"/>
      <c r="F4" s="270"/>
      <c r="G4" s="270"/>
      <c r="H4" s="24"/>
      <c r="I4" s="25"/>
      <c r="J4" s="25"/>
      <c r="K4" s="25"/>
      <c r="L4" s="25"/>
      <c r="M4" s="25"/>
      <c r="N4" s="25"/>
      <c r="O4" s="25"/>
      <c r="P4" s="25"/>
      <c r="Q4" s="25"/>
    </row>
    <row r="5" spans="1:20" ht="24.75" customHeight="1" thickBot="1">
      <c r="A5" s="184"/>
      <c r="B5" s="295"/>
      <c r="C5" s="295"/>
      <c r="D5" s="295"/>
      <c r="E5" s="295"/>
      <c r="F5" s="185"/>
      <c r="G5" s="296" t="s">
        <v>388</v>
      </c>
      <c r="H5" s="296"/>
      <c r="I5" s="296"/>
      <c r="J5" s="296"/>
      <c r="K5" s="296"/>
      <c r="L5" s="25"/>
      <c r="M5" s="296" t="s">
        <v>389</v>
      </c>
      <c r="N5" s="296"/>
      <c r="O5" s="296"/>
      <c r="P5" s="296"/>
      <c r="Q5" s="296"/>
    </row>
    <row r="6" spans="1:20" ht="46.5" customHeight="1" thickBot="1">
      <c r="A6" s="186" t="s">
        <v>37</v>
      </c>
      <c r="B6" s="187"/>
      <c r="C6" s="188" t="s">
        <v>23</v>
      </c>
      <c r="D6" s="187"/>
      <c r="E6" s="188" t="s">
        <v>34</v>
      </c>
      <c r="F6" s="187"/>
      <c r="G6" s="26" t="s">
        <v>54</v>
      </c>
      <c r="H6" s="73"/>
      <c r="I6" s="26" t="s">
        <v>39</v>
      </c>
      <c r="J6" s="73"/>
      <c r="K6" s="26" t="s">
        <v>40</v>
      </c>
      <c r="L6" s="25"/>
      <c r="M6" s="26" t="s">
        <v>54</v>
      </c>
      <c r="N6" s="73"/>
      <c r="O6" s="26" t="s">
        <v>39</v>
      </c>
      <c r="P6" s="73"/>
      <c r="Q6" s="26" t="s">
        <v>40</v>
      </c>
    </row>
    <row r="7" spans="1:20" ht="24.6">
      <c r="A7" s="186" t="s">
        <v>215</v>
      </c>
      <c r="B7" s="187"/>
      <c r="C7" s="189" t="s">
        <v>81</v>
      </c>
      <c r="D7" s="187"/>
      <c r="E7" s="46" t="s">
        <v>81</v>
      </c>
      <c r="F7" s="187"/>
      <c r="G7" s="22">
        <v>4593971</v>
      </c>
      <c r="H7" s="22"/>
      <c r="I7" s="22">
        <v>0</v>
      </c>
      <c r="J7" s="22"/>
      <c r="K7" s="22">
        <f>G7+I7</f>
        <v>4593971</v>
      </c>
      <c r="L7" s="22"/>
      <c r="M7" s="22">
        <v>359186663</v>
      </c>
      <c r="N7" s="22"/>
      <c r="O7" s="22">
        <v>0</v>
      </c>
      <c r="P7" s="22"/>
      <c r="Q7" s="22">
        <f>O7+M7</f>
        <v>359186663</v>
      </c>
    </row>
    <row r="8" spans="1:20" ht="24.6">
      <c r="A8" s="186" t="s">
        <v>240</v>
      </c>
      <c r="B8" s="187"/>
      <c r="C8" s="189"/>
      <c r="D8" s="187"/>
      <c r="E8" s="46"/>
      <c r="F8" s="187"/>
      <c r="G8" s="22">
        <v>4098</v>
      </c>
      <c r="H8" s="22"/>
      <c r="I8" s="22">
        <v>0</v>
      </c>
      <c r="J8" s="22"/>
      <c r="K8" s="22">
        <f t="shared" ref="K8:K9" si="0">G8+I8</f>
        <v>4098</v>
      </c>
      <c r="L8" s="22"/>
      <c r="M8" s="22">
        <v>20859</v>
      </c>
      <c r="N8" s="22"/>
      <c r="O8" s="22">
        <v>0</v>
      </c>
      <c r="P8" s="22"/>
      <c r="Q8" s="22">
        <f t="shared" ref="Q8:Q9" si="1">O8+M8</f>
        <v>20859</v>
      </c>
    </row>
    <row r="9" spans="1:20" s="2" customFormat="1">
      <c r="A9" s="190" t="s">
        <v>238</v>
      </c>
      <c r="B9" s="191"/>
      <c r="C9" s="189" t="s">
        <v>81</v>
      </c>
      <c r="E9" s="46" t="s">
        <v>81</v>
      </c>
      <c r="G9" s="22">
        <v>1629</v>
      </c>
      <c r="H9" s="22"/>
      <c r="I9" s="22">
        <v>0</v>
      </c>
      <c r="J9" s="22"/>
      <c r="K9" s="22">
        <f t="shared" si="0"/>
        <v>1629</v>
      </c>
      <c r="L9" s="22"/>
      <c r="M9" s="22">
        <v>8295</v>
      </c>
      <c r="N9" s="22"/>
      <c r="O9" s="22">
        <v>0</v>
      </c>
      <c r="P9" s="22"/>
      <c r="Q9" s="22">
        <f t="shared" si="1"/>
        <v>8295</v>
      </c>
      <c r="S9" s="23"/>
      <c r="T9" s="23"/>
    </row>
    <row r="10" spans="1:20" s="2" customFormat="1" ht="25.2" thickBot="1">
      <c r="A10" s="169"/>
      <c r="B10" s="185"/>
      <c r="C10" s="185"/>
      <c r="D10" s="185"/>
      <c r="E10" s="185"/>
      <c r="F10" s="185"/>
      <c r="G10" s="192">
        <f>SUM(G7:G9)</f>
        <v>4599698</v>
      </c>
      <c r="H10" s="193"/>
      <c r="I10" s="192">
        <f>SUM(I7:I9)</f>
        <v>0</v>
      </c>
      <c r="J10" s="193"/>
      <c r="K10" s="192">
        <f>SUM(K7:K9)</f>
        <v>4599698</v>
      </c>
      <c r="L10" s="193"/>
      <c r="M10" s="192">
        <f>SUM(M7:M9)</f>
        <v>359215817</v>
      </c>
      <c r="N10" s="193"/>
      <c r="O10" s="192">
        <f>SUM(O7:O9)</f>
        <v>0</v>
      </c>
      <c r="P10" s="194" t="e">
        <f>SUM(#REF!)</f>
        <v>#REF!</v>
      </c>
      <c r="Q10" s="192">
        <f>SUM(Q7:Q9)</f>
        <v>359215817</v>
      </c>
      <c r="S10" s="23"/>
      <c r="T10" s="23"/>
    </row>
    <row r="11" spans="1:20" s="2" customFormat="1" ht="21.6" thickTop="1">
      <c r="A11" s="3"/>
      <c r="B11" s="3"/>
      <c r="C11" s="3"/>
      <c r="D11" s="3"/>
      <c r="E11" s="3"/>
      <c r="F11" s="3"/>
      <c r="G11" s="28"/>
      <c r="I11" s="28"/>
      <c r="K11" s="28"/>
      <c r="M11" s="28"/>
      <c r="O11" s="28"/>
      <c r="P11" s="28"/>
      <c r="Q11" s="28"/>
      <c r="R11" s="23"/>
      <c r="S11" s="23"/>
      <c r="T11" s="23"/>
    </row>
    <row r="12" spans="1:20" s="2" customFormat="1">
      <c r="A12" s="3"/>
      <c r="B12" s="3"/>
      <c r="C12" s="3"/>
      <c r="D12" s="3"/>
      <c r="E12" s="3"/>
      <c r="F12" s="3"/>
      <c r="G12" s="28"/>
      <c r="I12" s="28"/>
      <c r="K12" s="28"/>
      <c r="M12" s="28"/>
      <c r="O12" s="28"/>
      <c r="P12" s="28"/>
      <c r="Q12" s="28"/>
      <c r="S12" s="23"/>
      <c r="T12" s="23"/>
    </row>
    <row r="14" spans="1:20" hidden="1"/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4"/>
  <sheetViews>
    <sheetView rightToLeft="1" view="pageBreakPreview" zoomScale="90" zoomScaleNormal="100" zoomScaleSheetLayoutView="90" workbookViewId="0">
      <selection activeCell="S94" sqref="S94"/>
    </sheetView>
  </sheetViews>
  <sheetFormatPr defaultColWidth="9.109375" defaultRowHeight="16.2"/>
  <cols>
    <col min="1" max="1" width="27.44140625" style="29" customWidth="1"/>
    <col min="2" max="2" width="0.5546875" style="29" customWidth="1"/>
    <col min="3" max="3" width="11.33203125" style="29" customWidth="1"/>
    <col min="4" max="4" width="0.88671875" style="29" customWidth="1"/>
    <col min="5" max="5" width="16" style="89" customWidth="1"/>
    <col min="6" max="6" width="0.6640625" style="29" customWidth="1"/>
    <col min="7" max="7" width="9.44140625" style="29" bestFit="1" customWidth="1"/>
    <col min="8" max="8" width="0.5546875" style="29" customWidth="1"/>
    <col min="9" max="9" width="15.88671875" style="29" bestFit="1" customWidth="1"/>
    <col min="10" max="10" width="1" style="29" customWidth="1"/>
    <col min="11" max="11" width="13.5546875" style="29" customWidth="1"/>
    <col min="12" max="12" width="1.109375" style="29" customWidth="1"/>
    <col min="13" max="13" width="15.44140625" style="128" customWidth="1"/>
    <col min="14" max="14" width="1" style="29" customWidth="1"/>
    <col min="15" max="15" width="18.88671875" style="29" bestFit="1" customWidth="1"/>
    <col min="16" max="16" width="1.109375" style="29" customWidth="1"/>
    <col min="17" max="17" width="16.33203125" style="128" bestFit="1" customWidth="1"/>
    <col min="18" max="18" width="1.109375" style="29" customWidth="1"/>
    <col min="19" max="19" width="16.6640625" style="128" bestFit="1" customWidth="1"/>
    <col min="20" max="16384" width="9.109375" style="29"/>
  </cols>
  <sheetData>
    <row r="1" spans="1:19" ht="21.6">
      <c r="A1" s="299" t="s">
        <v>84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21.6">
      <c r="A2" s="299" t="s">
        <v>53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</row>
    <row r="3" spans="1:19" ht="21.6">
      <c r="A3" s="299" t="str">
        <f>روکش!B26</f>
        <v>منتهی به 1402/08/30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19" ht="21.6">
      <c r="A4" s="300" t="s">
        <v>70</v>
      </c>
      <c r="B4" s="300"/>
      <c r="C4" s="300"/>
      <c r="D4" s="300"/>
      <c r="E4" s="300"/>
      <c r="F4" s="300"/>
      <c r="G4" s="300"/>
      <c r="H4" s="300"/>
      <c r="I4" s="301"/>
      <c r="J4" s="301"/>
      <c r="K4" s="301"/>
      <c r="L4" s="301"/>
      <c r="M4" s="301"/>
      <c r="N4" s="301"/>
      <c r="O4" s="301"/>
      <c r="P4" s="301"/>
      <c r="Q4" s="300"/>
      <c r="R4" s="300"/>
      <c r="S4" s="300"/>
    </row>
    <row r="5" spans="1:19">
      <c r="M5" s="29"/>
      <c r="Q5" s="29"/>
      <c r="S5" s="29"/>
    </row>
    <row r="6" spans="1:19" ht="18.600000000000001">
      <c r="C6" s="297" t="s">
        <v>71</v>
      </c>
      <c r="D6" s="298"/>
      <c r="E6" s="298"/>
      <c r="F6" s="298"/>
      <c r="G6" s="298"/>
      <c r="I6" s="297" t="s">
        <v>390</v>
      </c>
      <c r="J6" s="298"/>
      <c r="K6" s="298"/>
      <c r="L6" s="298"/>
      <c r="M6" s="298"/>
      <c r="O6" s="297" t="s">
        <v>389</v>
      </c>
      <c r="P6" s="298"/>
      <c r="Q6" s="298"/>
      <c r="R6" s="298"/>
      <c r="S6" s="298"/>
    </row>
    <row r="7" spans="1:19" ht="55.8">
      <c r="A7" s="195" t="s">
        <v>72</v>
      </c>
      <c r="C7" s="196" t="s">
        <v>248</v>
      </c>
      <c r="E7" s="197" t="s">
        <v>249</v>
      </c>
      <c r="G7" s="196" t="s">
        <v>73</v>
      </c>
      <c r="I7" s="196" t="s">
        <v>74</v>
      </c>
      <c r="K7" s="196" t="s">
        <v>75</v>
      </c>
      <c r="M7" s="196" t="s">
        <v>76</v>
      </c>
      <c r="O7" s="196" t="s">
        <v>74</v>
      </c>
      <c r="Q7" s="196" t="s">
        <v>75</v>
      </c>
      <c r="S7" s="196" t="s">
        <v>76</v>
      </c>
    </row>
    <row r="8" spans="1:19" ht="21">
      <c r="A8" s="159" t="s">
        <v>269</v>
      </c>
      <c r="B8" s="198"/>
      <c r="C8" s="165" t="s">
        <v>311</v>
      </c>
      <c r="D8" s="166">
        <v>6436755</v>
      </c>
      <c r="E8" s="199">
        <v>305089</v>
      </c>
      <c r="F8" s="166"/>
      <c r="G8" s="51">
        <v>120</v>
      </c>
      <c r="H8" s="166"/>
      <c r="I8" s="19">
        <v>5899</v>
      </c>
      <c r="J8" s="19"/>
      <c r="K8" s="19">
        <v>0</v>
      </c>
      <c r="L8" s="19"/>
      <c r="M8" s="19">
        <f>I8+K8</f>
        <v>5899</v>
      </c>
      <c r="N8" s="19"/>
      <c r="O8" s="19">
        <v>36616579</v>
      </c>
      <c r="P8" s="19"/>
      <c r="Q8" s="19">
        <v>0</v>
      </c>
      <c r="R8" s="19"/>
      <c r="S8" s="19">
        <f>O8+Q8</f>
        <v>36616579</v>
      </c>
    </row>
    <row r="9" spans="1:19" ht="21">
      <c r="A9" s="159" t="s">
        <v>182</v>
      </c>
      <c r="B9" s="198"/>
      <c r="C9" s="165" t="s">
        <v>312</v>
      </c>
      <c r="D9" s="166">
        <v>710475</v>
      </c>
      <c r="E9" s="199">
        <v>12110208</v>
      </c>
      <c r="F9" s="166"/>
      <c r="G9" s="51">
        <v>100</v>
      </c>
      <c r="H9" s="166"/>
      <c r="I9" s="19">
        <v>0</v>
      </c>
      <c r="J9" s="19"/>
      <c r="K9" s="19">
        <v>0</v>
      </c>
      <c r="L9" s="19"/>
      <c r="M9" s="19">
        <f t="shared" ref="M9:M71" si="0">I9+K9</f>
        <v>0</v>
      </c>
      <c r="N9" s="19"/>
      <c r="O9" s="19">
        <v>1211020800</v>
      </c>
      <c r="P9" s="19"/>
      <c r="Q9" s="19">
        <v>0</v>
      </c>
      <c r="R9" s="19"/>
      <c r="S9" s="19">
        <f t="shared" ref="S9:S72" si="1">O9+Q9</f>
        <v>1211020800</v>
      </c>
    </row>
    <row r="10" spans="1:19" ht="21">
      <c r="A10" s="159" t="s">
        <v>106</v>
      </c>
      <c r="B10" s="198"/>
      <c r="C10" s="165" t="s">
        <v>346</v>
      </c>
      <c r="D10" s="166">
        <v>1940047</v>
      </c>
      <c r="E10" s="199">
        <v>18629473</v>
      </c>
      <c r="F10" s="166"/>
      <c r="G10" s="51">
        <v>70</v>
      </c>
      <c r="H10" s="166"/>
      <c r="I10" s="19">
        <v>0</v>
      </c>
      <c r="J10" s="19"/>
      <c r="K10" s="19">
        <v>0</v>
      </c>
      <c r="L10" s="19"/>
      <c r="M10" s="19">
        <f>I10+K10</f>
        <v>0</v>
      </c>
      <c r="N10" s="19"/>
      <c r="O10" s="19">
        <v>1304063110</v>
      </c>
      <c r="P10" s="19"/>
      <c r="Q10" s="19">
        <v>-91367479</v>
      </c>
      <c r="R10" s="19"/>
      <c r="S10" s="19">
        <f>O10+Q10</f>
        <v>1212695631</v>
      </c>
    </row>
    <row r="11" spans="1:19" ht="21">
      <c r="A11" s="159" t="s">
        <v>165</v>
      </c>
      <c r="B11" s="198"/>
      <c r="C11" s="165" t="s">
        <v>313</v>
      </c>
      <c r="D11" s="166">
        <v>707643</v>
      </c>
      <c r="E11" s="199">
        <v>8399503</v>
      </c>
      <c r="F11" s="166"/>
      <c r="G11" s="51">
        <v>60</v>
      </c>
      <c r="H11" s="166"/>
      <c r="I11" s="19">
        <v>0</v>
      </c>
      <c r="J11" s="19"/>
      <c r="K11" s="19">
        <v>0</v>
      </c>
      <c r="L11" s="19"/>
      <c r="M11" s="19">
        <f t="shared" si="0"/>
        <v>0</v>
      </c>
      <c r="N11" s="19"/>
      <c r="O11" s="19">
        <v>503970180</v>
      </c>
      <c r="P11" s="19"/>
      <c r="Q11" s="19">
        <v>-20211822</v>
      </c>
      <c r="R11" s="19"/>
      <c r="S11" s="19">
        <f t="shared" si="1"/>
        <v>483758358</v>
      </c>
    </row>
    <row r="12" spans="1:19" ht="21">
      <c r="A12" s="159" t="s">
        <v>200</v>
      </c>
      <c r="B12" s="198"/>
      <c r="C12" s="165" t="s">
        <v>310</v>
      </c>
      <c r="D12" s="166">
        <v>475245</v>
      </c>
      <c r="E12" s="199">
        <v>2121408</v>
      </c>
      <c r="F12" s="166"/>
      <c r="G12" s="51">
        <v>18</v>
      </c>
      <c r="H12" s="166"/>
      <c r="I12" s="19">
        <v>0</v>
      </c>
      <c r="J12" s="19"/>
      <c r="K12" s="19">
        <v>0</v>
      </c>
      <c r="L12" s="19"/>
      <c r="M12" s="19">
        <f t="shared" si="0"/>
        <v>0</v>
      </c>
      <c r="N12" s="19"/>
      <c r="O12" s="19">
        <v>38185344</v>
      </c>
      <c r="P12" s="19"/>
      <c r="Q12" s="19">
        <v>0</v>
      </c>
      <c r="R12" s="19"/>
      <c r="S12" s="19">
        <f t="shared" si="1"/>
        <v>38185344</v>
      </c>
    </row>
    <row r="13" spans="1:19" ht="21">
      <c r="A13" s="159" t="s">
        <v>97</v>
      </c>
      <c r="B13" s="198"/>
      <c r="C13" s="165" t="s">
        <v>310</v>
      </c>
      <c r="D13" s="166">
        <v>2429809</v>
      </c>
      <c r="E13" s="199">
        <v>10228543</v>
      </c>
      <c r="F13" s="166"/>
      <c r="G13" s="51">
        <v>250</v>
      </c>
      <c r="H13" s="166"/>
      <c r="I13" s="19">
        <v>0</v>
      </c>
      <c r="J13" s="19"/>
      <c r="K13" s="19">
        <v>0</v>
      </c>
      <c r="L13" s="19"/>
      <c r="M13" s="19">
        <f t="shared" si="0"/>
        <v>0</v>
      </c>
      <c r="N13" s="19"/>
      <c r="O13" s="19">
        <v>2557135750</v>
      </c>
      <c r="P13" s="19"/>
      <c r="Q13" s="19">
        <v>0</v>
      </c>
      <c r="R13" s="19"/>
      <c r="S13" s="19">
        <f t="shared" si="1"/>
        <v>2557135750</v>
      </c>
    </row>
    <row r="14" spans="1:19" ht="21">
      <c r="A14" s="159" t="s">
        <v>294</v>
      </c>
      <c r="B14" s="198"/>
      <c r="C14" s="165" t="s">
        <v>314</v>
      </c>
      <c r="D14" s="166">
        <v>7612002</v>
      </c>
      <c r="E14" s="199">
        <v>8265166</v>
      </c>
      <c r="F14" s="166"/>
      <c r="G14" s="51">
        <v>80</v>
      </c>
      <c r="H14" s="166"/>
      <c r="I14" s="19">
        <v>0</v>
      </c>
      <c r="J14" s="19"/>
      <c r="K14" s="19">
        <v>0</v>
      </c>
      <c r="L14" s="19"/>
      <c r="M14" s="19">
        <f t="shared" si="0"/>
        <v>0</v>
      </c>
      <c r="N14" s="19"/>
      <c r="O14" s="19">
        <v>661213280</v>
      </c>
      <c r="P14" s="19"/>
      <c r="Q14" s="19">
        <v>0</v>
      </c>
      <c r="R14" s="19"/>
      <c r="S14" s="19">
        <f t="shared" si="1"/>
        <v>661213280</v>
      </c>
    </row>
    <row r="15" spans="1:19" ht="21">
      <c r="A15" s="159" t="s">
        <v>124</v>
      </c>
      <c r="B15" s="198"/>
      <c r="C15" s="165" t="s">
        <v>315</v>
      </c>
      <c r="D15" s="166">
        <v>4644799</v>
      </c>
      <c r="E15" s="199">
        <v>3814579</v>
      </c>
      <c r="F15" s="166"/>
      <c r="G15" s="51">
        <v>47</v>
      </c>
      <c r="H15" s="166"/>
      <c r="I15" s="19">
        <v>0</v>
      </c>
      <c r="J15" s="19"/>
      <c r="K15" s="19">
        <v>0</v>
      </c>
      <c r="L15" s="19"/>
      <c r="M15" s="19">
        <f t="shared" si="0"/>
        <v>0</v>
      </c>
      <c r="N15" s="19"/>
      <c r="O15" s="19">
        <v>179285213</v>
      </c>
      <c r="P15" s="19"/>
      <c r="Q15" s="19">
        <v>0</v>
      </c>
      <c r="R15" s="19"/>
      <c r="S15" s="19">
        <f t="shared" si="1"/>
        <v>179285213</v>
      </c>
    </row>
    <row r="16" spans="1:19" ht="21">
      <c r="A16" s="159" t="s">
        <v>201</v>
      </c>
      <c r="B16" s="198"/>
      <c r="C16" s="165" t="s">
        <v>314</v>
      </c>
      <c r="D16" s="166">
        <v>1290936</v>
      </c>
      <c r="E16" s="199">
        <v>21374647</v>
      </c>
      <c r="F16" s="166"/>
      <c r="G16" s="51">
        <v>200</v>
      </c>
      <c r="H16" s="166"/>
      <c r="I16" s="19">
        <v>0</v>
      </c>
      <c r="J16" s="19"/>
      <c r="K16" s="19">
        <v>0</v>
      </c>
      <c r="L16" s="19"/>
      <c r="M16" s="19">
        <f t="shared" si="0"/>
        <v>0</v>
      </c>
      <c r="N16" s="19"/>
      <c r="O16" s="19">
        <v>4274929400</v>
      </c>
      <c r="P16" s="19"/>
      <c r="Q16" s="19">
        <v>0</v>
      </c>
      <c r="R16" s="19"/>
      <c r="S16" s="19">
        <f t="shared" si="1"/>
        <v>4274929400</v>
      </c>
    </row>
    <row r="17" spans="1:19" ht="21">
      <c r="A17" s="159" t="s">
        <v>251</v>
      </c>
      <c r="B17" s="198"/>
      <c r="C17" s="165" t="s">
        <v>311</v>
      </c>
      <c r="D17" s="166">
        <v>3166253</v>
      </c>
      <c r="E17" s="199">
        <v>2382915</v>
      </c>
      <c r="F17" s="166"/>
      <c r="G17" s="51">
        <v>20</v>
      </c>
      <c r="H17" s="166"/>
      <c r="I17" s="19">
        <v>0</v>
      </c>
      <c r="J17" s="19"/>
      <c r="K17" s="19">
        <v>0</v>
      </c>
      <c r="L17" s="19"/>
      <c r="M17" s="19">
        <f t="shared" si="0"/>
        <v>0</v>
      </c>
      <c r="N17" s="19"/>
      <c r="O17" s="19">
        <v>47658300</v>
      </c>
      <c r="P17" s="19"/>
      <c r="Q17" s="19">
        <v>0</v>
      </c>
      <c r="R17" s="19"/>
      <c r="S17" s="19">
        <f t="shared" si="1"/>
        <v>47658300</v>
      </c>
    </row>
    <row r="18" spans="1:19" ht="21">
      <c r="A18" s="159" t="s">
        <v>252</v>
      </c>
      <c r="B18" s="198"/>
      <c r="C18" s="165" t="s">
        <v>316</v>
      </c>
      <c r="D18" s="166">
        <v>3984345</v>
      </c>
      <c r="E18" s="199">
        <v>2853275</v>
      </c>
      <c r="F18" s="166"/>
      <c r="G18" s="51">
        <v>100</v>
      </c>
      <c r="H18" s="166"/>
      <c r="I18" s="19">
        <v>0</v>
      </c>
      <c r="J18" s="19"/>
      <c r="K18" s="19">
        <v>0</v>
      </c>
      <c r="L18" s="19"/>
      <c r="M18" s="19">
        <f t="shared" si="0"/>
        <v>0</v>
      </c>
      <c r="N18" s="19"/>
      <c r="O18" s="19">
        <v>285327500</v>
      </c>
      <c r="P18" s="19"/>
      <c r="Q18" s="19">
        <v>0</v>
      </c>
      <c r="R18" s="19"/>
      <c r="S18" s="19">
        <f t="shared" si="1"/>
        <v>285327500</v>
      </c>
    </row>
    <row r="19" spans="1:19" ht="21">
      <c r="A19" s="159" t="s">
        <v>143</v>
      </c>
      <c r="B19" s="198"/>
      <c r="C19" s="165" t="s">
        <v>316</v>
      </c>
      <c r="D19" s="166">
        <v>365663</v>
      </c>
      <c r="E19" s="199">
        <v>18354561</v>
      </c>
      <c r="F19" s="166"/>
      <c r="G19" s="51">
        <v>140</v>
      </c>
      <c r="H19" s="166"/>
      <c r="I19" s="19">
        <v>0</v>
      </c>
      <c r="J19" s="19"/>
      <c r="K19" s="19">
        <v>0</v>
      </c>
      <c r="L19" s="19"/>
      <c r="M19" s="19">
        <f t="shared" si="0"/>
        <v>0</v>
      </c>
      <c r="N19" s="19"/>
      <c r="O19" s="19">
        <v>2569638540</v>
      </c>
      <c r="P19" s="19"/>
      <c r="Q19" s="19">
        <v>0</v>
      </c>
      <c r="R19" s="19"/>
      <c r="S19" s="19">
        <f t="shared" si="1"/>
        <v>2569638540</v>
      </c>
    </row>
    <row r="20" spans="1:19" ht="21">
      <c r="A20" s="159" t="s">
        <v>91</v>
      </c>
      <c r="B20" s="198"/>
      <c r="C20" s="165" t="s">
        <v>317</v>
      </c>
      <c r="D20" s="166">
        <v>6146333</v>
      </c>
      <c r="E20" s="199">
        <v>17791673</v>
      </c>
      <c r="F20" s="166"/>
      <c r="G20" s="51">
        <v>19</v>
      </c>
      <c r="H20" s="166"/>
      <c r="I20" s="19">
        <v>0</v>
      </c>
      <c r="J20" s="19"/>
      <c r="K20" s="19">
        <v>0</v>
      </c>
      <c r="L20" s="19"/>
      <c r="M20" s="19">
        <f t="shared" si="0"/>
        <v>0</v>
      </c>
      <c r="N20" s="19"/>
      <c r="O20" s="19">
        <v>338041787</v>
      </c>
      <c r="P20" s="19"/>
      <c r="Q20" s="19">
        <v>0</v>
      </c>
      <c r="R20" s="19"/>
      <c r="S20" s="19">
        <f t="shared" si="1"/>
        <v>338041787</v>
      </c>
    </row>
    <row r="21" spans="1:19" ht="21">
      <c r="A21" s="159" t="s">
        <v>233</v>
      </c>
      <c r="B21" s="198"/>
      <c r="C21" s="165" t="s">
        <v>313</v>
      </c>
      <c r="D21" s="166">
        <v>882636</v>
      </c>
      <c r="E21" s="199">
        <v>1146913</v>
      </c>
      <c r="F21" s="166"/>
      <c r="G21" s="51">
        <v>550</v>
      </c>
      <c r="H21" s="166"/>
      <c r="I21" s="19">
        <v>0</v>
      </c>
      <c r="J21" s="19"/>
      <c r="K21" s="19">
        <v>0</v>
      </c>
      <c r="L21" s="19"/>
      <c r="M21" s="19">
        <f t="shared" si="0"/>
        <v>0</v>
      </c>
      <c r="N21" s="19"/>
      <c r="O21" s="19">
        <v>630802150</v>
      </c>
      <c r="P21" s="19"/>
      <c r="Q21" s="19">
        <v>0</v>
      </c>
      <c r="R21" s="19"/>
      <c r="S21" s="19">
        <f t="shared" si="1"/>
        <v>630802150</v>
      </c>
    </row>
    <row r="22" spans="1:19" ht="21">
      <c r="A22" s="159" t="s">
        <v>105</v>
      </c>
      <c r="B22" s="198"/>
      <c r="C22" s="165" t="s">
        <v>318</v>
      </c>
      <c r="D22" s="166">
        <v>642599</v>
      </c>
      <c r="E22" s="199">
        <v>749118</v>
      </c>
      <c r="F22" s="166"/>
      <c r="G22" s="51">
        <v>7569</v>
      </c>
      <c r="H22" s="166"/>
      <c r="I22" s="19">
        <v>0</v>
      </c>
      <c r="J22" s="19"/>
      <c r="K22" s="19">
        <v>0</v>
      </c>
      <c r="L22" s="19"/>
      <c r="M22" s="19">
        <f t="shared" si="0"/>
        <v>0</v>
      </c>
      <c r="N22" s="19"/>
      <c r="O22" s="19">
        <v>5670074142</v>
      </c>
      <c r="P22" s="19"/>
      <c r="Q22" s="19">
        <v>-177538472</v>
      </c>
      <c r="R22" s="19"/>
      <c r="S22" s="19">
        <f t="shared" si="1"/>
        <v>5492535670</v>
      </c>
    </row>
    <row r="23" spans="1:19" ht="21">
      <c r="A23" s="159" t="s">
        <v>272</v>
      </c>
      <c r="B23" s="198"/>
      <c r="C23" s="165" t="s">
        <v>319</v>
      </c>
      <c r="D23" s="166">
        <v>271970</v>
      </c>
      <c r="E23" s="199">
        <v>13622849</v>
      </c>
      <c r="F23" s="166"/>
      <c r="G23" s="51">
        <v>2270</v>
      </c>
      <c r="H23" s="166"/>
      <c r="I23" s="19">
        <v>0</v>
      </c>
      <c r="J23" s="19"/>
      <c r="K23" s="19">
        <v>0</v>
      </c>
      <c r="L23" s="19"/>
      <c r="M23" s="19">
        <f t="shared" si="0"/>
        <v>0</v>
      </c>
      <c r="N23" s="19"/>
      <c r="O23" s="19">
        <v>30923867230</v>
      </c>
      <c r="P23" s="19"/>
      <c r="Q23" s="19">
        <v>0</v>
      </c>
      <c r="R23" s="19"/>
      <c r="S23" s="19">
        <f t="shared" si="1"/>
        <v>30923867230</v>
      </c>
    </row>
    <row r="24" spans="1:19" ht="21">
      <c r="A24" s="159" t="s">
        <v>179</v>
      </c>
      <c r="B24" s="198"/>
      <c r="C24" s="165" t="s">
        <v>318</v>
      </c>
      <c r="D24" s="166">
        <v>108155</v>
      </c>
      <c r="E24" s="199">
        <v>3296140</v>
      </c>
      <c r="F24" s="166"/>
      <c r="G24" s="51">
        <v>5300</v>
      </c>
      <c r="H24" s="166"/>
      <c r="I24" s="19">
        <v>0</v>
      </c>
      <c r="J24" s="19"/>
      <c r="K24" s="19">
        <v>0</v>
      </c>
      <c r="L24" s="19"/>
      <c r="M24" s="19">
        <f t="shared" si="0"/>
        <v>0</v>
      </c>
      <c r="N24" s="19"/>
      <c r="O24" s="19">
        <v>17469542000</v>
      </c>
      <c r="P24" s="19"/>
      <c r="Q24" s="19">
        <v>0</v>
      </c>
      <c r="R24" s="19"/>
      <c r="S24" s="19">
        <f t="shared" si="1"/>
        <v>17469542000</v>
      </c>
    </row>
    <row r="25" spans="1:19" ht="21">
      <c r="A25" s="159" t="s">
        <v>267</v>
      </c>
      <c r="B25" s="198"/>
      <c r="C25" s="165" t="s">
        <v>320</v>
      </c>
      <c r="D25" s="166">
        <v>1119769</v>
      </c>
      <c r="E25" s="199">
        <v>6919876</v>
      </c>
      <c r="F25" s="166"/>
      <c r="G25" s="51">
        <v>900</v>
      </c>
      <c r="H25" s="166"/>
      <c r="I25" s="19">
        <v>0</v>
      </c>
      <c r="J25" s="19"/>
      <c r="K25" s="19">
        <v>0</v>
      </c>
      <c r="L25" s="19"/>
      <c r="M25" s="19">
        <f t="shared" si="0"/>
        <v>0</v>
      </c>
      <c r="N25" s="19"/>
      <c r="O25" s="19">
        <v>6227888400</v>
      </c>
      <c r="P25" s="19"/>
      <c r="Q25" s="19">
        <v>0</v>
      </c>
      <c r="R25" s="19"/>
      <c r="S25" s="19">
        <f t="shared" si="1"/>
        <v>6227888400</v>
      </c>
    </row>
    <row r="26" spans="1:19" ht="21">
      <c r="A26" s="159" t="s">
        <v>177</v>
      </c>
      <c r="B26" s="198"/>
      <c r="C26" s="165" t="s">
        <v>321</v>
      </c>
      <c r="D26" s="166">
        <v>240173</v>
      </c>
      <c r="E26" s="199">
        <v>8934580</v>
      </c>
      <c r="F26" s="166"/>
      <c r="G26" s="51">
        <v>1000</v>
      </c>
      <c r="H26" s="166"/>
      <c r="I26" s="19">
        <v>0</v>
      </c>
      <c r="J26" s="19"/>
      <c r="K26" s="19">
        <v>0</v>
      </c>
      <c r="L26" s="19"/>
      <c r="M26" s="19">
        <f t="shared" si="0"/>
        <v>0</v>
      </c>
      <c r="N26" s="19"/>
      <c r="O26" s="19">
        <v>8934580000</v>
      </c>
      <c r="P26" s="19"/>
      <c r="Q26" s="19">
        <v>0</v>
      </c>
      <c r="R26" s="19"/>
      <c r="S26" s="19">
        <f t="shared" si="1"/>
        <v>8934580000</v>
      </c>
    </row>
    <row r="27" spans="1:19" ht="21">
      <c r="A27" s="159" t="s">
        <v>198</v>
      </c>
      <c r="B27" s="198"/>
      <c r="C27" s="165" t="s">
        <v>367</v>
      </c>
      <c r="D27" s="166">
        <v>2787425</v>
      </c>
      <c r="E27" s="199">
        <v>4434242</v>
      </c>
      <c r="F27" s="166"/>
      <c r="G27" s="56">
        <v>650</v>
      </c>
      <c r="H27" s="166"/>
      <c r="I27" s="55">
        <v>0</v>
      </c>
      <c r="J27" s="55"/>
      <c r="K27" s="19">
        <v>0</v>
      </c>
      <c r="L27" s="55"/>
      <c r="M27" s="19">
        <f t="shared" si="0"/>
        <v>0</v>
      </c>
      <c r="N27" s="55"/>
      <c r="O27" s="55">
        <v>2882257300</v>
      </c>
      <c r="P27" s="55"/>
      <c r="Q27" s="55">
        <v>-115593488</v>
      </c>
      <c r="R27" s="55"/>
      <c r="S27" s="19">
        <f t="shared" si="1"/>
        <v>2766663812</v>
      </c>
    </row>
    <row r="28" spans="1:19" ht="21">
      <c r="A28" s="159" t="s">
        <v>149</v>
      </c>
      <c r="B28" s="198"/>
      <c r="C28" s="165" t="s">
        <v>322</v>
      </c>
      <c r="D28" s="166">
        <v>2714040</v>
      </c>
      <c r="E28" s="199">
        <v>8208507</v>
      </c>
      <c r="F28" s="166"/>
      <c r="G28" s="51">
        <v>500</v>
      </c>
      <c r="H28" s="166"/>
      <c r="I28" s="19">
        <v>0</v>
      </c>
      <c r="J28" s="19"/>
      <c r="K28" s="19">
        <v>0</v>
      </c>
      <c r="L28" s="19"/>
      <c r="M28" s="19">
        <f t="shared" si="0"/>
        <v>0</v>
      </c>
      <c r="N28" s="19"/>
      <c r="O28" s="19">
        <v>4104253500</v>
      </c>
      <c r="P28" s="19"/>
      <c r="Q28" s="19">
        <v>0</v>
      </c>
      <c r="R28" s="19"/>
      <c r="S28" s="19">
        <f t="shared" si="1"/>
        <v>4104253500</v>
      </c>
    </row>
    <row r="29" spans="1:19" ht="21">
      <c r="A29" s="159" t="s">
        <v>92</v>
      </c>
      <c r="B29" s="198"/>
      <c r="C29" s="165" t="s">
        <v>323</v>
      </c>
      <c r="D29" s="166">
        <v>727710</v>
      </c>
      <c r="E29" s="199">
        <v>11537306</v>
      </c>
      <c r="F29" s="166"/>
      <c r="G29" s="51">
        <v>360</v>
      </c>
      <c r="H29" s="166"/>
      <c r="I29" s="19">
        <v>0</v>
      </c>
      <c r="J29" s="19"/>
      <c r="K29" s="19">
        <v>0</v>
      </c>
      <c r="L29" s="19"/>
      <c r="M29" s="19">
        <f t="shared" si="0"/>
        <v>0</v>
      </c>
      <c r="N29" s="19"/>
      <c r="O29" s="19">
        <v>4153430160</v>
      </c>
      <c r="P29" s="19"/>
      <c r="Q29" s="19">
        <v>0</v>
      </c>
      <c r="R29" s="19"/>
      <c r="S29" s="19">
        <f t="shared" si="1"/>
        <v>4153430160</v>
      </c>
    </row>
    <row r="30" spans="1:19" ht="21">
      <c r="A30" s="159" t="s">
        <v>254</v>
      </c>
      <c r="B30" s="198"/>
      <c r="C30" s="165" t="s">
        <v>322</v>
      </c>
      <c r="D30" s="166"/>
      <c r="E30" s="199">
        <v>13001619</v>
      </c>
      <c r="F30" s="166"/>
      <c r="G30" s="51">
        <v>110</v>
      </c>
      <c r="H30" s="166"/>
      <c r="I30" s="19">
        <v>0</v>
      </c>
      <c r="J30" s="19"/>
      <c r="K30" s="19">
        <v>0</v>
      </c>
      <c r="L30" s="19"/>
      <c r="M30" s="19">
        <f t="shared" si="0"/>
        <v>0</v>
      </c>
      <c r="N30" s="19"/>
      <c r="O30" s="19">
        <v>1430178090</v>
      </c>
      <c r="P30" s="19"/>
      <c r="Q30" s="19">
        <v>0</v>
      </c>
      <c r="R30" s="19"/>
      <c r="S30" s="19">
        <f t="shared" si="1"/>
        <v>1430178090</v>
      </c>
    </row>
    <row r="31" spans="1:19" ht="21">
      <c r="A31" s="159" t="s">
        <v>101</v>
      </c>
      <c r="B31" s="198"/>
      <c r="C31" s="165" t="s">
        <v>317</v>
      </c>
      <c r="D31" s="166">
        <v>301384</v>
      </c>
      <c r="E31" s="199">
        <v>20526935</v>
      </c>
      <c r="F31" s="166"/>
      <c r="G31" s="51">
        <v>70</v>
      </c>
      <c r="H31" s="166"/>
      <c r="I31" s="19">
        <v>0</v>
      </c>
      <c r="J31" s="19"/>
      <c r="K31" s="19">
        <v>0</v>
      </c>
      <c r="L31" s="19"/>
      <c r="M31" s="19">
        <f t="shared" si="0"/>
        <v>0</v>
      </c>
      <c r="N31" s="19"/>
      <c r="O31" s="19">
        <v>1436885450</v>
      </c>
      <c r="P31" s="19"/>
      <c r="Q31" s="19">
        <v>0</v>
      </c>
      <c r="R31" s="19"/>
      <c r="S31" s="19">
        <f t="shared" si="1"/>
        <v>1436885450</v>
      </c>
    </row>
    <row r="32" spans="1:19" ht="21">
      <c r="A32" s="159" t="s">
        <v>301</v>
      </c>
      <c r="B32" s="198"/>
      <c r="C32" s="165" t="s">
        <v>310</v>
      </c>
      <c r="D32" s="166">
        <v>6014827</v>
      </c>
      <c r="E32" s="199">
        <v>1000000</v>
      </c>
      <c r="F32" s="166"/>
      <c r="G32" s="51">
        <v>1000</v>
      </c>
      <c r="H32" s="166"/>
      <c r="I32" s="19">
        <v>0</v>
      </c>
      <c r="J32" s="19"/>
      <c r="K32" s="19">
        <v>0</v>
      </c>
      <c r="L32" s="19"/>
      <c r="M32" s="19">
        <f t="shared" si="0"/>
        <v>0</v>
      </c>
      <c r="N32" s="19"/>
      <c r="O32" s="19">
        <v>1000000000</v>
      </c>
      <c r="P32" s="19"/>
      <c r="Q32" s="19">
        <v>0</v>
      </c>
      <c r="R32" s="19"/>
      <c r="S32" s="19">
        <f t="shared" si="1"/>
        <v>1000000000</v>
      </c>
    </row>
    <row r="33" spans="1:19" ht="21">
      <c r="A33" s="159" t="s">
        <v>282</v>
      </c>
      <c r="B33" s="198"/>
      <c r="C33" s="165" t="s">
        <v>319</v>
      </c>
      <c r="D33" s="166">
        <v>216299</v>
      </c>
      <c r="E33" s="199">
        <v>10160200</v>
      </c>
      <c r="F33" s="166"/>
      <c r="G33" s="51">
        <v>120</v>
      </c>
      <c r="H33" s="166"/>
      <c r="I33" s="19">
        <v>0</v>
      </c>
      <c r="J33" s="19"/>
      <c r="K33" s="19">
        <v>0</v>
      </c>
      <c r="L33" s="19"/>
      <c r="M33" s="19">
        <f t="shared" si="0"/>
        <v>0</v>
      </c>
      <c r="N33" s="19"/>
      <c r="O33" s="19">
        <v>1219224000</v>
      </c>
      <c r="P33" s="19"/>
      <c r="Q33" s="19">
        <v>-91885786</v>
      </c>
      <c r="R33" s="19"/>
      <c r="S33" s="19">
        <f t="shared" si="1"/>
        <v>1127338214</v>
      </c>
    </row>
    <row r="34" spans="1:19" ht="21">
      <c r="A34" s="159" t="s">
        <v>159</v>
      </c>
      <c r="B34" s="198"/>
      <c r="C34" s="165" t="s">
        <v>310</v>
      </c>
      <c r="D34" s="166">
        <v>569239</v>
      </c>
      <c r="E34" s="199">
        <v>50713</v>
      </c>
      <c r="F34" s="166"/>
      <c r="G34" s="51">
        <v>6452</v>
      </c>
      <c r="H34" s="166"/>
      <c r="I34" s="19">
        <v>0</v>
      </c>
      <c r="J34" s="19"/>
      <c r="K34" s="19">
        <v>0</v>
      </c>
      <c r="L34" s="19"/>
      <c r="M34" s="19">
        <f t="shared" si="0"/>
        <v>0</v>
      </c>
      <c r="N34" s="19"/>
      <c r="O34" s="19">
        <v>327200276</v>
      </c>
      <c r="P34" s="19"/>
      <c r="Q34" s="19">
        <v>-6802957</v>
      </c>
      <c r="R34" s="19"/>
      <c r="S34" s="19">
        <f t="shared" si="1"/>
        <v>320397319</v>
      </c>
    </row>
    <row r="35" spans="1:19" ht="21">
      <c r="A35" s="159" t="s">
        <v>255</v>
      </c>
      <c r="B35" s="198"/>
      <c r="C35" s="165" t="s">
        <v>324</v>
      </c>
      <c r="D35" s="166">
        <v>104826</v>
      </c>
      <c r="E35" s="199">
        <v>1728558</v>
      </c>
      <c r="F35" s="166"/>
      <c r="G35" s="51">
        <v>530</v>
      </c>
      <c r="H35" s="166"/>
      <c r="I35" s="19">
        <v>0</v>
      </c>
      <c r="J35" s="19"/>
      <c r="K35" s="19">
        <v>0</v>
      </c>
      <c r="L35" s="19"/>
      <c r="M35" s="19">
        <f t="shared" si="0"/>
        <v>0</v>
      </c>
      <c r="N35" s="19"/>
      <c r="O35" s="19">
        <v>916135740</v>
      </c>
      <c r="P35" s="19"/>
      <c r="Q35" s="19">
        <v>0</v>
      </c>
      <c r="R35" s="19"/>
      <c r="S35" s="19">
        <f t="shared" si="1"/>
        <v>916135740</v>
      </c>
    </row>
    <row r="36" spans="1:19" ht="21">
      <c r="A36" s="159" t="s">
        <v>130</v>
      </c>
      <c r="B36" s="198"/>
      <c r="C36" s="165" t="s">
        <v>347</v>
      </c>
      <c r="D36" s="166">
        <v>221685</v>
      </c>
      <c r="E36" s="199">
        <v>1484314</v>
      </c>
      <c r="F36" s="166"/>
      <c r="G36" s="51">
        <v>100</v>
      </c>
      <c r="H36" s="166"/>
      <c r="I36" s="19">
        <v>0</v>
      </c>
      <c r="J36" s="19"/>
      <c r="K36" s="19">
        <v>0</v>
      </c>
      <c r="L36" s="19"/>
      <c r="M36" s="19">
        <f t="shared" si="0"/>
        <v>0</v>
      </c>
      <c r="N36" s="19"/>
      <c r="O36" s="19">
        <v>148431400</v>
      </c>
      <c r="P36" s="19"/>
      <c r="Q36" s="19">
        <v>0</v>
      </c>
      <c r="R36" s="19"/>
      <c r="S36" s="19">
        <f t="shared" si="1"/>
        <v>148431400</v>
      </c>
    </row>
    <row r="37" spans="1:19" ht="21">
      <c r="A37" s="159" t="s">
        <v>227</v>
      </c>
      <c r="B37" s="198"/>
      <c r="C37" s="165" t="s">
        <v>322</v>
      </c>
      <c r="D37" s="166"/>
      <c r="E37" s="199">
        <v>1437914</v>
      </c>
      <c r="F37" s="166"/>
      <c r="G37" s="51">
        <v>1350</v>
      </c>
      <c r="H37" s="166"/>
      <c r="I37" s="19">
        <v>0</v>
      </c>
      <c r="J37" s="19"/>
      <c r="K37" s="19">
        <v>0</v>
      </c>
      <c r="L37" s="19"/>
      <c r="M37" s="19">
        <f t="shared" si="0"/>
        <v>0</v>
      </c>
      <c r="N37" s="19"/>
      <c r="O37" s="19">
        <v>1941183900</v>
      </c>
      <c r="P37" s="19"/>
      <c r="Q37" s="19">
        <v>0</v>
      </c>
      <c r="R37" s="19"/>
      <c r="S37" s="19">
        <f t="shared" si="1"/>
        <v>1941183900</v>
      </c>
    </row>
    <row r="38" spans="1:19" ht="21">
      <c r="A38" s="159" t="s">
        <v>172</v>
      </c>
      <c r="B38" s="198"/>
      <c r="C38" s="165" t="s">
        <v>310</v>
      </c>
      <c r="D38" s="166">
        <v>4147582</v>
      </c>
      <c r="E38" s="199">
        <v>951043</v>
      </c>
      <c r="F38" s="166"/>
      <c r="G38" s="51">
        <v>350</v>
      </c>
      <c r="H38" s="166"/>
      <c r="I38" s="19">
        <v>0</v>
      </c>
      <c r="J38" s="19"/>
      <c r="K38" s="19">
        <v>0</v>
      </c>
      <c r="L38" s="19"/>
      <c r="M38" s="19">
        <f t="shared" si="0"/>
        <v>0</v>
      </c>
      <c r="N38" s="19"/>
      <c r="O38" s="19">
        <v>332865050</v>
      </c>
      <c r="P38" s="19"/>
      <c r="Q38" s="19">
        <v>0</v>
      </c>
      <c r="R38" s="19"/>
      <c r="S38" s="19">
        <f t="shared" si="1"/>
        <v>332865050</v>
      </c>
    </row>
    <row r="39" spans="1:19" ht="21">
      <c r="A39" s="159" t="s">
        <v>256</v>
      </c>
      <c r="B39" s="198"/>
      <c r="C39" s="165" t="s">
        <v>318</v>
      </c>
      <c r="D39" s="166">
        <v>4047359</v>
      </c>
      <c r="E39" s="199">
        <v>2090990</v>
      </c>
      <c r="F39" s="166"/>
      <c r="G39" s="51">
        <v>61</v>
      </c>
      <c r="H39" s="166"/>
      <c r="I39" s="19">
        <v>0</v>
      </c>
      <c r="J39" s="19"/>
      <c r="K39" s="19">
        <v>0</v>
      </c>
      <c r="L39" s="19"/>
      <c r="M39" s="19">
        <f t="shared" si="0"/>
        <v>0</v>
      </c>
      <c r="N39" s="19"/>
      <c r="O39" s="19">
        <v>127550390</v>
      </c>
      <c r="P39" s="19"/>
      <c r="Q39" s="19">
        <v>0</v>
      </c>
      <c r="R39" s="19"/>
      <c r="S39" s="19">
        <f t="shared" si="1"/>
        <v>127550390</v>
      </c>
    </row>
    <row r="40" spans="1:19" ht="21">
      <c r="A40" s="159" t="s">
        <v>265</v>
      </c>
      <c r="B40" s="198"/>
      <c r="C40" s="165" t="s">
        <v>311</v>
      </c>
      <c r="D40" s="166">
        <v>2219908</v>
      </c>
      <c r="E40" s="199">
        <v>9313969</v>
      </c>
      <c r="F40" s="166"/>
      <c r="G40" s="51">
        <v>44</v>
      </c>
      <c r="H40" s="166"/>
      <c r="I40" s="19">
        <v>0</v>
      </c>
      <c r="J40" s="19"/>
      <c r="K40" s="19">
        <v>0</v>
      </c>
      <c r="L40" s="19"/>
      <c r="M40" s="19">
        <f t="shared" si="0"/>
        <v>0</v>
      </c>
      <c r="N40" s="19"/>
      <c r="O40" s="19">
        <v>409814636</v>
      </c>
      <c r="P40" s="19"/>
      <c r="Q40" s="19">
        <v>0</v>
      </c>
      <c r="R40" s="19"/>
      <c r="S40" s="19">
        <f t="shared" si="1"/>
        <v>409814636</v>
      </c>
    </row>
    <row r="41" spans="1:19" ht="21">
      <c r="A41" s="159" t="s">
        <v>90</v>
      </c>
      <c r="B41" s="198"/>
      <c r="C41" s="165" t="s">
        <v>323</v>
      </c>
      <c r="D41" s="166">
        <v>1415917</v>
      </c>
      <c r="E41" s="199">
        <v>16055417</v>
      </c>
      <c r="F41" s="166"/>
      <c r="G41" s="51">
        <v>150</v>
      </c>
      <c r="H41" s="166"/>
      <c r="I41" s="19">
        <v>0</v>
      </c>
      <c r="J41" s="19"/>
      <c r="K41" s="19">
        <v>0</v>
      </c>
      <c r="L41" s="19"/>
      <c r="M41" s="19">
        <f t="shared" si="0"/>
        <v>0</v>
      </c>
      <c r="N41" s="19"/>
      <c r="O41" s="19">
        <v>2408312550</v>
      </c>
      <c r="P41" s="19"/>
      <c r="Q41" s="19">
        <v>0</v>
      </c>
      <c r="R41" s="19"/>
      <c r="S41" s="19">
        <f t="shared" si="1"/>
        <v>2408312550</v>
      </c>
    </row>
    <row r="42" spans="1:19" ht="21">
      <c r="A42" s="159" t="s">
        <v>195</v>
      </c>
      <c r="B42" s="198"/>
      <c r="C42" s="165" t="s">
        <v>314</v>
      </c>
      <c r="D42" s="166">
        <v>1126816</v>
      </c>
      <c r="E42" s="199">
        <v>8366797</v>
      </c>
      <c r="F42" s="166"/>
      <c r="G42" s="51">
        <v>180</v>
      </c>
      <c r="H42" s="166"/>
      <c r="I42" s="19">
        <v>0</v>
      </c>
      <c r="J42" s="19"/>
      <c r="K42" s="19">
        <v>0</v>
      </c>
      <c r="L42" s="19"/>
      <c r="M42" s="19">
        <f t="shared" si="0"/>
        <v>0</v>
      </c>
      <c r="N42" s="19"/>
      <c r="O42" s="19">
        <v>1506023460</v>
      </c>
      <c r="P42" s="19"/>
      <c r="Q42" s="19">
        <v>-60399363</v>
      </c>
      <c r="R42" s="19"/>
      <c r="S42" s="19">
        <f t="shared" si="1"/>
        <v>1445624097</v>
      </c>
    </row>
    <row r="43" spans="1:19" ht="21">
      <c r="A43" s="159" t="s">
        <v>275</v>
      </c>
      <c r="B43" s="198"/>
      <c r="C43" s="165" t="s">
        <v>382</v>
      </c>
      <c r="D43" s="166">
        <v>3293765</v>
      </c>
      <c r="E43" s="199">
        <v>120787794</v>
      </c>
      <c r="F43" s="166"/>
      <c r="G43" s="56">
        <v>188</v>
      </c>
      <c r="H43" s="166"/>
      <c r="I43" s="55">
        <v>0</v>
      </c>
      <c r="J43" s="55"/>
      <c r="K43" s="19">
        <v>0</v>
      </c>
      <c r="L43" s="55"/>
      <c r="M43" s="19">
        <f t="shared" si="0"/>
        <v>0</v>
      </c>
      <c r="N43" s="55"/>
      <c r="O43" s="55">
        <v>22708105272</v>
      </c>
      <c r="P43" s="55"/>
      <c r="Q43" s="55">
        <v>0</v>
      </c>
      <c r="R43" s="55"/>
      <c r="S43" s="19">
        <f t="shared" si="1"/>
        <v>22708105272</v>
      </c>
    </row>
    <row r="44" spans="1:19" ht="21">
      <c r="A44" s="159" t="s">
        <v>152</v>
      </c>
      <c r="B44" s="198"/>
      <c r="C44" s="165" t="s">
        <v>362</v>
      </c>
      <c r="D44" s="166">
        <v>1677595</v>
      </c>
      <c r="E44" s="199">
        <v>1839478</v>
      </c>
      <c r="F44" s="166"/>
      <c r="G44" s="51">
        <v>3860</v>
      </c>
      <c r="H44" s="166"/>
      <c r="I44" s="19">
        <v>0</v>
      </c>
      <c r="J44" s="19"/>
      <c r="K44" s="19">
        <v>0</v>
      </c>
      <c r="L44" s="19"/>
      <c r="M44" s="19">
        <f t="shared" si="0"/>
        <v>0</v>
      </c>
      <c r="N44" s="19"/>
      <c r="O44" s="19">
        <v>7100385080</v>
      </c>
      <c r="P44" s="19"/>
      <c r="Q44" s="19">
        <v>-4859949</v>
      </c>
      <c r="R44" s="19"/>
      <c r="S44" s="19">
        <f t="shared" si="1"/>
        <v>7095525131</v>
      </c>
    </row>
    <row r="45" spans="1:19" ht="21">
      <c r="A45" s="159" t="s">
        <v>154</v>
      </c>
      <c r="B45" s="198"/>
      <c r="C45" s="165" t="s">
        <v>319</v>
      </c>
      <c r="D45" s="166">
        <v>1318171</v>
      </c>
      <c r="E45" s="199">
        <v>9742286</v>
      </c>
      <c r="F45" s="166"/>
      <c r="G45" s="51">
        <v>25</v>
      </c>
      <c r="H45" s="166"/>
      <c r="I45" s="19">
        <v>0</v>
      </c>
      <c r="J45" s="19"/>
      <c r="K45" s="19">
        <v>0</v>
      </c>
      <c r="L45" s="19"/>
      <c r="M45" s="19">
        <f t="shared" si="0"/>
        <v>0</v>
      </c>
      <c r="N45" s="19"/>
      <c r="O45" s="19">
        <v>243557150</v>
      </c>
      <c r="P45" s="19"/>
      <c r="Q45" s="19">
        <v>0</v>
      </c>
      <c r="R45" s="19"/>
      <c r="S45" s="19">
        <f t="shared" si="1"/>
        <v>243557150</v>
      </c>
    </row>
    <row r="46" spans="1:19" ht="21">
      <c r="A46" s="159" t="s">
        <v>118</v>
      </c>
      <c r="B46" s="198"/>
      <c r="C46" s="165" t="s">
        <v>383</v>
      </c>
      <c r="D46" s="166">
        <v>2009331</v>
      </c>
      <c r="E46" s="199">
        <v>1522319</v>
      </c>
      <c r="F46" s="166"/>
      <c r="G46" s="51">
        <v>60</v>
      </c>
      <c r="H46" s="166"/>
      <c r="I46" s="19">
        <v>0</v>
      </c>
      <c r="J46" s="19"/>
      <c r="K46" s="19">
        <v>0</v>
      </c>
      <c r="L46" s="19"/>
      <c r="M46" s="19">
        <f t="shared" si="0"/>
        <v>0</v>
      </c>
      <c r="N46" s="19"/>
      <c r="O46" s="19">
        <v>91339140</v>
      </c>
      <c r="P46" s="19"/>
      <c r="Q46" s="19">
        <v>-3605492</v>
      </c>
      <c r="R46" s="19"/>
      <c r="S46" s="19">
        <f t="shared" si="1"/>
        <v>87733648</v>
      </c>
    </row>
    <row r="47" spans="1:19" ht="21">
      <c r="A47" s="159" t="s">
        <v>286</v>
      </c>
      <c r="B47" s="198"/>
      <c r="C47" s="165" t="s">
        <v>363</v>
      </c>
      <c r="D47" s="166">
        <v>1045247</v>
      </c>
      <c r="E47" s="199">
        <v>31609860</v>
      </c>
      <c r="F47" s="166"/>
      <c r="G47" s="51">
        <v>550</v>
      </c>
      <c r="H47" s="166"/>
      <c r="I47" s="19">
        <v>0</v>
      </c>
      <c r="J47" s="19"/>
      <c r="K47" s="19">
        <v>0</v>
      </c>
      <c r="L47" s="19"/>
      <c r="M47" s="19">
        <f t="shared" si="0"/>
        <v>0</v>
      </c>
      <c r="N47" s="19"/>
      <c r="O47" s="19">
        <v>17385423000</v>
      </c>
      <c r="P47" s="19"/>
      <c r="Q47" s="19">
        <v>0</v>
      </c>
      <c r="R47" s="19"/>
      <c r="S47" s="19">
        <f t="shared" si="1"/>
        <v>17385423000</v>
      </c>
    </row>
    <row r="48" spans="1:19" ht="21">
      <c r="A48" s="159" t="s">
        <v>120</v>
      </c>
      <c r="B48" s="198"/>
      <c r="C48" s="165" t="s">
        <v>364</v>
      </c>
      <c r="D48" s="166">
        <v>357051</v>
      </c>
      <c r="E48" s="199">
        <v>211825</v>
      </c>
      <c r="F48" s="166"/>
      <c r="G48" s="51">
        <v>2250</v>
      </c>
      <c r="H48" s="166"/>
      <c r="I48" s="19">
        <v>0</v>
      </c>
      <c r="J48" s="19"/>
      <c r="K48" s="19">
        <v>0</v>
      </c>
      <c r="L48" s="19"/>
      <c r="M48" s="19">
        <f t="shared" si="0"/>
        <v>0</v>
      </c>
      <c r="N48" s="19"/>
      <c r="O48" s="19">
        <v>476606250</v>
      </c>
      <c r="P48" s="19"/>
      <c r="Q48" s="19">
        <v>-9909318</v>
      </c>
      <c r="R48" s="19"/>
      <c r="S48" s="19">
        <f t="shared" si="1"/>
        <v>466696932</v>
      </c>
    </row>
    <row r="49" spans="1:19" ht="21">
      <c r="A49" s="159" t="s">
        <v>151</v>
      </c>
      <c r="B49" s="198"/>
      <c r="C49" s="165" t="s">
        <v>310</v>
      </c>
      <c r="D49" s="166">
        <v>623239</v>
      </c>
      <c r="E49" s="199">
        <v>6105932</v>
      </c>
      <c r="F49" s="166"/>
      <c r="G49" s="51">
        <v>2350</v>
      </c>
      <c r="H49" s="166"/>
      <c r="I49" s="19">
        <v>0</v>
      </c>
      <c r="J49" s="19"/>
      <c r="K49" s="19">
        <v>0</v>
      </c>
      <c r="L49" s="19"/>
      <c r="M49" s="19">
        <f t="shared" si="0"/>
        <v>0</v>
      </c>
      <c r="N49" s="19"/>
      <c r="O49" s="19">
        <v>14348940200</v>
      </c>
      <c r="P49" s="19"/>
      <c r="Q49" s="19">
        <v>0</v>
      </c>
      <c r="R49" s="19"/>
      <c r="S49" s="19">
        <f t="shared" si="1"/>
        <v>14348940200</v>
      </c>
    </row>
    <row r="50" spans="1:19" ht="21">
      <c r="A50" s="159" t="s">
        <v>305</v>
      </c>
      <c r="B50" s="198"/>
      <c r="C50" s="165" t="s">
        <v>316</v>
      </c>
      <c r="D50" s="166">
        <v>870763</v>
      </c>
      <c r="E50" s="199">
        <v>3155003</v>
      </c>
      <c r="F50" s="166"/>
      <c r="G50" s="51">
        <v>2200</v>
      </c>
      <c r="H50" s="166"/>
      <c r="I50" s="19">
        <v>0</v>
      </c>
      <c r="J50" s="19"/>
      <c r="K50" s="19">
        <v>0</v>
      </c>
      <c r="L50" s="19"/>
      <c r="M50" s="19">
        <f t="shared" si="0"/>
        <v>0</v>
      </c>
      <c r="N50" s="19"/>
      <c r="O50" s="19">
        <v>6941006600</v>
      </c>
      <c r="P50" s="19"/>
      <c r="Q50" s="19">
        <v>0</v>
      </c>
      <c r="R50" s="19"/>
      <c r="S50" s="19">
        <f t="shared" si="1"/>
        <v>6941006600</v>
      </c>
    </row>
    <row r="51" spans="1:19" ht="21">
      <c r="A51" s="159" t="s">
        <v>223</v>
      </c>
      <c r="B51" s="198"/>
      <c r="C51" s="165" t="s">
        <v>325</v>
      </c>
      <c r="D51" s="166">
        <v>922577</v>
      </c>
      <c r="E51" s="199">
        <v>5260809</v>
      </c>
      <c r="F51" s="166"/>
      <c r="G51" s="51">
        <v>200</v>
      </c>
      <c r="H51" s="166"/>
      <c r="I51" s="19">
        <v>0</v>
      </c>
      <c r="J51" s="19"/>
      <c r="K51" s="19">
        <v>0</v>
      </c>
      <c r="L51" s="19"/>
      <c r="M51" s="19">
        <f t="shared" si="0"/>
        <v>0</v>
      </c>
      <c r="N51" s="19"/>
      <c r="O51" s="19">
        <v>1052161800</v>
      </c>
      <c r="P51" s="19"/>
      <c r="Q51" s="19">
        <v>0</v>
      </c>
      <c r="R51" s="19"/>
      <c r="S51" s="19">
        <f t="shared" si="1"/>
        <v>1052161800</v>
      </c>
    </row>
    <row r="52" spans="1:19" ht="21">
      <c r="A52" s="159" t="s">
        <v>116</v>
      </c>
      <c r="B52" s="198"/>
      <c r="C52" s="165" t="s">
        <v>365</v>
      </c>
      <c r="D52" s="166">
        <v>139761</v>
      </c>
      <c r="E52" s="199">
        <v>4049663</v>
      </c>
      <c r="F52" s="166"/>
      <c r="G52" s="51">
        <v>2740</v>
      </c>
      <c r="H52" s="166"/>
      <c r="I52" s="19">
        <v>0</v>
      </c>
      <c r="J52" s="19"/>
      <c r="K52" s="19">
        <v>0</v>
      </c>
      <c r="L52" s="19"/>
      <c r="M52" s="19">
        <f t="shared" si="0"/>
        <v>0</v>
      </c>
      <c r="N52" s="19"/>
      <c r="O52" s="19">
        <v>11096076620</v>
      </c>
      <c r="P52" s="19"/>
      <c r="Q52" s="19">
        <v>0</v>
      </c>
      <c r="R52" s="19"/>
      <c r="S52" s="19">
        <f t="shared" si="1"/>
        <v>11096076620</v>
      </c>
    </row>
    <row r="53" spans="1:19" ht="21">
      <c r="A53" s="159" t="s">
        <v>224</v>
      </c>
      <c r="B53" s="198"/>
      <c r="C53" s="165" t="s">
        <v>322</v>
      </c>
      <c r="D53" s="166">
        <v>4403047</v>
      </c>
      <c r="E53" s="199">
        <v>2013823</v>
      </c>
      <c r="F53" s="166"/>
      <c r="G53" s="51">
        <v>600</v>
      </c>
      <c r="H53" s="166"/>
      <c r="I53" s="19">
        <v>0</v>
      </c>
      <c r="J53" s="19"/>
      <c r="K53" s="19">
        <v>0</v>
      </c>
      <c r="L53" s="19"/>
      <c r="M53" s="19">
        <f t="shared" si="0"/>
        <v>0</v>
      </c>
      <c r="N53" s="19"/>
      <c r="O53" s="19">
        <v>1208293800</v>
      </c>
      <c r="P53" s="19"/>
      <c r="Q53" s="19">
        <v>0</v>
      </c>
      <c r="R53" s="19"/>
      <c r="S53" s="19">
        <f t="shared" si="1"/>
        <v>1208293800</v>
      </c>
    </row>
    <row r="54" spans="1:19" ht="21">
      <c r="A54" s="159" t="s">
        <v>135</v>
      </c>
      <c r="B54" s="198"/>
      <c r="C54" s="165" t="s">
        <v>318</v>
      </c>
      <c r="D54" s="166">
        <v>69093</v>
      </c>
      <c r="E54" s="199">
        <v>368131</v>
      </c>
      <c r="F54" s="166"/>
      <c r="G54" s="51">
        <v>5000</v>
      </c>
      <c r="H54" s="166"/>
      <c r="I54" s="19">
        <v>0</v>
      </c>
      <c r="J54" s="19"/>
      <c r="K54" s="19">
        <v>0</v>
      </c>
      <c r="L54" s="19"/>
      <c r="M54" s="19">
        <f t="shared" si="0"/>
        <v>0</v>
      </c>
      <c r="N54" s="19"/>
      <c r="O54" s="19">
        <v>1840655000</v>
      </c>
      <c r="P54" s="19"/>
      <c r="Q54" s="19">
        <v>0</v>
      </c>
      <c r="R54" s="19"/>
      <c r="S54" s="19">
        <f t="shared" si="1"/>
        <v>1840655000</v>
      </c>
    </row>
    <row r="55" spans="1:19" ht="21">
      <c r="A55" s="159" t="s">
        <v>104</v>
      </c>
      <c r="B55" s="198"/>
      <c r="C55" s="165" t="s">
        <v>320</v>
      </c>
      <c r="D55" s="166">
        <v>293469</v>
      </c>
      <c r="E55" s="199">
        <v>4234336</v>
      </c>
      <c r="F55" s="166"/>
      <c r="G55" s="51">
        <v>4200</v>
      </c>
      <c r="H55" s="166"/>
      <c r="I55" s="19">
        <v>0</v>
      </c>
      <c r="J55" s="19"/>
      <c r="K55" s="19">
        <v>0</v>
      </c>
      <c r="L55" s="19"/>
      <c r="M55" s="19">
        <f t="shared" si="0"/>
        <v>0</v>
      </c>
      <c r="N55" s="19"/>
      <c r="O55" s="19">
        <v>17784211200</v>
      </c>
      <c r="P55" s="19"/>
      <c r="Q55" s="19">
        <v>0</v>
      </c>
      <c r="R55" s="19"/>
      <c r="S55" s="19">
        <f t="shared" si="1"/>
        <v>17784211200</v>
      </c>
    </row>
    <row r="56" spans="1:19" ht="21">
      <c r="A56" s="159" t="s">
        <v>290</v>
      </c>
      <c r="B56" s="198"/>
      <c r="C56" s="165" t="s">
        <v>322</v>
      </c>
      <c r="D56" s="166">
        <v>355050</v>
      </c>
      <c r="E56" s="199">
        <v>1924930</v>
      </c>
      <c r="F56" s="166"/>
      <c r="G56" s="51">
        <v>1200</v>
      </c>
      <c r="H56" s="166"/>
      <c r="I56" s="19">
        <v>0</v>
      </c>
      <c r="J56" s="19"/>
      <c r="K56" s="19">
        <v>0</v>
      </c>
      <c r="L56" s="19"/>
      <c r="M56" s="19">
        <f t="shared" si="0"/>
        <v>0</v>
      </c>
      <c r="N56" s="19"/>
      <c r="O56" s="19">
        <v>2309916000</v>
      </c>
      <c r="P56" s="19"/>
      <c r="Q56" s="19">
        <v>-48026423</v>
      </c>
      <c r="R56" s="19"/>
      <c r="S56" s="19">
        <f t="shared" si="1"/>
        <v>2261889577</v>
      </c>
    </row>
    <row r="57" spans="1:19" ht="18">
      <c r="A57" s="159" t="s">
        <v>207</v>
      </c>
      <c r="C57" s="165" t="s">
        <v>382</v>
      </c>
      <c r="D57" s="166">
        <v>491633</v>
      </c>
      <c r="E57" s="199">
        <v>6968053</v>
      </c>
      <c r="G57" s="55">
        <v>150</v>
      </c>
      <c r="I57" s="55">
        <v>0</v>
      </c>
      <c r="J57" s="200"/>
      <c r="K57" s="19">
        <v>0</v>
      </c>
      <c r="L57" s="200"/>
      <c r="M57" s="19">
        <f t="shared" si="0"/>
        <v>0</v>
      </c>
      <c r="N57" s="200"/>
      <c r="O57" s="55">
        <v>1045207950</v>
      </c>
      <c r="P57" s="200"/>
      <c r="Q57" s="55">
        <v>-79382882</v>
      </c>
      <c r="R57" s="200"/>
      <c r="S57" s="19">
        <f t="shared" si="1"/>
        <v>965825068</v>
      </c>
    </row>
    <row r="58" spans="1:19" ht="21">
      <c r="A58" s="200" t="s">
        <v>157</v>
      </c>
      <c r="B58" s="198"/>
      <c r="C58" s="165" t="s">
        <v>318</v>
      </c>
      <c r="D58" s="166">
        <v>1369159</v>
      </c>
      <c r="E58" s="199">
        <v>600617</v>
      </c>
      <c r="F58" s="166"/>
      <c r="G58" s="51">
        <v>8300</v>
      </c>
      <c r="H58" s="166"/>
      <c r="I58" s="19">
        <v>0</v>
      </c>
      <c r="J58" s="19"/>
      <c r="K58" s="19">
        <v>0</v>
      </c>
      <c r="L58" s="19"/>
      <c r="M58" s="19">
        <f t="shared" si="0"/>
        <v>0</v>
      </c>
      <c r="N58" s="19"/>
      <c r="O58" s="19">
        <v>4985121100</v>
      </c>
      <c r="P58" s="19"/>
      <c r="Q58" s="19">
        <v>0</v>
      </c>
      <c r="R58" s="19"/>
      <c r="S58" s="19">
        <f t="shared" si="1"/>
        <v>4985121100</v>
      </c>
    </row>
    <row r="59" spans="1:19" ht="21">
      <c r="A59" s="159" t="s">
        <v>199</v>
      </c>
      <c r="B59" s="198"/>
      <c r="C59" s="165" t="s">
        <v>310</v>
      </c>
      <c r="D59" s="166">
        <v>105355</v>
      </c>
      <c r="E59" s="199">
        <v>2339549</v>
      </c>
      <c r="F59" s="166"/>
      <c r="G59" s="51">
        <v>1350</v>
      </c>
      <c r="H59" s="166"/>
      <c r="I59" s="19">
        <v>0</v>
      </c>
      <c r="J59" s="19"/>
      <c r="K59" s="19">
        <v>0</v>
      </c>
      <c r="L59" s="19"/>
      <c r="M59" s="19">
        <f t="shared" si="0"/>
        <v>0</v>
      </c>
      <c r="N59" s="19"/>
      <c r="O59" s="19">
        <v>3158391150</v>
      </c>
      <c r="P59" s="19"/>
      <c r="Q59" s="19">
        <v>0</v>
      </c>
      <c r="R59" s="19"/>
      <c r="S59" s="19">
        <f t="shared" si="1"/>
        <v>3158391150</v>
      </c>
    </row>
    <row r="60" spans="1:19" ht="21">
      <c r="A60" s="159" t="s">
        <v>119</v>
      </c>
      <c r="B60" s="198"/>
      <c r="C60" s="165" t="s">
        <v>313</v>
      </c>
      <c r="D60" s="166">
        <v>1048281</v>
      </c>
      <c r="E60" s="199">
        <v>1809077</v>
      </c>
      <c r="F60" s="166"/>
      <c r="G60" s="51">
        <v>550</v>
      </c>
      <c r="H60" s="166"/>
      <c r="I60" s="19">
        <v>0</v>
      </c>
      <c r="J60" s="19"/>
      <c r="K60" s="19">
        <v>0</v>
      </c>
      <c r="L60" s="19"/>
      <c r="M60" s="19">
        <f t="shared" si="0"/>
        <v>0</v>
      </c>
      <c r="N60" s="19"/>
      <c r="O60" s="19">
        <v>994992350</v>
      </c>
      <c r="P60" s="19"/>
      <c r="Q60" s="19">
        <v>-20687299</v>
      </c>
      <c r="R60" s="19"/>
      <c r="S60" s="19">
        <f t="shared" si="1"/>
        <v>974305051</v>
      </c>
    </row>
    <row r="61" spans="1:19" ht="21">
      <c r="A61" s="159" t="s">
        <v>147</v>
      </c>
      <c r="B61" s="198"/>
      <c r="C61" s="165" t="s">
        <v>311</v>
      </c>
      <c r="D61" s="166">
        <v>1976188</v>
      </c>
      <c r="E61" s="199">
        <v>3620353</v>
      </c>
      <c r="F61" s="166"/>
      <c r="G61" s="51">
        <v>750</v>
      </c>
      <c r="H61" s="166"/>
      <c r="I61" s="19">
        <v>0</v>
      </c>
      <c r="J61" s="19"/>
      <c r="K61" s="19">
        <v>0</v>
      </c>
      <c r="L61" s="19"/>
      <c r="M61" s="19">
        <f t="shared" si="0"/>
        <v>0</v>
      </c>
      <c r="N61" s="19"/>
      <c r="O61" s="19">
        <v>2715264750</v>
      </c>
      <c r="P61" s="19"/>
      <c r="Q61" s="19">
        <v>0</v>
      </c>
      <c r="R61" s="19"/>
      <c r="S61" s="19">
        <f t="shared" si="1"/>
        <v>2715264750</v>
      </c>
    </row>
    <row r="62" spans="1:19" ht="21">
      <c r="A62" s="159" t="s">
        <v>146</v>
      </c>
      <c r="B62" s="198"/>
      <c r="C62" s="165" t="s">
        <v>321</v>
      </c>
      <c r="D62" s="166">
        <v>2821</v>
      </c>
      <c r="E62" s="199">
        <v>10134330</v>
      </c>
      <c r="F62" s="166"/>
      <c r="G62" s="51">
        <v>640</v>
      </c>
      <c r="H62" s="166"/>
      <c r="I62" s="19">
        <v>0</v>
      </c>
      <c r="J62" s="19"/>
      <c r="K62" s="19">
        <v>0</v>
      </c>
      <c r="L62" s="19"/>
      <c r="M62" s="19">
        <f t="shared" si="0"/>
        <v>0</v>
      </c>
      <c r="N62" s="19"/>
      <c r="O62" s="19">
        <v>6485971200</v>
      </c>
      <c r="P62" s="19"/>
      <c r="Q62" s="19">
        <v>-198110674</v>
      </c>
      <c r="R62" s="19"/>
      <c r="S62" s="19">
        <f t="shared" si="1"/>
        <v>6287860526</v>
      </c>
    </row>
    <row r="63" spans="1:19" ht="21">
      <c r="A63" s="159" t="s">
        <v>156</v>
      </c>
      <c r="B63" s="198"/>
      <c r="C63" s="165" t="s">
        <v>325</v>
      </c>
      <c r="D63" s="166">
        <v>226122</v>
      </c>
      <c r="E63" s="199">
        <v>808373</v>
      </c>
      <c r="F63" s="166"/>
      <c r="G63" s="51">
        <v>800</v>
      </c>
      <c r="H63" s="166"/>
      <c r="I63" s="19">
        <v>0</v>
      </c>
      <c r="J63" s="19"/>
      <c r="K63" s="19">
        <v>0</v>
      </c>
      <c r="L63" s="19"/>
      <c r="M63" s="19">
        <f t="shared" si="0"/>
        <v>0</v>
      </c>
      <c r="N63" s="19"/>
      <c r="O63" s="19">
        <v>646698400</v>
      </c>
      <c r="P63" s="19"/>
      <c r="Q63" s="19">
        <v>0</v>
      </c>
      <c r="R63" s="19"/>
      <c r="S63" s="19">
        <f t="shared" si="1"/>
        <v>646698400</v>
      </c>
    </row>
    <row r="64" spans="1:19" ht="21">
      <c r="A64" s="159" t="s">
        <v>190</v>
      </c>
      <c r="B64" s="198"/>
      <c r="C64" s="165" t="s">
        <v>326</v>
      </c>
      <c r="D64" s="166">
        <v>1754536</v>
      </c>
      <c r="E64" s="199">
        <v>3314649</v>
      </c>
      <c r="F64" s="166"/>
      <c r="G64" s="51">
        <v>45</v>
      </c>
      <c r="H64" s="166"/>
      <c r="I64" s="19">
        <v>0</v>
      </c>
      <c r="J64" s="19"/>
      <c r="K64" s="19">
        <v>0</v>
      </c>
      <c r="L64" s="19"/>
      <c r="M64" s="19">
        <f t="shared" si="0"/>
        <v>0</v>
      </c>
      <c r="N64" s="19"/>
      <c r="O64" s="19">
        <v>149159205</v>
      </c>
      <c r="P64" s="19"/>
      <c r="Q64" s="19">
        <v>0</v>
      </c>
      <c r="R64" s="19"/>
      <c r="S64" s="19">
        <f t="shared" si="1"/>
        <v>149159205</v>
      </c>
    </row>
    <row r="65" spans="1:19" ht="21">
      <c r="A65" s="159" t="s">
        <v>196</v>
      </c>
      <c r="B65" s="198"/>
      <c r="C65" s="165" t="s">
        <v>327</v>
      </c>
      <c r="D65" s="166">
        <v>528705</v>
      </c>
      <c r="E65" s="199">
        <v>6219753</v>
      </c>
      <c r="F65" s="166"/>
      <c r="G65" s="51">
        <v>550</v>
      </c>
      <c r="H65" s="166"/>
      <c r="I65" s="19">
        <v>0</v>
      </c>
      <c r="J65" s="19"/>
      <c r="K65" s="19">
        <v>0</v>
      </c>
      <c r="L65" s="19"/>
      <c r="M65" s="19">
        <f t="shared" si="0"/>
        <v>0</v>
      </c>
      <c r="N65" s="19"/>
      <c r="O65" s="19">
        <v>3420864150</v>
      </c>
      <c r="P65" s="19"/>
      <c r="Q65" s="19">
        <v>0</v>
      </c>
      <c r="R65" s="19"/>
      <c r="S65" s="19">
        <f t="shared" si="1"/>
        <v>3420864150</v>
      </c>
    </row>
    <row r="66" spans="1:19" ht="21">
      <c r="A66" s="159" t="s">
        <v>278</v>
      </c>
      <c r="B66" s="198"/>
      <c r="C66" s="165" t="s">
        <v>328</v>
      </c>
      <c r="D66" s="166">
        <v>633854</v>
      </c>
      <c r="E66" s="199">
        <v>4417881</v>
      </c>
      <c r="F66" s="166"/>
      <c r="G66" s="51">
        <v>1800</v>
      </c>
      <c r="H66" s="166"/>
      <c r="I66" s="19">
        <v>0</v>
      </c>
      <c r="J66" s="19"/>
      <c r="K66" s="19">
        <v>0</v>
      </c>
      <c r="L66" s="19"/>
      <c r="M66" s="19">
        <f t="shared" si="0"/>
        <v>0</v>
      </c>
      <c r="N66" s="19"/>
      <c r="O66" s="19">
        <v>7952185800</v>
      </c>
      <c r="P66" s="19"/>
      <c r="Q66" s="19">
        <v>0</v>
      </c>
      <c r="R66" s="19"/>
      <c r="S66" s="19">
        <f t="shared" si="1"/>
        <v>7952185800</v>
      </c>
    </row>
    <row r="67" spans="1:19" ht="21">
      <c r="A67" s="159" t="s">
        <v>99</v>
      </c>
      <c r="B67" s="198"/>
      <c r="C67" s="165" t="s">
        <v>314</v>
      </c>
      <c r="D67" s="166">
        <v>302497</v>
      </c>
      <c r="E67" s="199">
        <v>12816015</v>
      </c>
      <c r="F67" s="166"/>
      <c r="G67" s="56">
        <v>46</v>
      </c>
      <c r="H67" s="166"/>
      <c r="I67" s="55">
        <v>0</v>
      </c>
      <c r="J67" s="55"/>
      <c r="K67" s="19">
        <v>0</v>
      </c>
      <c r="L67" s="55"/>
      <c r="M67" s="19">
        <f t="shared" si="0"/>
        <v>0</v>
      </c>
      <c r="N67" s="55"/>
      <c r="O67" s="55">
        <v>589536690</v>
      </c>
      <c r="P67" s="55"/>
      <c r="Q67" s="55">
        <v>0</v>
      </c>
      <c r="R67" s="55"/>
      <c r="S67" s="19">
        <f t="shared" si="1"/>
        <v>589536690</v>
      </c>
    </row>
    <row r="68" spans="1:19" ht="21">
      <c r="A68" s="159" t="s">
        <v>183</v>
      </c>
      <c r="B68" s="198"/>
      <c r="C68" s="165" t="s">
        <v>314</v>
      </c>
      <c r="D68" s="166">
        <v>521923</v>
      </c>
      <c r="E68" s="199">
        <v>3667501</v>
      </c>
      <c r="F68" s="166"/>
      <c r="G68" s="51">
        <v>500</v>
      </c>
      <c r="H68" s="166"/>
      <c r="I68" s="19">
        <v>0</v>
      </c>
      <c r="J68" s="19"/>
      <c r="K68" s="19">
        <v>0</v>
      </c>
      <c r="L68" s="19"/>
      <c r="M68" s="19">
        <f t="shared" si="0"/>
        <v>0</v>
      </c>
      <c r="N68" s="19"/>
      <c r="O68" s="19">
        <v>1833750500</v>
      </c>
      <c r="P68" s="19"/>
      <c r="Q68" s="19">
        <v>0</v>
      </c>
      <c r="R68" s="19"/>
      <c r="S68" s="19">
        <f t="shared" si="1"/>
        <v>1833750500</v>
      </c>
    </row>
    <row r="69" spans="1:19" ht="21">
      <c r="A69" s="159" t="s">
        <v>132</v>
      </c>
      <c r="B69" s="198"/>
      <c r="C69" s="165" t="s">
        <v>315</v>
      </c>
      <c r="D69" s="166">
        <v>813670</v>
      </c>
      <c r="E69" s="199">
        <v>444089</v>
      </c>
      <c r="F69" s="166"/>
      <c r="G69" s="51">
        <v>300</v>
      </c>
      <c r="H69" s="166"/>
      <c r="I69" s="19">
        <v>0</v>
      </c>
      <c r="J69" s="19"/>
      <c r="K69" s="19">
        <v>0</v>
      </c>
      <c r="L69" s="19"/>
      <c r="M69" s="19">
        <f t="shared" si="0"/>
        <v>0</v>
      </c>
      <c r="N69" s="19"/>
      <c r="O69" s="19">
        <v>133226700</v>
      </c>
      <c r="P69" s="19"/>
      <c r="Q69" s="19">
        <v>0</v>
      </c>
      <c r="R69" s="19"/>
      <c r="S69" s="19">
        <f t="shared" si="1"/>
        <v>133226700</v>
      </c>
    </row>
    <row r="70" spans="1:19" ht="21">
      <c r="A70" s="159" t="s">
        <v>231</v>
      </c>
      <c r="B70" s="198"/>
      <c r="C70" s="165" t="s">
        <v>310</v>
      </c>
      <c r="D70" s="166">
        <v>104252</v>
      </c>
      <c r="E70" s="199">
        <v>59743</v>
      </c>
      <c r="F70" s="166"/>
      <c r="G70" s="51">
        <v>6200</v>
      </c>
      <c r="H70" s="166"/>
      <c r="I70" s="19">
        <v>0</v>
      </c>
      <c r="J70" s="19"/>
      <c r="K70" s="19">
        <v>0</v>
      </c>
      <c r="L70" s="19"/>
      <c r="M70" s="19">
        <f t="shared" si="0"/>
        <v>0</v>
      </c>
      <c r="N70" s="19"/>
      <c r="O70" s="19">
        <v>370406600</v>
      </c>
      <c r="P70" s="19"/>
      <c r="Q70" s="19">
        <v>0</v>
      </c>
      <c r="R70" s="19"/>
      <c r="S70" s="19">
        <f t="shared" si="1"/>
        <v>370406600</v>
      </c>
    </row>
    <row r="71" spans="1:19" ht="21">
      <c r="A71" s="159" t="s">
        <v>210</v>
      </c>
      <c r="B71" s="198"/>
      <c r="C71" s="165" t="s">
        <v>322</v>
      </c>
      <c r="D71" s="166">
        <v>901999</v>
      </c>
      <c r="E71" s="199">
        <v>11532657</v>
      </c>
      <c r="F71" s="166"/>
      <c r="G71" s="56">
        <v>700</v>
      </c>
      <c r="H71" s="166"/>
      <c r="I71" s="55">
        <v>0</v>
      </c>
      <c r="J71" s="55"/>
      <c r="K71" s="19">
        <v>0</v>
      </c>
      <c r="L71" s="55"/>
      <c r="M71" s="19">
        <f t="shared" si="0"/>
        <v>0</v>
      </c>
      <c r="N71" s="55"/>
      <c r="O71" s="55">
        <v>8072859900</v>
      </c>
      <c r="P71" s="55"/>
      <c r="Q71" s="55">
        <v>0</v>
      </c>
      <c r="R71" s="55"/>
      <c r="S71" s="19">
        <f t="shared" si="1"/>
        <v>8072859900</v>
      </c>
    </row>
    <row r="72" spans="1:19" ht="21">
      <c r="A72" s="159" t="s">
        <v>213</v>
      </c>
      <c r="B72" s="198"/>
      <c r="C72" s="165" t="s">
        <v>586</v>
      </c>
      <c r="D72" s="166">
        <v>91306</v>
      </c>
      <c r="E72" s="199">
        <v>6530369</v>
      </c>
      <c r="F72" s="166"/>
      <c r="G72" s="51">
        <v>600</v>
      </c>
      <c r="H72" s="166"/>
      <c r="I72" s="19">
        <v>3918221400</v>
      </c>
      <c r="J72" s="19"/>
      <c r="K72" s="19">
        <v>-274525066</v>
      </c>
      <c r="L72" s="19"/>
      <c r="M72" s="19">
        <f>I72+K72</f>
        <v>3643696334</v>
      </c>
      <c r="N72" s="19"/>
      <c r="O72" s="19">
        <v>3918221400</v>
      </c>
      <c r="P72" s="19"/>
      <c r="Q72" s="19">
        <v>-274525066</v>
      </c>
      <c r="R72" s="19"/>
      <c r="S72" s="19">
        <f t="shared" si="1"/>
        <v>3643696334</v>
      </c>
    </row>
    <row r="73" spans="1:19" ht="21">
      <c r="A73" s="159" t="s">
        <v>197</v>
      </c>
      <c r="B73" s="198"/>
      <c r="C73" s="165" t="s">
        <v>325</v>
      </c>
      <c r="D73" s="166">
        <v>125122</v>
      </c>
      <c r="E73" s="199">
        <v>5399176</v>
      </c>
      <c r="F73" s="166"/>
      <c r="G73" s="51">
        <v>1000</v>
      </c>
      <c r="H73" s="166"/>
      <c r="I73" s="19">
        <v>0</v>
      </c>
      <c r="J73" s="19"/>
      <c r="K73" s="19">
        <v>0</v>
      </c>
      <c r="L73" s="19"/>
      <c r="M73" s="19">
        <f t="shared" ref="M73:M93" si="2">I73+K73</f>
        <v>0</v>
      </c>
      <c r="N73" s="19"/>
      <c r="O73" s="19">
        <v>5399176000</v>
      </c>
      <c r="P73" s="19"/>
      <c r="Q73" s="19">
        <v>0</v>
      </c>
      <c r="R73" s="19"/>
      <c r="S73" s="19">
        <f t="shared" ref="S73:S93" si="3">O73+Q73</f>
        <v>5399176000</v>
      </c>
    </row>
    <row r="74" spans="1:19" ht="21">
      <c r="A74" s="159" t="s">
        <v>155</v>
      </c>
      <c r="B74" s="198"/>
      <c r="C74" s="165" t="s">
        <v>316</v>
      </c>
      <c r="D74" s="166">
        <v>7379981</v>
      </c>
      <c r="E74" s="199">
        <v>1211195</v>
      </c>
      <c r="F74" s="166"/>
      <c r="G74" s="51">
        <v>4790</v>
      </c>
      <c r="H74" s="166"/>
      <c r="I74" s="19">
        <v>0</v>
      </c>
      <c r="J74" s="19"/>
      <c r="K74" s="19">
        <v>0</v>
      </c>
      <c r="L74" s="19"/>
      <c r="M74" s="19">
        <f t="shared" si="2"/>
        <v>0</v>
      </c>
      <c r="N74" s="19"/>
      <c r="O74" s="19">
        <v>5801624050</v>
      </c>
      <c r="P74" s="19"/>
      <c r="Q74" s="19">
        <v>0</v>
      </c>
      <c r="R74" s="19"/>
      <c r="S74" s="19">
        <f t="shared" si="3"/>
        <v>5801624050</v>
      </c>
    </row>
    <row r="75" spans="1:19" ht="21">
      <c r="A75" s="159" t="s">
        <v>93</v>
      </c>
      <c r="B75" s="198"/>
      <c r="C75" s="165" t="s">
        <v>311</v>
      </c>
      <c r="D75" s="166">
        <v>467028</v>
      </c>
      <c r="E75" s="199">
        <v>8644028</v>
      </c>
      <c r="F75" s="166"/>
      <c r="G75" s="51">
        <v>78</v>
      </c>
      <c r="H75" s="166"/>
      <c r="I75" s="19">
        <v>0</v>
      </c>
      <c r="J75" s="19"/>
      <c r="K75" s="19">
        <v>0</v>
      </c>
      <c r="L75" s="19"/>
      <c r="M75" s="19">
        <f t="shared" si="2"/>
        <v>0</v>
      </c>
      <c r="N75" s="19"/>
      <c r="O75" s="19">
        <v>674234184</v>
      </c>
      <c r="P75" s="19"/>
      <c r="Q75" s="19">
        <v>0</v>
      </c>
      <c r="R75" s="19"/>
      <c r="S75" s="19">
        <f t="shared" si="3"/>
        <v>674234184</v>
      </c>
    </row>
    <row r="76" spans="1:19" ht="21">
      <c r="A76" s="159" t="s">
        <v>122</v>
      </c>
      <c r="B76" s="198"/>
      <c r="C76" s="165" t="s">
        <v>326</v>
      </c>
      <c r="D76" s="166"/>
      <c r="E76" s="199">
        <v>848277</v>
      </c>
      <c r="F76" s="166"/>
      <c r="G76" s="51">
        <v>6200</v>
      </c>
      <c r="H76" s="166"/>
      <c r="I76" s="19">
        <v>0</v>
      </c>
      <c r="J76" s="19"/>
      <c r="K76" s="19">
        <v>0</v>
      </c>
      <c r="L76" s="19"/>
      <c r="M76" s="19">
        <f t="shared" si="2"/>
        <v>0</v>
      </c>
      <c r="N76" s="19"/>
      <c r="O76" s="19">
        <v>5259317400</v>
      </c>
      <c r="P76" s="19"/>
      <c r="Q76" s="19">
        <v>0</v>
      </c>
      <c r="R76" s="19"/>
      <c r="S76" s="19">
        <f t="shared" si="3"/>
        <v>5259317400</v>
      </c>
    </row>
    <row r="77" spans="1:19" ht="21">
      <c r="A77" s="159" t="s">
        <v>174</v>
      </c>
      <c r="B77" s="198"/>
      <c r="C77" s="165" t="s">
        <v>310</v>
      </c>
      <c r="D77" s="166"/>
      <c r="E77" s="199">
        <v>25586605</v>
      </c>
      <c r="F77" s="166"/>
      <c r="G77" s="51">
        <v>1000</v>
      </c>
      <c r="H77" s="166"/>
      <c r="I77" s="19">
        <v>0</v>
      </c>
      <c r="J77" s="19"/>
      <c r="K77" s="19">
        <v>0</v>
      </c>
      <c r="L77" s="19"/>
      <c r="M77" s="19">
        <f t="shared" si="2"/>
        <v>0</v>
      </c>
      <c r="N77" s="19"/>
      <c r="O77" s="19">
        <v>25586605000</v>
      </c>
      <c r="P77" s="19"/>
      <c r="Q77" s="19">
        <v>0</v>
      </c>
      <c r="R77" s="19"/>
      <c r="S77" s="19">
        <f t="shared" si="3"/>
        <v>25586605000</v>
      </c>
    </row>
    <row r="78" spans="1:19" ht="21">
      <c r="A78" s="159" t="s">
        <v>226</v>
      </c>
      <c r="B78" s="198"/>
      <c r="C78" s="165" t="s">
        <v>384</v>
      </c>
      <c r="D78" s="166"/>
      <c r="E78" s="199">
        <v>440083</v>
      </c>
      <c r="F78" s="166"/>
      <c r="G78" s="51">
        <v>2330</v>
      </c>
      <c r="H78" s="166"/>
      <c r="I78" s="19">
        <v>0</v>
      </c>
      <c r="J78" s="19"/>
      <c r="K78" s="55">
        <v>0</v>
      </c>
      <c r="L78" s="19"/>
      <c r="M78" s="19">
        <f t="shared" si="2"/>
        <v>0</v>
      </c>
      <c r="N78" s="19"/>
      <c r="O78" s="19">
        <v>1025393390</v>
      </c>
      <c r="P78" s="19"/>
      <c r="Q78" s="19">
        <v>-7667796</v>
      </c>
      <c r="R78" s="19"/>
      <c r="S78" s="19">
        <f t="shared" si="3"/>
        <v>1017725594</v>
      </c>
    </row>
    <row r="79" spans="1:19" ht="21">
      <c r="A79" s="159" t="s">
        <v>204</v>
      </c>
      <c r="B79" s="198"/>
      <c r="C79" s="165" t="s">
        <v>319</v>
      </c>
      <c r="D79" s="166"/>
      <c r="E79" s="199">
        <v>42829844</v>
      </c>
      <c r="F79" s="166"/>
      <c r="G79" s="51">
        <v>40</v>
      </c>
      <c r="H79" s="166"/>
      <c r="I79" s="19">
        <v>0</v>
      </c>
      <c r="J79" s="19"/>
      <c r="K79" s="55">
        <v>0</v>
      </c>
      <c r="L79" s="19"/>
      <c r="M79" s="19">
        <f t="shared" si="2"/>
        <v>0</v>
      </c>
      <c r="N79" s="19"/>
      <c r="O79" s="19">
        <v>1713193760</v>
      </c>
      <c r="P79" s="19"/>
      <c r="Q79" s="19">
        <v>0</v>
      </c>
      <c r="R79" s="19"/>
      <c r="S79" s="19">
        <f t="shared" si="3"/>
        <v>1713193760</v>
      </c>
    </row>
    <row r="80" spans="1:19" ht="21">
      <c r="A80" s="159" t="s">
        <v>136</v>
      </c>
      <c r="B80" s="198"/>
      <c r="C80" s="165" t="s">
        <v>366</v>
      </c>
      <c r="D80" s="166"/>
      <c r="E80" s="199">
        <v>3364109</v>
      </c>
      <c r="F80" s="166"/>
      <c r="G80" s="51">
        <v>350</v>
      </c>
      <c r="H80" s="166"/>
      <c r="I80" s="19">
        <v>0</v>
      </c>
      <c r="J80" s="19"/>
      <c r="K80" s="55">
        <v>0</v>
      </c>
      <c r="L80" s="19"/>
      <c r="M80" s="19">
        <f t="shared" si="2"/>
        <v>0</v>
      </c>
      <c r="N80" s="19"/>
      <c r="O80" s="19">
        <v>1177438150</v>
      </c>
      <c r="P80" s="19"/>
      <c r="Q80" s="19">
        <v>-118251644</v>
      </c>
      <c r="R80" s="19"/>
      <c r="S80" s="19">
        <f>O80+Q80</f>
        <v>1059186506</v>
      </c>
    </row>
    <row r="81" spans="1:19" ht="21">
      <c r="A81" s="159" t="s">
        <v>163</v>
      </c>
      <c r="B81" s="198"/>
      <c r="C81" s="165" t="s">
        <v>329</v>
      </c>
      <c r="D81" s="166"/>
      <c r="E81" s="199">
        <v>1541698</v>
      </c>
      <c r="F81" s="166"/>
      <c r="G81" s="51">
        <v>390</v>
      </c>
      <c r="H81" s="166"/>
      <c r="I81" s="19">
        <v>0</v>
      </c>
      <c r="J81" s="19"/>
      <c r="K81" s="55">
        <v>0</v>
      </c>
      <c r="L81" s="19"/>
      <c r="M81" s="19">
        <f t="shared" si="2"/>
        <v>0</v>
      </c>
      <c r="N81" s="19"/>
      <c r="O81" s="19">
        <v>601262220</v>
      </c>
      <c r="P81" s="19"/>
      <c r="Q81" s="19">
        <v>0</v>
      </c>
      <c r="R81" s="19"/>
      <c r="S81" s="19">
        <f t="shared" si="3"/>
        <v>601262220</v>
      </c>
    </row>
    <row r="82" spans="1:19" ht="21">
      <c r="A82" s="159" t="s">
        <v>221</v>
      </c>
      <c r="B82" s="198"/>
      <c r="C82" s="165" t="s">
        <v>313</v>
      </c>
      <c r="D82" s="166"/>
      <c r="E82" s="199">
        <v>1080696</v>
      </c>
      <c r="F82" s="166"/>
      <c r="G82" s="51">
        <v>650</v>
      </c>
      <c r="H82" s="166"/>
      <c r="I82" s="19">
        <v>0</v>
      </c>
      <c r="J82" s="19"/>
      <c r="K82" s="55">
        <v>0</v>
      </c>
      <c r="L82" s="19"/>
      <c r="M82" s="19">
        <f t="shared" si="2"/>
        <v>0</v>
      </c>
      <c r="N82" s="19"/>
      <c r="O82" s="19">
        <v>702452400</v>
      </c>
      <c r="P82" s="19"/>
      <c r="Q82" s="19">
        <v>0</v>
      </c>
      <c r="R82" s="19"/>
      <c r="S82" s="19">
        <f t="shared" si="3"/>
        <v>702452400</v>
      </c>
    </row>
    <row r="83" spans="1:19" ht="21">
      <c r="A83" s="159" t="s">
        <v>166</v>
      </c>
      <c r="B83" s="198"/>
      <c r="C83" s="165" t="s">
        <v>330</v>
      </c>
      <c r="D83" s="166"/>
      <c r="E83" s="199">
        <v>22494382</v>
      </c>
      <c r="F83" s="166"/>
      <c r="G83" s="51">
        <v>19</v>
      </c>
      <c r="H83" s="166"/>
      <c r="I83" s="19">
        <v>0</v>
      </c>
      <c r="J83" s="19"/>
      <c r="K83" s="55">
        <v>0</v>
      </c>
      <c r="L83" s="19"/>
      <c r="M83" s="19">
        <f t="shared" si="2"/>
        <v>0</v>
      </c>
      <c r="N83" s="19"/>
      <c r="O83" s="19">
        <v>427393258</v>
      </c>
      <c r="P83" s="19"/>
      <c r="Q83" s="19">
        <v>0</v>
      </c>
      <c r="R83" s="19"/>
      <c r="S83" s="19">
        <f t="shared" si="3"/>
        <v>427393258</v>
      </c>
    </row>
    <row r="84" spans="1:19" ht="21">
      <c r="A84" s="159" t="s">
        <v>148</v>
      </c>
      <c r="B84" s="198"/>
      <c r="C84" s="165" t="s">
        <v>314</v>
      </c>
      <c r="D84" s="166"/>
      <c r="E84" s="199">
        <v>1211261</v>
      </c>
      <c r="F84" s="166"/>
      <c r="G84" s="51">
        <v>250</v>
      </c>
      <c r="H84" s="166"/>
      <c r="I84" s="19">
        <v>0</v>
      </c>
      <c r="J84" s="19"/>
      <c r="K84" s="55">
        <v>0</v>
      </c>
      <c r="L84" s="19"/>
      <c r="M84" s="19">
        <f t="shared" si="2"/>
        <v>0</v>
      </c>
      <c r="N84" s="19"/>
      <c r="O84" s="19">
        <v>302815250</v>
      </c>
      <c r="P84" s="19"/>
      <c r="Q84" s="19">
        <v>0</v>
      </c>
      <c r="R84" s="19"/>
      <c r="S84" s="19">
        <f t="shared" si="3"/>
        <v>302815250</v>
      </c>
    </row>
    <row r="85" spans="1:19" ht="21">
      <c r="A85" s="159" t="s">
        <v>181</v>
      </c>
      <c r="B85" s="198"/>
      <c r="C85" s="165" t="s">
        <v>322</v>
      </c>
      <c r="D85" s="166"/>
      <c r="E85" s="199">
        <v>3784383</v>
      </c>
      <c r="F85" s="166"/>
      <c r="G85" s="51">
        <v>4290</v>
      </c>
      <c r="H85" s="166"/>
      <c r="I85" s="19">
        <v>0</v>
      </c>
      <c r="J85" s="19"/>
      <c r="K85" s="55">
        <v>0</v>
      </c>
      <c r="L85" s="19"/>
      <c r="M85" s="19">
        <f t="shared" si="2"/>
        <v>0</v>
      </c>
      <c r="N85" s="19"/>
      <c r="O85" s="19">
        <v>16235003070</v>
      </c>
      <c r="P85" s="19"/>
      <c r="Q85" s="19">
        <v>0</v>
      </c>
      <c r="R85" s="19"/>
      <c r="S85" s="19">
        <f t="shared" si="3"/>
        <v>16235003070</v>
      </c>
    </row>
    <row r="86" spans="1:19" ht="21">
      <c r="A86" s="159" t="s">
        <v>271</v>
      </c>
      <c r="B86" s="198"/>
      <c r="C86" s="165" t="s">
        <v>313</v>
      </c>
      <c r="D86" s="166"/>
      <c r="E86" s="199">
        <v>1923060</v>
      </c>
      <c r="F86" s="166"/>
      <c r="G86" s="51">
        <v>11</v>
      </c>
      <c r="H86" s="166"/>
      <c r="I86" s="19">
        <v>0</v>
      </c>
      <c r="J86" s="19"/>
      <c r="K86" s="55">
        <v>0</v>
      </c>
      <c r="L86" s="19"/>
      <c r="M86" s="19">
        <f t="shared" si="2"/>
        <v>0</v>
      </c>
      <c r="N86" s="19"/>
      <c r="O86" s="19">
        <v>21153660</v>
      </c>
      <c r="P86" s="19"/>
      <c r="Q86" s="19">
        <v>0</v>
      </c>
      <c r="R86" s="19"/>
      <c r="S86" s="19">
        <f t="shared" si="3"/>
        <v>21153660</v>
      </c>
    </row>
    <row r="87" spans="1:19" ht="21">
      <c r="A87" s="159" t="s">
        <v>194</v>
      </c>
      <c r="B87" s="198"/>
      <c r="C87" s="165" t="s">
        <v>310</v>
      </c>
      <c r="D87" s="166"/>
      <c r="E87" s="199">
        <v>6080699</v>
      </c>
      <c r="F87" s="166"/>
      <c r="G87" s="51">
        <v>480</v>
      </c>
      <c r="H87" s="166"/>
      <c r="I87" s="19">
        <v>0</v>
      </c>
      <c r="J87" s="19"/>
      <c r="K87" s="55">
        <v>0</v>
      </c>
      <c r="L87" s="19"/>
      <c r="M87" s="19">
        <f t="shared" si="2"/>
        <v>0</v>
      </c>
      <c r="N87" s="19"/>
      <c r="O87" s="19">
        <v>2918735520</v>
      </c>
      <c r="P87" s="19"/>
      <c r="Q87" s="19">
        <v>0</v>
      </c>
      <c r="R87" s="19"/>
      <c r="S87" s="19">
        <f t="shared" si="3"/>
        <v>2918735520</v>
      </c>
    </row>
    <row r="88" spans="1:19" ht="21">
      <c r="A88" s="159" t="s">
        <v>169</v>
      </c>
      <c r="B88" s="198"/>
      <c r="C88" s="165" t="s">
        <v>317</v>
      </c>
      <c r="D88" s="166"/>
      <c r="E88" s="199">
        <v>1787786</v>
      </c>
      <c r="F88" s="166"/>
      <c r="G88" s="51">
        <v>300</v>
      </c>
      <c r="H88" s="166"/>
      <c r="I88" s="19">
        <v>0</v>
      </c>
      <c r="J88" s="19"/>
      <c r="K88" s="55">
        <v>0</v>
      </c>
      <c r="L88" s="19"/>
      <c r="M88" s="19">
        <f t="shared" si="2"/>
        <v>0</v>
      </c>
      <c r="N88" s="19"/>
      <c r="O88" s="19">
        <v>536335800</v>
      </c>
      <c r="P88" s="19"/>
      <c r="Q88" s="19">
        <v>0</v>
      </c>
      <c r="R88" s="19"/>
      <c r="S88" s="19">
        <f t="shared" si="3"/>
        <v>536335800</v>
      </c>
    </row>
    <row r="89" spans="1:19" ht="21">
      <c r="A89" s="159" t="s">
        <v>167</v>
      </c>
      <c r="B89" s="198"/>
      <c r="C89" s="165" t="s">
        <v>310</v>
      </c>
      <c r="D89" s="166"/>
      <c r="E89" s="199">
        <v>252142</v>
      </c>
      <c r="F89" s="166"/>
      <c r="G89" s="51">
        <v>400</v>
      </c>
      <c r="H89" s="166"/>
      <c r="I89" s="19">
        <v>0</v>
      </c>
      <c r="J89" s="19"/>
      <c r="K89" s="55">
        <v>0</v>
      </c>
      <c r="L89" s="19"/>
      <c r="M89" s="19">
        <f t="shared" si="2"/>
        <v>0</v>
      </c>
      <c r="N89" s="19"/>
      <c r="O89" s="19">
        <v>100856800</v>
      </c>
      <c r="P89" s="19"/>
      <c r="Q89" s="19">
        <v>0</v>
      </c>
      <c r="R89" s="19"/>
      <c r="S89" s="19">
        <f t="shared" si="3"/>
        <v>100856800</v>
      </c>
    </row>
    <row r="90" spans="1:19" ht="21">
      <c r="A90" s="159" t="s">
        <v>262</v>
      </c>
      <c r="B90" s="198"/>
      <c r="C90" s="165" t="s">
        <v>322</v>
      </c>
      <c r="D90" s="166"/>
      <c r="E90" s="199">
        <v>395342</v>
      </c>
      <c r="F90" s="166"/>
      <c r="G90" s="51">
        <v>3050</v>
      </c>
      <c r="H90" s="166"/>
      <c r="I90" s="19">
        <v>0</v>
      </c>
      <c r="J90" s="19"/>
      <c r="K90" s="55">
        <v>0</v>
      </c>
      <c r="L90" s="19"/>
      <c r="M90" s="19">
        <f t="shared" si="2"/>
        <v>0</v>
      </c>
      <c r="N90" s="19"/>
      <c r="O90" s="19">
        <v>1205793100</v>
      </c>
      <c r="P90" s="19"/>
      <c r="Q90" s="19">
        <v>0</v>
      </c>
      <c r="R90" s="19"/>
      <c r="S90" s="19">
        <f t="shared" si="3"/>
        <v>1205793100</v>
      </c>
    </row>
    <row r="91" spans="1:19" ht="21">
      <c r="A91" s="159" t="s">
        <v>142</v>
      </c>
      <c r="B91" s="198"/>
      <c r="C91" s="165" t="s">
        <v>331</v>
      </c>
      <c r="D91" s="166"/>
      <c r="E91" s="199">
        <v>7144811</v>
      </c>
      <c r="F91" s="166"/>
      <c r="G91" s="51">
        <v>600</v>
      </c>
      <c r="H91" s="166"/>
      <c r="I91" s="19">
        <v>0</v>
      </c>
      <c r="J91" s="19"/>
      <c r="K91" s="55">
        <v>0</v>
      </c>
      <c r="L91" s="19"/>
      <c r="M91" s="19">
        <f t="shared" si="2"/>
        <v>0</v>
      </c>
      <c r="N91" s="19"/>
      <c r="O91" s="19">
        <v>4286886600</v>
      </c>
      <c r="P91" s="19"/>
      <c r="Q91" s="19">
        <v>0</v>
      </c>
      <c r="R91" s="19"/>
      <c r="S91" s="19">
        <f t="shared" si="3"/>
        <v>4286886600</v>
      </c>
    </row>
    <row r="92" spans="1:19" ht="21">
      <c r="A92" s="159" t="s">
        <v>128</v>
      </c>
      <c r="B92" s="198"/>
      <c r="C92" s="165" t="s">
        <v>316</v>
      </c>
      <c r="D92" s="166"/>
      <c r="E92" s="199">
        <v>8142349</v>
      </c>
      <c r="F92" s="166"/>
      <c r="G92" s="51">
        <v>135</v>
      </c>
      <c r="H92" s="166"/>
      <c r="I92" s="19">
        <v>22154570</v>
      </c>
      <c r="J92" s="19"/>
      <c r="K92" s="55">
        <v>0</v>
      </c>
      <c r="L92" s="19"/>
      <c r="M92" s="19">
        <f>I92+K92</f>
        <v>22154570</v>
      </c>
      <c r="N92" s="19"/>
      <c r="O92" s="19">
        <v>1121371685</v>
      </c>
      <c r="P92" s="19"/>
      <c r="Q92" s="19">
        <v>0</v>
      </c>
      <c r="R92" s="19"/>
      <c r="S92" s="19">
        <f t="shared" si="3"/>
        <v>1121371685</v>
      </c>
    </row>
    <row r="93" spans="1:19" ht="21">
      <c r="A93" s="159" t="s">
        <v>128</v>
      </c>
      <c r="B93" s="198"/>
      <c r="C93" s="165" t="s">
        <v>316</v>
      </c>
      <c r="D93" s="166"/>
      <c r="E93" s="199">
        <v>7881707</v>
      </c>
      <c r="F93" s="166"/>
      <c r="G93" s="51">
        <v>85</v>
      </c>
      <c r="H93" s="166"/>
      <c r="I93" s="19">
        <v>0</v>
      </c>
      <c r="J93" s="19"/>
      <c r="K93" s="55">
        <v>0</v>
      </c>
      <c r="L93" s="19"/>
      <c r="M93" s="19">
        <f t="shared" si="2"/>
        <v>0</v>
      </c>
      <c r="N93" s="19"/>
      <c r="O93" s="19">
        <v>669944355</v>
      </c>
      <c r="P93" s="19"/>
      <c r="Q93" s="19">
        <v>0</v>
      </c>
      <c r="R93" s="19"/>
      <c r="S93" s="19">
        <f t="shared" si="3"/>
        <v>669944355</v>
      </c>
    </row>
    <row r="94" spans="1:19" ht="21.6" thickBot="1">
      <c r="A94" s="29" t="s">
        <v>2</v>
      </c>
      <c r="B94" s="198"/>
      <c r="C94" s="165"/>
      <c r="D94" s="166"/>
      <c r="E94" s="199">
        <f>SUM(E8:E93)</f>
        <v>691801871</v>
      </c>
      <c r="F94" s="166"/>
      <c r="G94" s="56"/>
      <c r="H94" s="166"/>
      <c r="I94" s="201">
        <v>3940381869</v>
      </c>
      <c r="J94" s="19"/>
      <c r="K94" s="201">
        <f>SUM(K8:K93)</f>
        <v>-274525066</v>
      </c>
      <c r="L94" s="19"/>
      <c r="M94" s="201">
        <f>SUM(M8:M93)</f>
        <v>3665856803</v>
      </c>
      <c r="N94" s="19"/>
      <c r="O94" s="201">
        <f>SUM(O8:O93)</f>
        <v>335033106216</v>
      </c>
      <c r="P94" s="19"/>
      <c r="Q94" s="201">
        <v>-1328825910</v>
      </c>
      <c r="R94" s="19"/>
      <c r="S94" s="201">
        <f>SUM(S8:S93)</f>
        <v>333704280306</v>
      </c>
    </row>
    <row r="95" spans="1:19" ht="21.6" thickTop="1">
      <c r="A95" s="159"/>
      <c r="B95" s="198"/>
      <c r="C95" s="165"/>
      <c r="D95" s="166"/>
      <c r="E95" s="199"/>
      <c r="F95" s="166"/>
      <c r="G95" s="56"/>
      <c r="H95" s="166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</row>
    <row r="96" spans="1:19" ht="18" hidden="1">
      <c r="A96" s="167" t="s">
        <v>263</v>
      </c>
      <c r="I96" s="166"/>
      <c r="K96" s="166"/>
      <c r="M96" s="171"/>
      <c r="O96" s="172"/>
      <c r="Q96" s="166"/>
      <c r="S96" s="171"/>
    </row>
    <row r="97" spans="1:19" ht="16.5" hidden="1" customHeight="1">
      <c r="A97" s="159"/>
      <c r="I97" s="168">
        <v>38570395850</v>
      </c>
      <c r="K97" s="168">
        <v>-3150453439</v>
      </c>
      <c r="M97" s="170">
        <f>I97+K97</f>
        <v>35419942411</v>
      </c>
      <c r="O97" s="59">
        <v>113791094950</v>
      </c>
      <c r="Q97" s="168">
        <v>-3445799944</v>
      </c>
      <c r="S97" s="170">
        <f>O97+Q97</f>
        <v>110345295006</v>
      </c>
    </row>
    <row r="98" spans="1:19" s="19" customFormat="1" ht="18" hidden="1">
      <c r="A98" s="29"/>
      <c r="E98" s="91"/>
      <c r="I98" s="59">
        <f>I97-I94</f>
        <v>34630013981</v>
      </c>
      <c r="K98" s="59">
        <f>K97-K94</f>
        <v>-2875928373</v>
      </c>
      <c r="M98" s="170">
        <f>M97-M94</f>
        <v>31754085608</v>
      </c>
      <c r="O98" s="59">
        <f>O97-O94</f>
        <v>-221242011266</v>
      </c>
      <c r="Q98" s="59">
        <f>Q97-Q94</f>
        <v>-2116974034</v>
      </c>
      <c r="S98" s="170">
        <f>S97-S94</f>
        <v>-223358985300</v>
      </c>
    </row>
    <row r="103" spans="1:19">
      <c r="O103" s="29">
        <v>0</v>
      </c>
    </row>
    <row r="104" spans="1:19">
      <c r="O104" s="29">
        <f>O101-O102</f>
        <v>0</v>
      </c>
    </row>
  </sheetData>
  <autoFilter ref="A7:S94" xr:uid="{00000000-0009-0000-0000-000006000000}">
    <sortState xmlns:xlrd2="http://schemas.microsoft.com/office/spreadsheetml/2017/richdata2" ref="A8:S88">
      <sortCondition ref="A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H244"/>
  <sheetViews>
    <sheetView rightToLeft="1" view="pageBreakPreview" topLeftCell="B1" zoomScale="90" zoomScaleNormal="100" zoomScaleSheetLayoutView="90" workbookViewId="0">
      <selection activeCell="I240" sqref="I240"/>
    </sheetView>
  </sheetViews>
  <sheetFormatPr defaultColWidth="9.109375" defaultRowHeight="16.2"/>
  <cols>
    <col min="1" max="1" width="37.88671875" style="29" bestFit="1" customWidth="1"/>
    <col min="2" max="2" width="1.33203125" style="29" customWidth="1"/>
    <col min="3" max="3" width="18.88671875" style="29" bestFit="1" customWidth="1"/>
    <col min="4" max="4" width="0.88671875" style="29" customWidth="1"/>
    <col min="5" max="5" width="30.33203125" style="35" bestFit="1" customWidth="1"/>
    <col min="6" max="6" width="0.5546875" style="35" customWidth="1"/>
    <col min="7" max="7" width="27.44140625" style="35" bestFit="1" customWidth="1"/>
    <col min="8" max="8" width="0.88671875" style="35" customWidth="1"/>
    <col min="9" max="9" width="25.44140625" style="36" bestFit="1" customWidth="1"/>
    <col min="10" max="10" width="0.5546875" style="36" customWidth="1"/>
    <col min="11" max="11" width="19.88671875" style="36" bestFit="1" customWidth="1"/>
    <col min="12" max="12" width="0.44140625" style="36" customWidth="1"/>
    <col min="13" max="13" width="24.5546875" style="36" bestFit="1" customWidth="1"/>
    <col min="14" max="14" width="0.44140625" style="36" customWidth="1"/>
    <col min="15" max="15" width="24.5546875" style="36" bestFit="1" customWidth="1"/>
    <col min="16" max="16" width="0.5546875" style="36" customWidth="1"/>
    <col min="17" max="17" width="23.6640625" style="36" bestFit="1" customWidth="1"/>
    <col min="18" max="16384" width="9.109375" style="29"/>
  </cols>
  <sheetData>
    <row r="1" spans="1:17" ht="21.6">
      <c r="A1" s="299" t="s">
        <v>84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21.6">
      <c r="A2" s="299" t="s">
        <v>53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17" ht="21.6">
      <c r="A3" s="299" t="str">
        <f>' سهام'!A3</f>
        <v>برای ماه منتهی به 1402/08/30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21.6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17" ht="21.6">
      <c r="A5" s="160" t="s">
        <v>85</v>
      </c>
      <c r="B5" s="160"/>
      <c r="C5" s="160"/>
      <c r="D5" s="160"/>
      <c r="E5" s="160"/>
      <c r="F5" s="160"/>
      <c r="G5" s="160"/>
      <c r="H5" s="160"/>
      <c r="I5" s="160"/>
      <c r="J5" s="54"/>
      <c r="K5" s="54"/>
      <c r="L5" s="54"/>
      <c r="M5" s="54"/>
      <c r="N5" s="54"/>
      <c r="O5" s="54"/>
      <c r="P5" s="54"/>
      <c r="Q5" s="54"/>
    </row>
    <row r="6" spans="1:17" ht="15.75" customHeight="1" thickBot="1">
      <c r="A6" s="2"/>
      <c r="B6" s="2"/>
      <c r="C6" s="306" t="str">
        <f>'سود اوراق بهادار و سپرده بانکی'!G5</f>
        <v>طی آبان ماه</v>
      </c>
      <c r="D6" s="306"/>
      <c r="E6" s="306"/>
      <c r="F6" s="306"/>
      <c r="G6" s="306"/>
      <c r="H6" s="306"/>
      <c r="I6" s="306"/>
      <c r="J6" s="1"/>
      <c r="K6" s="305" t="str">
        <f>'سود اوراق بهادار و سپرده بانکی'!$M$5</f>
        <v>از ابتدای سال مالی تا پایان  آبان ماه</v>
      </c>
      <c r="L6" s="305"/>
      <c r="M6" s="305"/>
      <c r="N6" s="305"/>
      <c r="O6" s="305"/>
      <c r="P6" s="305"/>
      <c r="Q6" s="305"/>
    </row>
    <row r="7" spans="1:17" ht="42.6" thickBot="1">
      <c r="A7" s="161" t="s">
        <v>37</v>
      </c>
      <c r="B7" s="161"/>
      <c r="C7" s="202" t="s">
        <v>3</v>
      </c>
      <c r="D7" s="161"/>
      <c r="E7" s="52" t="s">
        <v>243</v>
      </c>
      <c r="F7" s="31"/>
      <c r="G7" s="141" t="s">
        <v>41</v>
      </c>
      <c r="H7" s="31"/>
      <c r="I7" s="47" t="s">
        <v>242</v>
      </c>
      <c r="J7" s="1"/>
      <c r="K7" s="48" t="s">
        <v>3</v>
      </c>
      <c r="L7" s="32"/>
      <c r="M7" s="47" t="s">
        <v>243</v>
      </c>
      <c r="N7" s="32"/>
      <c r="O7" s="48" t="s">
        <v>41</v>
      </c>
      <c r="P7" s="32"/>
      <c r="Q7" s="47" t="s">
        <v>242</v>
      </c>
    </row>
    <row r="8" spans="1:17" ht="21">
      <c r="A8" s="162" t="s">
        <v>113</v>
      </c>
      <c r="B8" s="163"/>
      <c r="C8" s="33">
        <v>84206</v>
      </c>
      <c r="D8" s="163"/>
      <c r="E8" s="33">
        <v>400802859</v>
      </c>
      <c r="F8" s="22"/>
      <c r="G8" s="33">
        <v>-440888906</v>
      </c>
      <c r="H8" s="163"/>
      <c r="I8" s="33">
        <f>G8+E8</f>
        <v>-40086047</v>
      </c>
      <c r="J8" s="33"/>
      <c r="K8" s="22">
        <v>200637</v>
      </c>
      <c r="L8" s="33"/>
      <c r="M8" s="33">
        <v>984866540</v>
      </c>
      <c r="N8" s="163"/>
      <c r="O8" s="33">
        <v>-1093459326</v>
      </c>
      <c r="P8" s="33"/>
      <c r="Q8" s="33">
        <f>M8+O8</f>
        <v>-108592786</v>
      </c>
    </row>
    <row r="9" spans="1:17" ht="21">
      <c r="A9" s="162" t="s">
        <v>292</v>
      </c>
      <c r="B9" s="163"/>
      <c r="C9" s="33">
        <v>16963</v>
      </c>
      <c r="D9" s="163"/>
      <c r="E9" s="33">
        <v>212411179</v>
      </c>
      <c r="F9" s="22"/>
      <c r="G9" s="33">
        <v>-214614609</v>
      </c>
      <c r="H9" s="163"/>
      <c r="I9" s="33">
        <f t="shared" ref="I9:I72" si="0">G9+E9</f>
        <v>-2203430</v>
      </c>
      <c r="J9" s="33"/>
      <c r="K9" s="22">
        <v>19496</v>
      </c>
      <c r="L9" s="33"/>
      <c r="M9" s="33">
        <v>240507110</v>
      </c>
      <c r="N9" s="163"/>
      <c r="O9" s="33">
        <v>-249157131</v>
      </c>
      <c r="P9" s="33"/>
      <c r="Q9" s="33">
        <f t="shared" ref="Q9:Q72" si="1">M9+O9</f>
        <v>-8650021</v>
      </c>
    </row>
    <row r="10" spans="1:17" ht="21">
      <c r="A10" s="162" t="s">
        <v>269</v>
      </c>
      <c r="B10" s="163"/>
      <c r="C10" s="33">
        <v>4774</v>
      </c>
      <c r="D10" s="163"/>
      <c r="E10" s="33">
        <v>51703119</v>
      </c>
      <c r="F10" s="22"/>
      <c r="G10" s="33">
        <v>-49817681</v>
      </c>
      <c r="H10" s="163"/>
      <c r="I10" s="33">
        <f t="shared" si="0"/>
        <v>1885438</v>
      </c>
      <c r="J10" s="33"/>
      <c r="K10" s="22">
        <v>19963</v>
      </c>
      <c r="L10" s="33"/>
      <c r="M10" s="33">
        <v>205230395</v>
      </c>
      <c r="N10" s="163"/>
      <c r="O10" s="33">
        <v>-207966722</v>
      </c>
      <c r="P10" s="33"/>
      <c r="Q10" s="33">
        <f t="shared" si="1"/>
        <v>-2736327</v>
      </c>
    </row>
    <row r="11" spans="1:17" ht="21">
      <c r="A11" s="162" t="s">
        <v>182</v>
      </c>
      <c r="B11" s="163"/>
      <c r="C11" s="33">
        <v>203101</v>
      </c>
      <c r="D11" s="163"/>
      <c r="E11" s="33">
        <v>517719506</v>
      </c>
      <c r="F11" s="22"/>
      <c r="G11" s="33">
        <v>-596461100</v>
      </c>
      <c r="H11" s="163"/>
      <c r="I11" s="33">
        <f t="shared" si="0"/>
        <v>-78741594</v>
      </c>
      <c r="J11" s="33"/>
      <c r="K11" s="22">
        <v>1121612</v>
      </c>
      <c r="L11" s="33"/>
      <c r="M11" s="33">
        <v>2991088953</v>
      </c>
      <c r="N11" s="163"/>
      <c r="O11" s="33">
        <v>-3308322655</v>
      </c>
      <c r="P11" s="33"/>
      <c r="Q11" s="33">
        <f t="shared" si="1"/>
        <v>-317233702</v>
      </c>
    </row>
    <row r="12" spans="1:17" ht="21">
      <c r="A12" s="162" t="s">
        <v>394</v>
      </c>
      <c r="B12" s="163"/>
      <c r="C12" s="33">
        <v>175953</v>
      </c>
      <c r="D12" s="163"/>
      <c r="E12" s="33">
        <v>452574835</v>
      </c>
      <c r="F12" s="22"/>
      <c r="G12" s="33">
        <v>-413546214</v>
      </c>
      <c r="H12" s="163"/>
      <c r="I12" s="33">
        <f t="shared" si="0"/>
        <v>39028621</v>
      </c>
      <c r="J12" s="33"/>
      <c r="K12" s="22">
        <v>175953</v>
      </c>
      <c r="L12" s="33"/>
      <c r="M12" s="33">
        <v>452574835</v>
      </c>
      <c r="N12" s="163"/>
      <c r="O12" s="33">
        <v>-413546214</v>
      </c>
      <c r="P12" s="33"/>
      <c r="Q12" s="33">
        <f t="shared" si="1"/>
        <v>39028621</v>
      </c>
    </row>
    <row r="13" spans="1:17" ht="21">
      <c r="A13" s="162" t="s">
        <v>293</v>
      </c>
      <c r="B13" s="163"/>
      <c r="C13" s="33">
        <v>7147516</v>
      </c>
      <c r="D13" s="163"/>
      <c r="E13" s="33">
        <v>23180874664</v>
      </c>
      <c r="F13" s="22"/>
      <c r="G13" s="33">
        <v>-31376431537</v>
      </c>
      <c r="H13" s="163"/>
      <c r="I13" s="33">
        <f t="shared" si="0"/>
        <v>-8195556873</v>
      </c>
      <c r="J13" s="33"/>
      <c r="K13" s="22">
        <v>7443169</v>
      </c>
      <c r="L13" s="33"/>
      <c r="M13" s="33">
        <v>24396013548</v>
      </c>
      <c r="N13" s="163"/>
      <c r="O13" s="33">
        <v>-32688019871</v>
      </c>
      <c r="P13" s="33"/>
      <c r="Q13" s="33">
        <f t="shared" si="1"/>
        <v>-8292006323</v>
      </c>
    </row>
    <row r="14" spans="1:17" ht="21">
      <c r="A14" s="162" t="s">
        <v>264</v>
      </c>
      <c r="B14" s="163"/>
      <c r="C14" s="33">
        <v>1033572</v>
      </c>
      <c r="D14" s="163"/>
      <c r="E14" s="33">
        <v>17187912478</v>
      </c>
      <c r="F14" s="22"/>
      <c r="G14" s="33">
        <v>-14820482576</v>
      </c>
      <c r="H14" s="163"/>
      <c r="I14" s="33">
        <f t="shared" si="0"/>
        <v>2367429902</v>
      </c>
      <c r="J14" s="33"/>
      <c r="K14" s="22">
        <v>1170378</v>
      </c>
      <c r="L14" s="33"/>
      <c r="M14" s="33">
        <v>19118776075</v>
      </c>
      <c r="N14" s="163"/>
      <c r="O14" s="33">
        <v>-16741146586</v>
      </c>
      <c r="P14" s="33"/>
      <c r="Q14" s="33">
        <f t="shared" si="1"/>
        <v>2377629489</v>
      </c>
    </row>
    <row r="15" spans="1:17" ht="21">
      <c r="A15" s="162" t="s">
        <v>106</v>
      </c>
      <c r="B15" s="163"/>
      <c r="C15" s="33">
        <v>314700</v>
      </c>
      <c r="D15" s="163"/>
      <c r="E15" s="33">
        <v>1447436654</v>
      </c>
      <c r="F15" s="22"/>
      <c r="G15" s="33">
        <v>-1414298416</v>
      </c>
      <c r="H15" s="163"/>
      <c r="I15" s="33">
        <f t="shared" si="0"/>
        <v>33138238</v>
      </c>
      <c r="J15" s="33"/>
      <c r="K15" s="22">
        <v>1567679</v>
      </c>
      <c r="L15" s="33"/>
      <c r="M15" s="33">
        <v>6656420313</v>
      </c>
      <c r="N15" s="163"/>
      <c r="O15" s="33">
        <v>-7090322530</v>
      </c>
      <c r="P15" s="33"/>
      <c r="Q15" s="33">
        <f t="shared" si="1"/>
        <v>-433902217</v>
      </c>
    </row>
    <row r="16" spans="1:17" ht="21">
      <c r="A16" s="162" t="s">
        <v>165</v>
      </c>
      <c r="B16" s="163"/>
      <c r="C16" s="33">
        <v>5091145</v>
      </c>
      <c r="D16" s="163"/>
      <c r="E16" s="33">
        <v>47900860163</v>
      </c>
      <c r="F16" s="22"/>
      <c r="G16" s="33">
        <v>-42969723347</v>
      </c>
      <c r="H16" s="163"/>
      <c r="I16" s="33">
        <f t="shared" si="0"/>
        <v>4931136816</v>
      </c>
      <c r="J16" s="33"/>
      <c r="K16" s="22">
        <v>8184362</v>
      </c>
      <c r="L16" s="33"/>
      <c r="M16" s="33">
        <v>71742267337</v>
      </c>
      <c r="N16" s="163"/>
      <c r="O16" s="33">
        <v>-69294307447</v>
      </c>
      <c r="P16" s="33"/>
      <c r="Q16" s="33">
        <f t="shared" si="1"/>
        <v>2447959890</v>
      </c>
    </row>
    <row r="17" spans="1:17" ht="21">
      <c r="A17" s="162" t="s">
        <v>161</v>
      </c>
      <c r="B17" s="163"/>
      <c r="C17" s="33">
        <v>165051</v>
      </c>
      <c r="D17" s="163"/>
      <c r="E17" s="33">
        <v>332814965</v>
      </c>
      <c r="F17" s="22"/>
      <c r="G17" s="33">
        <v>-389530337</v>
      </c>
      <c r="H17" s="163"/>
      <c r="I17" s="33">
        <f t="shared" si="0"/>
        <v>-56715372</v>
      </c>
      <c r="J17" s="33"/>
      <c r="K17" s="22">
        <v>435430</v>
      </c>
      <c r="L17" s="33"/>
      <c r="M17" s="33">
        <v>891191280</v>
      </c>
      <c r="N17" s="163"/>
      <c r="O17" s="33">
        <v>-1035024403</v>
      </c>
      <c r="P17" s="33"/>
      <c r="Q17" s="33">
        <f t="shared" si="1"/>
        <v>-143833123</v>
      </c>
    </row>
    <row r="18" spans="1:17" ht="21">
      <c r="A18" s="162" t="s">
        <v>333</v>
      </c>
      <c r="B18" s="163"/>
      <c r="C18" s="33">
        <v>56761</v>
      </c>
      <c r="D18" s="163"/>
      <c r="E18" s="33">
        <v>569343081</v>
      </c>
      <c r="F18" s="22"/>
      <c r="G18" s="33">
        <v>-550304810</v>
      </c>
      <c r="H18" s="163"/>
      <c r="I18" s="33">
        <f t="shared" si="0"/>
        <v>19038271</v>
      </c>
      <c r="J18" s="33"/>
      <c r="K18" s="22">
        <v>59061</v>
      </c>
      <c r="L18" s="33"/>
      <c r="M18" s="33">
        <v>602597803</v>
      </c>
      <c r="N18" s="163"/>
      <c r="O18" s="33">
        <v>-585349244</v>
      </c>
      <c r="P18" s="33"/>
      <c r="Q18" s="33">
        <f t="shared" si="1"/>
        <v>17248559</v>
      </c>
    </row>
    <row r="19" spans="1:17" ht="21">
      <c r="A19" s="162" t="s">
        <v>200</v>
      </c>
      <c r="B19" s="163"/>
      <c r="C19" s="33">
        <v>756828</v>
      </c>
      <c r="D19" s="163"/>
      <c r="E19" s="33">
        <v>5008497489</v>
      </c>
      <c r="F19" s="22"/>
      <c r="G19" s="33">
        <v>-7158134339</v>
      </c>
      <c r="H19" s="163"/>
      <c r="I19" s="33">
        <f t="shared" si="0"/>
        <v>-2149636850</v>
      </c>
      <c r="J19" s="33"/>
      <c r="K19" s="22">
        <v>1113940</v>
      </c>
      <c r="L19" s="33"/>
      <c r="M19" s="33">
        <v>7775388243</v>
      </c>
      <c r="N19" s="163"/>
      <c r="O19" s="33">
        <v>-10595156944</v>
      </c>
      <c r="P19" s="33"/>
      <c r="Q19" s="33">
        <f t="shared" si="1"/>
        <v>-2819768701</v>
      </c>
    </row>
    <row r="20" spans="1:17" ht="21">
      <c r="A20" s="162" t="s">
        <v>97</v>
      </c>
      <c r="B20" s="163"/>
      <c r="C20" s="33">
        <v>175521</v>
      </c>
      <c r="D20" s="163"/>
      <c r="E20" s="33">
        <v>1329379232</v>
      </c>
      <c r="F20" s="22"/>
      <c r="G20" s="33">
        <v>-1525923335</v>
      </c>
      <c r="H20" s="163"/>
      <c r="I20" s="33">
        <f t="shared" si="0"/>
        <v>-196544103</v>
      </c>
      <c r="J20" s="33"/>
      <c r="K20" s="22">
        <v>578249</v>
      </c>
      <c r="L20" s="33"/>
      <c r="M20" s="33">
        <v>4647636655</v>
      </c>
      <c r="N20" s="163"/>
      <c r="O20" s="33">
        <v>-5048031428</v>
      </c>
      <c r="P20" s="33"/>
      <c r="Q20" s="33">
        <f t="shared" si="1"/>
        <v>-400394773</v>
      </c>
    </row>
    <row r="21" spans="1:17" ht="21">
      <c r="A21" s="162" t="s">
        <v>294</v>
      </c>
      <c r="B21" s="163"/>
      <c r="C21" s="33">
        <v>133133</v>
      </c>
      <c r="D21" s="163"/>
      <c r="E21" s="33">
        <v>752652571</v>
      </c>
      <c r="F21" s="22"/>
      <c r="G21" s="33">
        <v>-728622130</v>
      </c>
      <c r="H21" s="163"/>
      <c r="I21" s="33">
        <f t="shared" si="0"/>
        <v>24030441</v>
      </c>
      <c r="J21" s="33"/>
      <c r="K21" s="22">
        <v>450218</v>
      </c>
      <c r="L21" s="33"/>
      <c r="M21" s="33">
        <v>2201043398</v>
      </c>
      <c r="N21" s="163"/>
      <c r="O21" s="33">
        <v>-2488548150</v>
      </c>
      <c r="P21" s="33"/>
      <c r="Q21" s="33">
        <f t="shared" si="1"/>
        <v>-287504752</v>
      </c>
    </row>
    <row r="22" spans="1:17" ht="21">
      <c r="A22" s="162" t="s">
        <v>124</v>
      </c>
      <c r="B22" s="163"/>
      <c r="C22" s="33">
        <v>63972</v>
      </c>
      <c r="D22" s="163"/>
      <c r="E22" s="33">
        <v>286885220</v>
      </c>
      <c r="F22" s="22"/>
      <c r="G22" s="33">
        <v>-343767015</v>
      </c>
      <c r="H22" s="163"/>
      <c r="I22" s="33">
        <f t="shared" si="0"/>
        <v>-56881795</v>
      </c>
      <c r="J22" s="33"/>
      <c r="K22" s="22">
        <v>231273</v>
      </c>
      <c r="L22" s="33"/>
      <c r="M22" s="33">
        <v>1051913750</v>
      </c>
      <c r="N22" s="163"/>
      <c r="O22" s="33">
        <v>-1247992387</v>
      </c>
      <c r="P22" s="33"/>
      <c r="Q22" s="33">
        <f t="shared" si="1"/>
        <v>-196078637</v>
      </c>
    </row>
    <row r="23" spans="1:17" ht="21">
      <c r="A23" s="162" t="s">
        <v>201</v>
      </c>
      <c r="B23" s="163"/>
      <c r="C23" s="33">
        <v>3755920</v>
      </c>
      <c r="D23" s="163"/>
      <c r="E23" s="33">
        <v>14141777892</v>
      </c>
      <c r="F23" s="22"/>
      <c r="G23" s="33">
        <v>-13808514426</v>
      </c>
      <c r="H23" s="163"/>
      <c r="I23" s="33">
        <f t="shared" si="0"/>
        <v>333263466</v>
      </c>
      <c r="J23" s="33"/>
      <c r="K23" s="22">
        <v>4652928</v>
      </c>
      <c r="L23" s="33"/>
      <c r="M23" s="33">
        <v>18044709821</v>
      </c>
      <c r="N23" s="163"/>
      <c r="O23" s="33">
        <v>-17698436951</v>
      </c>
      <c r="P23" s="33"/>
      <c r="Q23" s="33">
        <f t="shared" si="1"/>
        <v>346272870</v>
      </c>
    </row>
    <row r="24" spans="1:17" ht="21">
      <c r="A24" s="162" t="s">
        <v>349</v>
      </c>
      <c r="B24" s="163"/>
      <c r="C24" s="33">
        <v>160885</v>
      </c>
      <c r="D24" s="163"/>
      <c r="E24" s="33">
        <v>587132146</v>
      </c>
      <c r="F24" s="22"/>
      <c r="G24" s="33">
        <v>-594444413</v>
      </c>
      <c r="H24" s="163"/>
      <c r="I24" s="33">
        <f t="shared" si="0"/>
        <v>-7312267</v>
      </c>
      <c r="J24" s="33"/>
      <c r="K24" s="22">
        <v>160885</v>
      </c>
      <c r="L24" s="33"/>
      <c r="M24" s="33">
        <v>587132146</v>
      </c>
      <c r="N24" s="163"/>
      <c r="O24" s="33">
        <v>-594444413</v>
      </c>
      <c r="P24" s="33"/>
      <c r="Q24" s="33">
        <f t="shared" si="1"/>
        <v>-7312267</v>
      </c>
    </row>
    <row r="25" spans="1:17" ht="21">
      <c r="A25" s="162" t="s">
        <v>134</v>
      </c>
      <c r="B25" s="163"/>
      <c r="C25" s="33">
        <v>812188</v>
      </c>
      <c r="D25" s="163"/>
      <c r="E25" s="33">
        <v>3722932310</v>
      </c>
      <c r="F25" s="22"/>
      <c r="G25" s="33">
        <v>-4093773974</v>
      </c>
      <c r="H25" s="163"/>
      <c r="I25" s="33">
        <f t="shared" si="0"/>
        <v>-370841664</v>
      </c>
      <c r="J25" s="33"/>
      <c r="K25" s="22">
        <v>12732810</v>
      </c>
      <c r="L25" s="33"/>
      <c r="M25" s="33">
        <v>56136900521</v>
      </c>
      <c r="N25" s="163"/>
      <c r="O25" s="33">
        <v>-64401143948</v>
      </c>
      <c r="P25" s="33"/>
      <c r="Q25" s="33">
        <f t="shared" si="1"/>
        <v>-8264243427</v>
      </c>
    </row>
    <row r="26" spans="1:17" ht="21">
      <c r="A26" s="162" t="s">
        <v>250</v>
      </c>
      <c r="B26" s="163"/>
      <c r="C26" s="33">
        <v>869395</v>
      </c>
      <c r="D26" s="163"/>
      <c r="E26" s="33">
        <v>8766239635</v>
      </c>
      <c r="F26" s="22"/>
      <c r="G26" s="33">
        <v>-11115775142</v>
      </c>
      <c r="H26" s="163"/>
      <c r="I26" s="33">
        <f t="shared" si="0"/>
        <v>-2349535507</v>
      </c>
      <c r="J26" s="33"/>
      <c r="K26" s="22">
        <v>1212079</v>
      </c>
      <c r="L26" s="33"/>
      <c r="M26" s="33">
        <v>12701313876</v>
      </c>
      <c r="N26" s="163"/>
      <c r="O26" s="33">
        <v>-15518936932</v>
      </c>
      <c r="P26" s="33"/>
      <c r="Q26" s="33">
        <f t="shared" si="1"/>
        <v>-2817623056</v>
      </c>
    </row>
    <row r="27" spans="1:17" ht="21">
      <c r="A27" s="162" t="s">
        <v>251</v>
      </c>
      <c r="B27" s="163"/>
      <c r="C27" s="33">
        <v>41541</v>
      </c>
      <c r="D27" s="163"/>
      <c r="E27" s="33">
        <v>235065474</v>
      </c>
      <c r="F27" s="22"/>
      <c r="G27" s="33">
        <v>-297939609</v>
      </c>
      <c r="H27" s="163"/>
      <c r="I27" s="33">
        <f t="shared" si="0"/>
        <v>-62874135</v>
      </c>
      <c r="J27" s="33"/>
      <c r="K27" s="22">
        <v>147587</v>
      </c>
      <c r="L27" s="33"/>
      <c r="M27" s="33">
        <v>914778369</v>
      </c>
      <c r="N27" s="163"/>
      <c r="O27" s="33">
        <v>-1067387401</v>
      </c>
      <c r="P27" s="33"/>
      <c r="Q27" s="33">
        <f t="shared" si="1"/>
        <v>-152609032</v>
      </c>
    </row>
    <row r="28" spans="1:17" ht="21">
      <c r="A28" s="162" t="s">
        <v>252</v>
      </c>
      <c r="B28" s="163"/>
      <c r="C28" s="33">
        <v>82708</v>
      </c>
      <c r="D28" s="163"/>
      <c r="E28" s="33">
        <v>729730220</v>
      </c>
      <c r="F28" s="22"/>
      <c r="G28" s="33">
        <v>-1044278463</v>
      </c>
      <c r="H28" s="163"/>
      <c r="I28" s="33">
        <f t="shared" si="0"/>
        <v>-314548243</v>
      </c>
      <c r="J28" s="33"/>
      <c r="K28" s="22">
        <v>183816</v>
      </c>
      <c r="L28" s="33"/>
      <c r="M28" s="33">
        <v>2485909702</v>
      </c>
      <c r="N28" s="163"/>
      <c r="O28" s="33">
        <v>-2829234858</v>
      </c>
      <c r="P28" s="33"/>
      <c r="Q28" s="33">
        <f t="shared" si="1"/>
        <v>-343325156</v>
      </c>
    </row>
    <row r="29" spans="1:17" ht="21">
      <c r="A29" s="162" t="s">
        <v>209</v>
      </c>
      <c r="B29" s="163"/>
      <c r="C29" s="33">
        <v>253883</v>
      </c>
      <c r="D29" s="163"/>
      <c r="E29" s="33">
        <v>2421870011</v>
      </c>
      <c r="F29" s="22"/>
      <c r="G29" s="33">
        <v>-2924037383</v>
      </c>
      <c r="H29" s="163"/>
      <c r="I29" s="33">
        <f t="shared" si="0"/>
        <v>-502167372</v>
      </c>
      <c r="J29" s="33"/>
      <c r="K29" s="22">
        <v>669606</v>
      </c>
      <c r="L29" s="33"/>
      <c r="M29" s="33">
        <v>6898307480</v>
      </c>
      <c r="N29" s="163"/>
      <c r="O29" s="33">
        <v>-7737419030</v>
      </c>
      <c r="P29" s="33"/>
      <c r="Q29" s="33">
        <f t="shared" si="1"/>
        <v>-839111550</v>
      </c>
    </row>
    <row r="30" spans="1:17" ht="21">
      <c r="A30" s="162" t="s">
        <v>109</v>
      </c>
      <c r="B30" s="163"/>
      <c r="C30" s="33">
        <v>255066</v>
      </c>
      <c r="D30" s="163"/>
      <c r="E30" s="33">
        <v>747680960</v>
      </c>
      <c r="F30" s="22"/>
      <c r="G30" s="33">
        <v>-818248987</v>
      </c>
      <c r="H30" s="163"/>
      <c r="I30" s="33">
        <f t="shared" si="0"/>
        <v>-70568027</v>
      </c>
      <c r="J30" s="33"/>
      <c r="K30" s="22">
        <v>706965</v>
      </c>
      <c r="L30" s="33"/>
      <c r="M30" s="33">
        <v>2011303437</v>
      </c>
      <c r="N30" s="163"/>
      <c r="O30" s="33">
        <v>-2319033226</v>
      </c>
      <c r="P30" s="33"/>
      <c r="Q30" s="33">
        <f t="shared" si="1"/>
        <v>-307729789</v>
      </c>
    </row>
    <row r="31" spans="1:17" ht="21">
      <c r="A31" s="162" t="s">
        <v>334</v>
      </c>
      <c r="B31" s="163"/>
      <c r="C31" s="33">
        <v>22986</v>
      </c>
      <c r="D31" s="163"/>
      <c r="E31" s="33">
        <v>110490169</v>
      </c>
      <c r="F31" s="22"/>
      <c r="G31" s="33">
        <v>-129258351</v>
      </c>
      <c r="H31" s="163"/>
      <c r="I31" s="33">
        <f t="shared" si="0"/>
        <v>-18768182</v>
      </c>
      <c r="J31" s="33"/>
      <c r="K31" s="22">
        <v>44603</v>
      </c>
      <c r="L31" s="33"/>
      <c r="M31" s="33">
        <v>232002695</v>
      </c>
      <c r="N31" s="163"/>
      <c r="O31" s="33">
        <v>-251269515</v>
      </c>
      <c r="P31" s="33"/>
      <c r="Q31" s="33">
        <f t="shared" si="1"/>
        <v>-19266820</v>
      </c>
    </row>
    <row r="32" spans="1:17" ht="21">
      <c r="A32" s="162" t="s">
        <v>143</v>
      </c>
      <c r="B32" s="163"/>
      <c r="C32" s="33">
        <v>270310</v>
      </c>
      <c r="D32" s="163"/>
      <c r="E32" s="33">
        <v>843739624</v>
      </c>
      <c r="F32" s="22"/>
      <c r="G32" s="33">
        <v>-809272376</v>
      </c>
      <c r="H32" s="163"/>
      <c r="I32" s="33">
        <f t="shared" si="0"/>
        <v>34467248</v>
      </c>
      <c r="J32" s="33"/>
      <c r="K32" s="22">
        <v>1999475</v>
      </c>
      <c r="L32" s="33"/>
      <c r="M32" s="33">
        <v>5981319979</v>
      </c>
      <c r="N32" s="163"/>
      <c r="O32" s="33">
        <v>-5962068077</v>
      </c>
      <c r="P32" s="33"/>
      <c r="Q32" s="33">
        <f t="shared" si="1"/>
        <v>19251902</v>
      </c>
    </row>
    <row r="33" spans="1:17" ht="21">
      <c r="A33" s="162" t="s">
        <v>91</v>
      </c>
      <c r="B33" s="163"/>
      <c r="C33" s="33">
        <v>372927</v>
      </c>
      <c r="D33" s="163"/>
      <c r="E33" s="33">
        <v>719257050</v>
      </c>
      <c r="F33" s="22"/>
      <c r="G33" s="33">
        <v>-828138660</v>
      </c>
      <c r="H33" s="163"/>
      <c r="I33" s="33">
        <f t="shared" si="0"/>
        <v>-108881610</v>
      </c>
      <c r="J33" s="33"/>
      <c r="K33" s="22">
        <v>1505058</v>
      </c>
      <c r="L33" s="33"/>
      <c r="M33" s="33">
        <v>2945855325</v>
      </c>
      <c r="N33" s="163"/>
      <c r="O33" s="33">
        <v>-3397117899</v>
      </c>
      <c r="P33" s="33"/>
      <c r="Q33" s="33">
        <f t="shared" si="1"/>
        <v>-451262574</v>
      </c>
    </row>
    <row r="34" spans="1:17" ht="21">
      <c r="A34" s="162" t="s">
        <v>191</v>
      </c>
      <c r="B34" s="163"/>
      <c r="C34" s="33">
        <v>228811</v>
      </c>
      <c r="D34" s="163"/>
      <c r="E34" s="33">
        <v>641212538</v>
      </c>
      <c r="F34" s="22"/>
      <c r="G34" s="33">
        <v>-859656895</v>
      </c>
      <c r="H34" s="163"/>
      <c r="I34" s="33">
        <f t="shared" si="0"/>
        <v>-218444357</v>
      </c>
      <c r="J34" s="33"/>
      <c r="K34" s="22">
        <v>1035522</v>
      </c>
      <c r="L34" s="33"/>
      <c r="M34" s="33">
        <v>3239224491</v>
      </c>
      <c r="N34" s="163"/>
      <c r="O34" s="33">
        <v>-4084752979</v>
      </c>
      <c r="P34" s="33"/>
      <c r="Q34" s="33">
        <f t="shared" si="1"/>
        <v>-845528488</v>
      </c>
    </row>
    <row r="35" spans="1:17" ht="21">
      <c r="A35" s="162" t="s">
        <v>107</v>
      </c>
      <c r="B35" s="163"/>
      <c r="C35" s="33">
        <v>143529</v>
      </c>
      <c r="D35" s="163"/>
      <c r="E35" s="33">
        <v>630522882</v>
      </c>
      <c r="F35" s="22"/>
      <c r="G35" s="33">
        <v>-552836441</v>
      </c>
      <c r="H35" s="163"/>
      <c r="I35" s="33">
        <f t="shared" si="0"/>
        <v>77686441</v>
      </c>
      <c r="J35" s="33"/>
      <c r="K35" s="22">
        <v>2125143</v>
      </c>
      <c r="L35" s="33"/>
      <c r="M35" s="33">
        <v>8994990497</v>
      </c>
      <c r="N35" s="163"/>
      <c r="O35" s="33">
        <v>-8124898877</v>
      </c>
      <c r="P35" s="33"/>
      <c r="Q35" s="33">
        <f t="shared" si="1"/>
        <v>870091620</v>
      </c>
    </row>
    <row r="36" spans="1:17" ht="21">
      <c r="A36" s="162" t="s">
        <v>270</v>
      </c>
      <c r="B36" s="163"/>
      <c r="C36" s="33">
        <v>1628904</v>
      </c>
      <c r="D36" s="163"/>
      <c r="E36" s="33">
        <v>20827127283</v>
      </c>
      <c r="F36" s="22"/>
      <c r="G36" s="33">
        <v>-20017198778</v>
      </c>
      <c r="H36" s="163"/>
      <c r="I36" s="33">
        <f t="shared" si="0"/>
        <v>809928505</v>
      </c>
      <c r="J36" s="33"/>
      <c r="K36" s="22">
        <v>10443430</v>
      </c>
      <c r="L36" s="33"/>
      <c r="M36" s="33">
        <v>144969611738</v>
      </c>
      <c r="N36" s="163"/>
      <c r="O36" s="33">
        <v>-132032589330</v>
      </c>
      <c r="P36" s="33"/>
      <c r="Q36" s="33">
        <f t="shared" si="1"/>
        <v>12937022408</v>
      </c>
    </row>
    <row r="37" spans="1:17" ht="21">
      <c r="A37" s="162" t="s">
        <v>233</v>
      </c>
      <c r="B37" s="163"/>
      <c r="C37" s="33">
        <v>44731</v>
      </c>
      <c r="D37" s="163"/>
      <c r="E37" s="33">
        <v>656491323</v>
      </c>
      <c r="F37" s="22"/>
      <c r="G37" s="33">
        <v>-687419425</v>
      </c>
      <c r="H37" s="163"/>
      <c r="I37" s="33">
        <f t="shared" si="0"/>
        <v>-30928102</v>
      </c>
      <c r="J37" s="33"/>
      <c r="K37" s="22">
        <v>112676</v>
      </c>
      <c r="L37" s="33"/>
      <c r="M37" s="33">
        <v>1626738493</v>
      </c>
      <c r="N37" s="163"/>
      <c r="O37" s="33">
        <v>-1780925037</v>
      </c>
      <c r="P37" s="33"/>
      <c r="Q37" s="33">
        <f t="shared" si="1"/>
        <v>-154186544</v>
      </c>
    </row>
    <row r="38" spans="1:17" ht="21">
      <c r="A38" s="162" t="s">
        <v>105</v>
      </c>
      <c r="B38" s="163"/>
      <c r="C38" s="33">
        <v>18853</v>
      </c>
      <c r="D38" s="163"/>
      <c r="E38" s="33">
        <v>1110756267</v>
      </c>
      <c r="F38" s="22"/>
      <c r="G38" s="33">
        <v>-1157402095</v>
      </c>
      <c r="H38" s="163"/>
      <c r="I38" s="33">
        <f t="shared" si="0"/>
        <v>-46645828</v>
      </c>
      <c r="J38" s="33"/>
      <c r="K38" s="22">
        <v>66703</v>
      </c>
      <c r="L38" s="33"/>
      <c r="M38" s="33">
        <v>4121264584</v>
      </c>
      <c r="N38" s="163"/>
      <c r="O38" s="33">
        <v>-4231601474</v>
      </c>
      <c r="P38" s="33"/>
      <c r="Q38" s="33">
        <f t="shared" si="1"/>
        <v>-110336890</v>
      </c>
    </row>
    <row r="39" spans="1:17" ht="21">
      <c r="A39" s="162" t="s">
        <v>111</v>
      </c>
      <c r="B39" s="163"/>
      <c r="C39" s="33">
        <v>490910</v>
      </c>
      <c r="D39" s="163"/>
      <c r="E39" s="33">
        <v>3174829369</v>
      </c>
      <c r="F39" s="22"/>
      <c r="G39" s="33">
        <v>-4148710187</v>
      </c>
      <c r="H39" s="163"/>
      <c r="I39" s="33">
        <f t="shared" si="0"/>
        <v>-973880818</v>
      </c>
      <c r="J39" s="33"/>
      <c r="K39" s="22">
        <v>985615</v>
      </c>
      <c r="L39" s="33"/>
      <c r="M39" s="33">
        <v>6334689057</v>
      </c>
      <c r="N39" s="163"/>
      <c r="O39" s="33">
        <v>-8362989432</v>
      </c>
      <c r="P39" s="33"/>
      <c r="Q39" s="33">
        <f t="shared" si="1"/>
        <v>-2028300375</v>
      </c>
    </row>
    <row r="40" spans="1:17" ht="21">
      <c r="A40" s="162" t="s">
        <v>280</v>
      </c>
      <c r="B40" s="163"/>
      <c r="C40" s="33">
        <v>385324</v>
      </c>
      <c r="D40" s="163"/>
      <c r="E40" s="33">
        <v>17356608238</v>
      </c>
      <c r="F40" s="22"/>
      <c r="G40" s="33">
        <v>-13328121625</v>
      </c>
      <c r="H40" s="163"/>
      <c r="I40" s="33">
        <f t="shared" si="0"/>
        <v>4028486613</v>
      </c>
      <c r="J40" s="33"/>
      <c r="K40" s="22">
        <v>443827</v>
      </c>
      <c r="L40" s="33"/>
      <c r="M40" s="33">
        <v>19406690917</v>
      </c>
      <c r="N40" s="163"/>
      <c r="O40" s="33">
        <v>-15316195888</v>
      </c>
      <c r="P40" s="33"/>
      <c r="Q40" s="33">
        <f t="shared" si="1"/>
        <v>4090495029</v>
      </c>
    </row>
    <row r="41" spans="1:17" ht="21">
      <c r="A41" s="162" t="s">
        <v>232</v>
      </c>
      <c r="B41" s="163"/>
      <c r="C41" s="33">
        <v>257468</v>
      </c>
      <c r="D41" s="163"/>
      <c r="E41" s="33">
        <v>911414043</v>
      </c>
      <c r="F41" s="22"/>
      <c r="G41" s="33">
        <v>-1097537393</v>
      </c>
      <c r="H41" s="163"/>
      <c r="I41" s="33">
        <f t="shared" si="0"/>
        <v>-186123350</v>
      </c>
      <c r="J41" s="33"/>
      <c r="K41" s="22">
        <v>1461735</v>
      </c>
      <c r="L41" s="33"/>
      <c r="M41" s="33">
        <v>5851022760</v>
      </c>
      <c r="N41" s="163"/>
      <c r="O41" s="33">
        <v>-6218725191</v>
      </c>
      <c r="P41" s="33"/>
      <c r="Q41" s="33">
        <f t="shared" si="1"/>
        <v>-367702431</v>
      </c>
    </row>
    <row r="42" spans="1:17" ht="21">
      <c r="A42" s="162" t="s">
        <v>335</v>
      </c>
      <c r="B42" s="163"/>
      <c r="C42" s="33">
        <v>166115</v>
      </c>
      <c r="D42" s="163"/>
      <c r="E42" s="33">
        <v>399086136</v>
      </c>
      <c r="F42" s="22"/>
      <c r="G42" s="33">
        <v>-485556626</v>
      </c>
      <c r="H42" s="163"/>
      <c r="I42" s="33">
        <f t="shared" si="0"/>
        <v>-86470490</v>
      </c>
      <c r="J42" s="33"/>
      <c r="K42" s="22">
        <v>177958</v>
      </c>
      <c r="L42" s="33"/>
      <c r="M42" s="33">
        <v>431608399</v>
      </c>
      <c r="N42" s="163"/>
      <c r="O42" s="33">
        <v>-518728730</v>
      </c>
      <c r="P42" s="33"/>
      <c r="Q42" s="33">
        <f t="shared" si="1"/>
        <v>-87120331</v>
      </c>
    </row>
    <row r="43" spans="1:17" ht="21">
      <c r="A43" s="162" t="s">
        <v>88</v>
      </c>
      <c r="B43" s="163"/>
      <c r="C43" s="33">
        <v>77207</v>
      </c>
      <c r="D43" s="163"/>
      <c r="E43" s="33">
        <v>642769394</v>
      </c>
      <c r="F43" s="22"/>
      <c r="G43" s="33">
        <v>-522331970</v>
      </c>
      <c r="H43" s="163"/>
      <c r="I43" s="33">
        <f t="shared" si="0"/>
        <v>120437424</v>
      </c>
      <c r="J43" s="33"/>
      <c r="K43" s="22">
        <v>131065</v>
      </c>
      <c r="L43" s="33"/>
      <c r="M43" s="33">
        <v>1010563238</v>
      </c>
      <c r="N43" s="163"/>
      <c r="O43" s="33">
        <v>-880025079</v>
      </c>
      <c r="P43" s="33"/>
      <c r="Q43" s="33">
        <f t="shared" si="1"/>
        <v>130538159</v>
      </c>
    </row>
    <row r="44" spans="1:17" ht="21">
      <c r="A44" s="162" t="s">
        <v>272</v>
      </c>
      <c r="B44" s="163"/>
      <c r="C44" s="33">
        <v>302714</v>
      </c>
      <c r="D44" s="163"/>
      <c r="E44" s="33">
        <v>3552849137</v>
      </c>
      <c r="F44" s="22"/>
      <c r="G44" s="33">
        <v>-4777976250</v>
      </c>
      <c r="H44" s="163"/>
      <c r="I44" s="33">
        <f t="shared" si="0"/>
        <v>-1225127113</v>
      </c>
      <c r="J44" s="33"/>
      <c r="K44" s="22">
        <v>701142</v>
      </c>
      <c r="L44" s="33"/>
      <c r="M44" s="33">
        <v>9034400850</v>
      </c>
      <c r="N44" s="163"/>
      <c r="O44" s="33">
        <v>-11222953397</v>
      </c>
      <c r="P44" s="33"/>
      <c r="Q44" s="33">
        <f t="shared" si="1"/>
        <v>-2188552547</v>
      </c>
    </row>
    <row r="45" spans="1:17" ht="21">
      <c r="A45" s="162" t="s">
        <v>295</v>
      </c>
      <c r="B45" s="163"/>
      <c r="C45" s="33">
        <v>0</v>
      </c>
      <c r="D45" s="163"/>
      <c r="E45" s="33">
        <v>0</v>
      </c>
      <c r="F45" s="22"/>
      <c r="G45" s="33">
        <v>0</v>
      </c>
      <c r="H45" s="163"/>
      <c r="I45" s="33">
        <f t="shared" si="0"/>
        <v>0</v>
      </c>
      <c r="J45" s="33"/>
      <c r="K45" s="22">
        <v>199504</v>
      </c>
      <c r="L45" s="33"/>
      <c r="M45" s="33">
        <v>32060382610</v>
      </c>
      <c r="N45" s="163"/>
      <c r="O45" s="33">
        <v>-31096495897</v>
      </c>
      <c r="P45" s="33"/>
      <c r="Q45" s="33">
        <f t="shared" si="1"/>
        <v>963886713</v>
      </c>
    </row>
    <row r="46" spans="1:17" ht="21">
      <c r="A46" s="162" t="s">
        <v>336</v>
      </c>
      <c r="B46" s="163"/>
      <c r="C46" s="33">
        <v>104348</v>
      </c>
      <c r="D46" s="163"/>
      <c r="E46" s="33">
        <v>1607522899</v>
      </c>
      <c r="F46" s="22"/>
      <c r="G46" s="33">
        <v>-1572497504</v>
      </c>
      <c r="H46" s="163"/>
      <c r="I46" s="33">
        <f t="shared" si="0"/>
        <v>35025395</v>
      </c>
      <c r="J46" s="33"/>
      <c r="K46" s="22">
        <v>134136</v>
      </c>
      <c r="L46" s="33"/>
      <c r="M46" s="33">
        <v>2035793730</v>
      </c>
      <c r="N46" s="163"/>
      <c r="O46" s="33">
        <v>-2032115918</v>
      </c>
      <c r="P46" s="33"/>
      <c r="Q46" s="33">
        <f t="shared" si="1"/>
        <v>3677812</v>
      </c>
    </row>
    <row r="47" spans="1:17" ht="21">
      <c r="A47" s="162" t="s">
        <v>179</v>
      </c>
      <c r="B47" s="163"/>
      <c r="C47" s="33">
        <v>482013</v>
      </c>
      <c r="D47" s="163"/>
      <c r="E47" s="33">
        <v>20388692203</v>
      </c>
      <c r="F47" s="22"/>
      <c r="G47" s="33">
        <v>-27313001169</v>
      </c>
      <c r="H47" s="163"/>
      <c r="I47" s="33">
        <f t="shared" si="0"/>
        <v>-6924308966</v>
      </c>
      <c r="J47" s="33"/>
      <c r="K47" s="22">
        <v>1860941</v>
      </c>
      <c r="L47" s="33"/>
      <c r="M47" s="33">
        <v>81691222246</v>
      </c>
      <c r="N47" s="163"/>
      <c r="O47" s="33">
        <v>-105574975862</v>
      </c>
      <c r="P47" s="33"/>
      <c r="Q47" s="33">
        <f t="shared" si="1"/>
        <v>-23883753616</v>
      </c>
    </row>
    <row r="48" spans="1:17" ht="21">
      <c r="A48" s="162" t="s">
        <v>208</v>
      </c>
      <c r="B48" s="163"/>
      <c r="C48" s="33">
        <v>7921</v>
      </c>
      <c r="D48" s="163"/>
      <c r="E48" s="33">
        <v>360324237</v>
      </c>
      <c r="F48" s="22"/>
      <c r="G48" s="33">
        <v>-380300076</v>
      </c>
      <c r="H48" s="163"/>
      <c r="I48" s="33">
        <f t="shared" si="0"/>
        <v>-19975839</v>
      </c>
      <c r="J48" s="33"/>
      <c r="K48" s="22">
        <v>22294</v>
      </c>
      <c r="L48" s="33"/>
      <c r="M48" s="33">
        <v>968509400</v>
      </c>
      <c r="N48" s="163"/>
      <c r="O48" s="33">
        <v>-1141242214</v>
      </c>
      <c r="P48" s="33"/>
      <c r="Q48" s="33">
        <f t="shared" si="1"/>
        <v>-172732814</v>
      </c>
    </row>
    <row r="49" spans="1:17" ht="21">
      <c r="A49" s="162" t="s">
        <v>296</v>
      </c>
      <c r="B49" s="163"/>
      <c r="C49" s="33">
        <v>14640</v>
      </c>
      <c r="D49" s="163"/>
      <c r="E49" s="33">
        <v>421078336</v>
      </c>
      <c r="F49" s="22"/>
      <c r="G49" s="33">
        <v>-493969896</v>
      </c>
      <c r="H49" s="163"/>
      <c r="I49" s="33">
        <f t="shared" si="0"/>
        <v>-72891560</v>
      </c>
      <c r="J49" s="33"/>
      <c r="K49" s="22">
        <v>23859</v>
      </c>
      <c r="L49" s="33"/>
      <c r="M49" s="33">
        <v>697056652</v>
      </c>
      <c r="N49" s="163"/>
      <c r="O49" s="33">
        <v>-807110795</v>
      </c>
      <c r="P49" s="33"/>
      <c r="Q49" s="33">
        <f t="shared" si="1"/>
        <v>-110054143</v>
      </c>
    </row>
    <row r="50" spans="1:17" ht="21">
      <c r="A50" s="162" t="s">
        <v>121</v>
      </c>
      <c r="B50" s="163"/>
      <c r="C50" s="33">
        <v>29629</v>
      </c>
      <c r="D50" s="163"/>
      <c r="E50" s="33">
        <v>656614072</v>
      </c>
      <c r="F50" s="22"/>
      <c r="G50" s="33">
        <v>-732525141</v>
      </c>
      <c r="H50" s="163"/>
      <c r="I50" s="33">
        <f t="shared" si="0"/>
        <v>-75911069</v>
      </c>
      <c r="J50" s="33"/>
      <c r="K50" s="22">
        <v>29629</v>
      </c>
      <c r="L50" s="33"/>
      <c r="M50" s="33">
        <v>656614072</v>
      </c>
      <c r="N50" s="163"/>
      <c r="O50" s="33">
        <v>-732525141</v>
      </c>
      <c r="P50" s="33"/>
      <c r="Q50" s="33">
        <f t="shared" si="1"/>
        <v>-75911069</v>
      </c>
    </row>
    <row r="51" spans="1:17" ht="21">
      <c r="A51" s="162" t="s">
        <v>267</v>
      </c>
      <c r="B51" s="163"/>
      <c r="C51" s="33">
        <v>139697</v>
      </c>
      <c r="D51" s="163"/>
      <c r="E51" s="33">
        <v>762484689</v>
      </c>
      <c r="F51" s="22"/>
      <c r="G51" s="33">
        <v>-932914781</v>
      </c>
      <c r="H51" s="163"/>
      <c r="I51" s="33">
        <f t="shared" si="0"/>
        <v>-170430092</v>
      </c>
      <c r="J51" s="33"/>
      <c r="K51" s="22">
        <v>409024</v>
      </c>
      <c r="L51" s="33"/>
      <c r="M51" s="33">
        <v>2397095479</v>
      </c>
      <c r="N51" s="163"/>
      <c r="O51" s="33">
        <v>-2863646291</v>
      </c>
      <c r="P51" s="33"/>
      <c r="Q51" s="33">
        <f t="shared" si="1"/>
        <v>-466550812</v>
      </c>
    </row>
    <row r="52" spans="1:17" ht="21">
      <c r="A52" s="162" t="s">
        <v>337</v>
      </c>
      <c r="B52" s="163"/>
      <c r="C52" s="33">
        <v>6584</v>
      </c>
      <c r="D52" s="163"/>
      <c r="E52" s="33">
        <v>902806371</v>
      </c>
      <c r="F52" s="22"/>
      <c r="G52" s="33">
        <v>-761267310</v>
      </c>
      <c r="H52" s="163"/>
      <c r="I52" s="33">
        <f t="shared" si="0"/>
        <v>141539061</v>
      </c>
      <c r="J52" s="33"/>
      <c r="K52" s="22">
        <v>10812</v>
      </c>
      <c r="L52" s="33"/>
      <c r="M52" s="33">
        <v>1403468345</v>
      </c>
      <c r="N52" s="163"/>
      <c r="O52" s="33">
        <v>-1242923032</v>
      </c>
      <c r="P52" s="33"/>
      <c r="Q52" s="33">
        <f t="shared" si="1"/>
        <v>160545313</v>
      </c>
    </row>
    <row r="53" spans="1:17" ht="21">
      <c r="A53" s="162" t="s">
        <v>177</v>
      </c>
      <c r="B53" s="163"/>
      <c r="C53" s="33">
        <v>88574</v>
      </c>
      <c r="D53" s="163"/>
      <c r="E53" s="33">
        <v>884788804</v>
      </c>
      <c r="F53" s="22"/>
      <c r="G53" s="33">
        <v>-951129143</v>
      </c>
      <c r="H53" s="163"/>
      <c r="I53" s="33">
        <f t="shared" si="0"/>
        <v>-66340339</v>
      </c>
      <c r="J53" s="33"/>
      <c r="K53" s="22">
        <v>2011832</v>
      </c>
      <c r="L53" s="33"/>
      <c r="M53" s="33">
        <v>30784271320</v>
      </c>
      <c r="N53" s="163"/>
      <c r="O53" s="33">
        <v>-31970933940</v>
      </c>
      <c r="P53" s="33"/>
      <c r="Q53" s="33">
        <f t="shared" si="1"/>
        <v>-1186662620</v>
      </c>
    </row>
    <row r="54" spans="1:17" ht="21">
      <c r="A54" s="162" t="s">
        <v>173</v>
      </c>
      <c r="B54" s="163"/>
      <c r="C54" s="33">
        <v>0</v>
      </c>
      <c r="D54" s="163"/>
      <c r="E54" s="33">
        <v>0</v>
      </c>
      <c r="F54" s="22"/>
      <c r="G54" s="33">
        <v>0</v>
      </c>
      <c r="H54" s="163"/>
      <c r="I54" s="33">
        <f t="shared" si="0"/>
        <v>0</v>
      </c>
      <c r="J54" s="33"/>
      <c r="K54" s="22">
        <v>182650</v>
      </c>
      <c r="L54" s="33"/>
      <c r="M54" s="33">
        <v>2902084032</v>
      </c>
      <c r="N54" s="163"/>
      <c r="O54" s="33">
        <v>-2998162882</v>
      </c>
      <c r="P54" s="33"/>
      <c r="Q54" s="33">
        <f t="shared" si="1"/>
        <v>-96078850</v>
      </c>
    </row>
    <row r="55" spans="1:17" ht="21">
      <c r="A55" s="162" t="s">
        <v>350</v>
      </c>
      <c r="B55" s="163"/>
      <c r="C55" s="33">
        <v>83284</v>
      </c>
      <c r="D55" s="163"/>
      <c r="E55" s="33">
        <v>785482043</v>
      </c>
      <c r="F55" s="22"/>
      <c r="G55" s="33">
        <v>-810992148</v>
      </c>
      <c r="H55" s="163"/>
      <c r="I55" s="33">
        <f t="shared" si="0"/>
        <v>-25510105</v>
      </c>
      <c r="J55" s="33"/>
      <c r="K55" s="22">
        <v>83284</v>
      </c>
      <c r="L55" s="33"/>
      <c r="M55" s="33">
        <v>785482043</v>
      </c>
      <c r="N55" s="163"/>
      <c r="O55" s="33">
        <v>-810992148</v>
      </c>
      <c r="P55" s="33"/>
      <c r="Q55" s="33">
        <f t="shared" si="1"/>
        <v>-25510105</v>
      </c>
    </row>
    <row r="56" spans="1:17" ht="21">
      <c r="A56" s="162" t="s">
        <v>225</v>
      </c>
      <c r="B56" s="163"/>
      <c r="C56" s="33">
        <v>18008</v>
      </c>
      <c r="D56" s="163"/>
      <c r="E56" s="33">
        <v>227445956</v>
      </c>
      <c r="F56" s="22"/>
      <c r="G56" s="33">
        <v>-219712213</v>
      </c>
      <c r="H56" s="163"/>
      <c r="I56" s="33">
        <f t="shared" si="0"/>
        <v>7733743</v>
      </c>
      <c r="J56" s="33"/>
      <c r="K56" s="22">
        <v>1276928</v>
      </c>
      <c r="L56" s="33"/>
      <c r="M56" s="33">
        <v>18864829742</v>
      </c>
      <c r="N56" s="163"/>
      <c r="O56" s="33">
        <v>-14571649871</v>
      </c>
      <c r="P56" s="33"/>
      <c r="Q56" s="33">
        <f t="shared" si="1"/>
        <v>4293179871</v>
      </c>
    </row>
    <row r="57" spans="1:17" ht="21">
      <c r="A57" s="162" t="s">
        <v>219</v>
      </c>
      <c r="B57" s="163"/>
      <c r="C57" s="33">
        <v>69028</v>
      </c>
      <c r="D57" s="163"/>
      <c r="E57" s="33">
        <v>960574104</v>
      </c>
      <c r="F57" s="22"/>
      <c r="G57" s="33">
        <v>-1296276038</v>
      </c>
      <c r="H57" s="163"/>
      <c r="I57" s="33">
        <f t="shared" si="0"/>
        <v>-335701934</v>
      </c>
      <c r="J57" s="33"/>
      <c r="K57" s="22">
        <v>319856</v>
      </c>
      <c r="L57" s="33"/>
      <c r="M57" s="33">
        <v>5177171133</v>
      </c>
      <c r="N57" s="163"/>
      <c r="O57" s="33">
        <v>-6053683560</v>
      </c>
      <c r="P57" s="33"/>
      <c r="Q57" s="33">
        <f t="shared" si="1"/>
        <v>-876512427</v>
      </c>
    </row>
    <row r="58" spans="1:17" ht="21">
      <c r="A58" s="162" t="s">
        <v>220</v>
      </c>
      <c r="B58" s="163"/>
      <c r="C58" s="33">
        <v>106961</v>
      </c>
      <c r="D58" s="163"/>
      <c r="E58" s="33">
        <v>655299678</v>
      </c>
      <c r="F58" s="22"/>
      <c r="G58" s="33">
        <v>-855827069</v>
      </c>
      <c r="H58" s="163"/>
      <c r="I58" s="33">
        <f t="shared" si="0"/>
        <v>-200527391</v>
      </c>
      <c r="J58" s="33"/>
      <c r="K58" s="22">
        <v>919545</v>
      </c>
      <c r="L58" s="33"/>
      <c r="M58" s="33">
        <v>8063223735</v>
      </c>
      <c r="N58" s="163"/>
      <c r="O58" s="33">
        <v>-7384450227</v>
      </c>
      <c r="P58" s="33"/>
      <c r="Q58" s="33">
        <f t="shared" si="1"/>
        <v>678773508</v>
      </c>
    </row>
    <row r="59" spans="1:17" ht="21">
      <c r="A59" s="162" t="s">
        <v>211</v>
      </c>
      <c r="B59" s="163"/>
      <c r="C59" s="33">
        <v>0</v>
      </c>
      <c r="D59" s="163"/>
      <c r="E59" s="33">
        <v>0</v>
      </c>
      <c r="F59" s="22"/>
      <c r="G59" s="33">
        <v>0</v>
      </c>
      <c r="H59" s="163"/>
      <c r="I59" s="33">
        <f t="shared" si="0"/>
        <v>0</v>
      </c>
      <c r="J59" s="33"/>
      <c r="K59" s="22">
        <v>944167</v>
      </c>
      <c r="L59" s="33"/>
      <c r="M59" s="33">
        <v>5374624870</v>
      </c>
      <c r="N59" s="163"/>
      <c r="O59" s="33">
        <v>-8568406968</v>
      </c>
      <c r="P59" s="33"/>
      <c r="Q59" s="33">
        <f t="shared" si="1"/>
        <v>-3193782098</v>
      </c>
    </row>
    <row r="60" spans="1:17" ht="21">
      <c r="A60" s="162" t="s">
        <v>198</v>
      </c>
      <c r="B60" s="163"/>
      <c r="C60" s="33">
        <v>71740</v>
      </c>
      <c r="D60" s="163"/>
      <c r="E60" s="33">
        <v>895286347</v>
      </c>
      <c r="F60" s="22"/>
      <c r="G60" s="33">
        <v>-1045584590</v>
      </c>
      <c r="H60" s="163"/>
      <c r="I60" s="33">
        <f t="shared" si="0"/>
        <v>-150298243</v>
      </c>
      <c r="J60" s="33"/>
      <c r="K60" s="22">
        <v>516484</v>
      </c>
      <c r="L60" s="33"/>
      <c r="M60" s="33">
        <v>6930855206</v>
      </c>
      <c r="N60" s="163"/>
      <c r="O60" s="33">
        <v>-7543268819</v>
      </c>
      <c r="P60" s="33"/>
      <c r="Q60" s="33">
        <f t="shared" si="1"/>
        <v>-612413613</v>
      </c>
    </row>
    <row r="61" spans="1:17" ht="21">
      <c r="A61" s="162" t="s">
        <v>281</v>
      </c>
      <c r="B61" s="163"/>
      <c r="C61" s="33">
        <v>1127379</v>
      </c>
      <c r="D61" s="163"/>
      <c r="E61" s="33">
        <v>50725789014</v>
      </c>
      <c r="F61" s="22"/>
      <c r="G61" s="33">
        <v>-43160164187</v>
      </c>
      <c r="H61" s="163"/>
      <c r="I61" s="33">
        <f t="shared" si="0"/>
        <v>7565624827</v>
      </c>
      <c r="J61" s="33"/>
      <c r="K61" s="22">
        <v>1311715</v>
      </c>
      <c r="L61" s="33"/>
      <c r="M61" s="33">
        <v>57710137758</v>
      </c>
      <c r="N61" s="163"/>
      <c r="O61" s="33">
        <v>-50155757849</v>
      </c>
      <c r="P61" s="33"/>
      <c r="Q61" s="33">
        <f t="shared" si="1"/>
        <v>7554379909</v>
      </c>
    </row>
    <row r="62" spans="1:17" ht="21">
      <c r="A62" s="162" t="s">
        <v>140</v>
      </c>
      <c r="B62" s="163"/>
      <c r="C62" s="33">
        <v>280542</v>
      </c>
      <c r="D62" s="163"/>
      <c r="E62" s="33">
        <v>755267160</v>
      </c>
      <c r="F62" s="22"/>
      <c r="G62" s="33">
        <v>-768892552</v>
      </c>
      <c r="H62" s="163"/>
      <c r="I62" s="33">
        <f t="shared" si="0"/>
        <v>-13625392</v>
      </c>
      <c r="J62" s="33"/>
      <c r="K62" s="22">
        <v>1458162</v>
      </c>
      <c r="L62" s="33"/>
      <c r="M62" s="33">
        <v>3790974400</v>
      </c>
      <c r="N62" s="163"/>
      <c r="O62" s="33">
        <v>-4003629207</v>
      </c>
      <c r="P62" s="33"/>
      <c r="Q62" s="33">
        <f t="shared" si="1"/>
        <v>-212654807</v>
      </c>
    </row>
    <row r="63" spans="1:17" ht="21">
      <c r="A63" s="162" t="s">
        <v>297</v>
      </c>
      <c r="B63" s="163"/>
      <c r="C63" s="33">
        <v>182178</v>
      </c>
      <c r="D63" s="163"/>
      <c r="E63" s="33">
        <v>640863209</v>
      </c>
      <c r="F63" s="22"/>
      <c r="G63" s="33">
        <v>-706665434</v>
      </c>
      <c r="H63" s="163"/>
      <c r="I63" s="33">
        <f t="shared" si="0"/>
        <v>-65802225</v>
      </c>
      <c r="J63" s="33"/>
      <c r="K63" s="22">
        <v>762975</v>
      </c>
      <c r="L63" s="33"/>
      <c r="M63" s="33">
        <v>2760577625</v>
      </c>
      <c r="N63" s="163"/>
      <c r="O63" s="33">
        <v>-2981156831</v>
      </c>
      <c r="P63" s="33"/>
      <c r="Q63" s="33">
        <f t="shared" si="1"/>
        <v>-220579206</v>
      </c>
    </row>
    <row r="64" spans="1:17" ht="21">
      <c r="A64" s="162" t="s">
        <v>189</v>
      </c>
      <c r="B64" s="163"/>
      <c r="C64" s="33">
        <v>230581</v>
      </c>
      <c r="D64" s="163"/>
      <c r="E64" s="33">
        <v>535474368</v>
      </c>
      <c r="F64" s="22"/>
      <c r="G64" s="33">
        <v>-671799719</v>
      </c>
      <c r="H64" s="163"/>
      <c r="I64" s="33">
        <f t="shared" si="0"/>
        <v>-136325351</v>
      </c>
      <c r="J64" s="33"/>
      <c r="K64" s="22">
        <v>9186427</v>
      </c>
      <c r="L64" s="33"/>
      <c r="M64" s="33">
        <v>29687198233</v>
      </c>
      <c r="N64" s="163"/>
      <c r="O64" s="33">
        <v>-31642755521</v>
      </c>
      <c r="P64" s="33"/>
      <c r="Q64" s="33">
        <f t="shared" si="1"/>
        <v>-1955557288</v>
      </c>
    </row>
    <row r="65" spans="1:17" ht="21">
      <c r="A65" s="162" t="s">
        <v>149</v>
      </c>
      <c r="B65" s="163"/>
      <c r="C65" s="33">
        <v>178604</v>
      </c>
      <c r="D65" s="163"/>
      <c r="E65" s="33">
        <v>845992788</v>
      </c>
      <c r="F65" s="22"/>
      <c r="G65" s="33">
        <v>-722803701</v>
      </c>
      <c r="H65" s="163"/>
      <c r="I65" s="33">
        <f t="shared" si="0"/>
        <v>123189087</v>
      </c>
      <c r="J65" s="33"/>
      <c r="K65" s="22">
        <v>1405747</v>
      </c>
      <c r="L65" s="33"/>
      <c r="M65" s="33">
        <v>8851874439</v>
      </c>
      <c r="N65" s="163"/>
      <c r="O65" s="33">
        <v>-9186021856</v>
      </c>
      <c r="P65" s="33"/>
      <c r="Q65" s="33">
        <f t="shared" si="1"/>
        <v>-334147417</v>
      </c>
    </row>
    <row r="66" spans="1:17" ht="21">
      <c r="A66" s="162" t="s">
        <v>369</v>
      </c>
      <c r="B66" s="163"/>
      <c r="C66" s="33">
        <v>227410</v>
      </c>
      <c r="D66" s="163"/>
      <c r="E66" s="33">
        <v>1428497570</v>
      </c>
      <c r="F66" s="22"/>
      <c r="G66" s="33">
        <v>-1545242843</v>
      </c>
      <c r="H66" s="163"/>
      <c r="I66" s="33">
        <f t="shared" si="0"/>
        <v>-116745273</v>
      </c>
      <c r="J66" s="33"/>
      <c r="K66" s="22">
        <v>227410</v>
      </c>
      <c r="L66" s="33"/>
      <c r="M66" s="33">
        <v>1428497570</v>
      </c>
      <c r="N66" s="163"/>
      <c r="O66" s="33">
        <v>-1545242843</v>
      </c>
      <c r="P66" s="33"/>
      <c r="Q66" s="33">
        <f t="shared" si="1"/>
        <v>-116745273</v>
      </c>
    </row>
    <row r="67" spans="1:17" ht="21">
      <c r="A67" s="162" t="s">
        <v>298</v>
      </c>
      <c r="B67" s="163"/>
      <c r="C67" s="33">
        <v>140020</v>
      </c>
      <c r="D67" s="163"/>
      <c r="E67" s="33">
        <v>443834094</v>
      </c>
      <c r="F67" s="22"/>
      <c r="G67" s="33">
        <v>-568327850</v>
      </c>
      <c r="H67" s="163"/>
      <c r="I67" s="33">
        <f t="shared" si="0"/>
        <v>-124493756</v>
      </c>
      <c r="J67" s="33"/>
      <c r="K67" s="22">
        <v>252913</v>
      </c>
      <c r="L67" s="33"/>
      <c r="M67" s="33">
        <v>876550421</v>
      </c>
      <c r="N67" s="163"/>
      <c r="O67" s="33">
        <v>-1098735881</v>
      </c>
      <c r="P67" s="33"/>
      <c r="Q67" s="33">
        <f t="shared" si="1"/>
        <v>-222185460</v>
      </c>
    </row>
    <row r="68" spans="1:17" ht="21">
      <c r="A68" s="162" t="s">
        <v>92</v>
      </c>
      <c r="B68" s="163"/>
      <c r="C68" s="33">
        <v>195025</v>
      </c>
      <c r="D68" s="163"/>
      <c r="E68" s="33">
        <v>1491002454</v>
      </c>
      <c r="F68" s="22"/>
      <c r="G68" s="33">
        <v>-2125128194</v>
      </c>
      <c r="H68" s="163"/>
      <c r="I68" s="33">
        <f t="shared" si="0"/>
        <v>-634125740</v>
      </c>
      <c r="J68" s="33"/>
      <c r="K68" s="22">
        <v>796154</v>
      </c>
      <c r="L68" s="33"/>
      <c r="M68" s="33">
        <v>6927515817</v>
      </c>
      <c r="N68" s="163"/>
      <c r="O68" s="33">
        <v>-8784621108</v>
      </c>
      <c r="P68" s="33"/>
      <c r="Q68" s="33">
        <f t="shared" si="1"/>
        <v>-1857105291</v>
      </c>
    </row>
    <row r="69" spans="1:17" ht="21">
      <c r="A69" s="162" t="s">
        <v>299</v>
      </c>
      <c r="B69" s="163"/>
      <c r="C69" s="33">
        <v>30330</v>
      </c>
      <c r="D69" s="163"/>
      <c r="E69" s="33">
        <v>735762022</v>
      </c>
      <c r="F69" s="22"/>
      <c r="G69" s="33">
        <v>-595280466</v>
      </c>
      <c r="H69" s="163"/>
      <c r="I69" s="33">
        <f t="shared" si="0"/>
        <v>140481556</v>
      </c>
      <c r="J69" s="33"/>
      <c r="K69" s="22">
        <v>45173</v>
      </c>
      <c r="L69" s="33"/>
      <c r="M69" s="33">
        <v>1008901788</v>
      </c>
      <c r="N69" s="163"/>
      <c r="O69" s="33">
        <v>-874098276</v>
      </c>
      <c r="P69" s="33"/>
      <c r="Q69" s="33">
        <f t="shared" si="1"/>
        <v>134803512</v>
      </c>
    </row>
    <row r="70" spans="1:17" ht="21">
      <c r="A70" s="162" t="s">
        <v>273</v>
      </c>
      <c r="B70" s="163"/>
      <c r="C70" s="33">
        <v>2599182</v>
      </c>
      <c r="D70" s="163"/>
      <c r="E70" s="33">
        <v>10739764653</v>
      </c>
      <c r="F70" s="22"/>
      <c r="G70" s="33">
        <v>-11366449405</v>
      </c>
      <c r="H70" s="163"/>
      <c r="I70" s="33">
        <f t="shared" si="0"/>
        <v>-626684752</v>
      </c>
      <c r="J70" s="33"/>
      <c r="K70" s="22">
        <v>3224781</v>
      </c>
      <c r="L70" s="33"/>
      <c r="M70" s="33">
        <v>13379812914</v>
      </c>
      <c r="N70" s="163"/>
      <c r="O70" s="33">
        <v>-14219829990</v>
      </c>
      <c r="P70" s="33"/>
      <c r="Q70" s="33">
        <f t="shared" si="1"/>
        <v>-840017076</v>
      </c>
    </row>
    <row r="71" spans="1:17" ht="21">
      <c r="A71" s="162" t="s">
        <v>300</v>
      </c>
      <c r="B71" s="163"/>
      <c r="C71" s="33">
        <v>0</v>
      </c>
      <c r="D71" s="163"/>
      <c r="E71" s="33">
        <v>0</v>
      </c>
      <c r="F71" s="22"/>
      <c r="G71" s="33">
        <v>0</v>
      </c>
      <c r="H71" s="163"/>
      <c r="I71" s="33">
        <f t="shared" si="0"/>
        <v>0</v>
      </c>
      <c r="J71" s="33"/>
      <c r="K71" s="22">
        <v>900000</v>
      </c>
      <c r="L71" s="33"/>
      <c r="M71" s="33">
        <v>27437177456</v>
      </c>
      <c r="N71" s="163"/>
      <c r="O71" s="33">
        <v>-17515890000</v>
      </c>
      <c r="P71" s="33"/>
      <c r="Q71" s="33">
        <f t="shared" si="1"/>
        <v>9921287456</v>
      </c>
    </row>
    <row r="72" spans="1:17" ht="21">
      <c r="A72" s="162" t="s">
        <v>203</v>
      </c>
      <c r="B72" s="163"/>
      <c r="C72" s="33">
        <v>119088</v>
      </c>
      <c r="D72" s="163"/>
      <c r="E72" s="33">
        <v>2178374209</v>
      </c>
      <c r="F72" s="22"/>
      <c r="G72" s="33">
        <v>-2500713342</v>
      </c>
      <c r="H72" s="163"/>
      <c r="I72" s="33">
        <f t="shared" si="0"/>
        <v>-322339133</v>
      </c>
      <c r="J72" s="33"/>
      <c r="K72" s="22">
        <v>1519399</v>
      </c>
      <c r="L72" s="33"/>
      <c r="M72" s="33">
        <v>30286779677</v>
      </c>
      <c r="N72" s="163"/>
      <c r="O72" s="33">
        <v>-31904455615</v>
      </c>
      <c r="P72" s="33"/>
      <c r="Q72" s="33">
        <f t="shared" si="1"/>
        <v>-1617675938</v>
      </c>
    </row>
    <row r="73" spans="1:17" ht="21">
      <c r="A73" s="162" t="s">
        <v>212</v>
      </c>
      <c r="B73" s="163"/>
      <c r="C73" s="33">
        <v>534189</v>
      </c>
      <c r="D73" s="163"/>
      <c r="E73" s="33">
        <v>1163503174</v>
      </c>
      <c r="F73" s="22"/>
      <c r="G73" s="33">
        <v>-1292047183</v>
      </c>
      <c r="H73" s="163"/>
      <c r="I73" s="33">
        <f t="shared" ref="I73:I136" si="2">G73+E73</f>
        <v>-128544009</v>
      </c>
      <c r="J73" s="33"/>
      <c r="K73" s="22">
        <v>2709965</v>
      </c>
      <c r="L73" s="33"/>
      <c r="M73" s="33">
        <v>5980714628</v>
      </c>
      <c r="N73" s="163"/>
      <c r="O73" s="33">
        <v>-6574274109</v>
      </c>
      <c r="P73" s="33"/>
      <c r="Q73" s="33">
        <f t="shared" ref="Q73:Q136" si="3">M73+O73</f>
        <v>-593559481</v>
      </c>
    </row>
    <row r="74" spans="1:17" ht="21">
      <c r="A74" s="162" t="s">
        <v>253</v>
      </c>
      <c r="B74" s="163"/>
      <c r="C74" s="33">
        <v>909354</v>
      </c>
      <c r="D74" s="163"/>
      <c r="E74" s="33">
        <v>10461555819</v>
      </c>
      <c r="F74" s="22"/>
      <c r="G74" s="33">
        <v>-13107890365</v>
      </c>
      <c r="H74" s="163"/>
      <c r="I74" s="33">
        <f t="shared" si="2"/>
        <v>-2646334546</v>
      </c>
      <c r="J74" s="33"/>
      <c r="K74" s="22">
        <v>909354</v>
      </c>
      <c r="L74" s="33"/>
      <c r="M74" s="33">
        <v>10461555819</v>
      </c>
      <c r="N74" s="163"/>
      <c r="O74" s="33">
        <v>-13107890365</v>
      </c>
      <c r="P74" s="33"/>
      <c r="Q74" s="33">
        <f t="shared" si="3"/>
        <v>-2646334546</v>
      </c>
    </row>
    <row r="75" spans="1:17" ht="21">
      <c r="A75" s="162" t="s">
        <v>125</v>
      </c>
      <c r="B75" s="163"/>
      <c r="C75" s="33">
        <v>8550</v>
      </c>
      <c r="D75" s="163"/>
      <c r="E75" s="33">
        <v>49354835</v>
      </c>
      <c r="F75" s="22"/>
      <c r="G75" s="33">
        <v>-51339884</v>
      </c>
      <c r="H75" s="163"/>
      <c r="I75" s="33">
        <f t="shared" si="2"/>
        <v>-1985049</v>
      </c>
      <c r="J75" s="33"/>
      <c r="K75" s="22">
        <v>37624</v>
      </c>
      <c r="L75" s="33"/>
      <c r="M75" s="33">
        <v>216017737</v>
      </c>
      <c r="N75" s="163"/>
      <c r="O75" s="33">
        <v>-226179765</v>
      </c>
      <c r="P75" s="33"/>
      <c r="Q75" s="33">
        <f t="shared" si="3"/>
        <v>-10162028</v>
      </c>
    </row>
    <row r="76" spans="1:17" ht="21">
      <c r="A76" s="162" t="s">
        <v>254</v>
      </c>
      <c r="B76" s="163"/>
      <c r="C76" s="33">
        <v>184639</v>
      </c>
      <c r="D76" s="163"/>
      <c r="E76" s="33">
        <v>550772560</v>
      </c>
      <c r="F76" s="22"/>
      <c r="G76" s="33">
        <v>-577447920</v>
      </c>
      <c r="H76" s="163"/>
      <c r="I76" s="33">
        <f t="shared" si="2"/>
        <v>-26675360</v>
      </c>
      <c r="J76" s="33"/>
      <c r="K76" s="22">
        <v>459220</v>
      </c>
      <c r="L76" s="33"/>
      <c r="M76" s="33">
        <v>1353405153</v>
      </c>
      <c r="N76" s="163"/>
      <c r="O76" s="33">
        <v>-1440104036</v>
      </c>
      <c r="P76" s="33"/>
      <c r="Q76" s="33">
        <f t="shared" si="3"/>
        <v>-86698883</v>
      </c>
    </row>
    <row r="77" spans="1:17" ht="21">
      <c r="A77" s="162" t="s">
        <v>101</v>
      </c>
      <c r="B77" s="163"/>
      <c r="C77" s="33">
        <v>7910884</v>
      </c>
      <c r="D77" s="163"/>
      <c r="E77" s="33">
        <v>52916883487</v>
      </c>
      <c r="F77" s="22"/>
      <c r="G77" s="33">
        <v>-44565158267</v>
      </c>
      <c r="H77" s="163"/>
      <c r="I77" s="33">
        <f t="shared" si="2"/>
        <v>8351725220</v>
      </c>
      <c r="J77" s="33"/>
      <c r="K77" s="22">
        <v>9225230</v>
      </c>
      <c r="L77" s="33"/>
      <c r="M77" s="33">
        <v>59899576123</v>
      </c>
      <c r="N77" s="163"/>
      <c r="O77" s="33">
        <v>-52471487119</v>
      </c>
      <c r="P77" s="33"/>
      <c r="Q77" s="33">
        <f t="shared" si="3"/>
        <v>7428089004</v>
      </c>
    </row>
    <row r="78" spans="1:17" ht="21">
      <c r="A78" s="162" t="s">
        <v>237</v>
      </c>
      <c r="B78" s="163"/>
      <c r="C78" s="33">
        <v>86237</v>
      </c>
      <c r="D78" s="163"/>
      <c r="E78" s="33">
        <v>280582101</v>
      </c>
      <c r="F78" s="22"/>
      <c r="G78" s="33">
        <v>-332318800</v>
      </c>
      <c r="H78" s="163"/>
      <c r="I78" s="33">
        <f t="shared" si="2"/>
        <v>-51736699</v>
      </c>
      <c r="J78" s="33"/>
      <c r="K78" s="22">
        <v>2594447</v>
      </c>
      <c r="L78" s="33"/>
      <c r="M78" s="33">
        <v>9379958955</v>
      </c>
      <c r="N78" s="163"/>
      <c r="O78" s="33">
        <v>-10069227641</v>
      </c>
      <c r="P78" s="33"/>
      <c r="Q78" s="33">
        <f t="shared" si="3"/>
        <v>-689268686</v>
      </c>
    </row>
    <row r="79" spans="1:17" ht="21">
      <c r="A79" s="162" t="s">
        <v>127</v>
      </c>
      <c r="B79" s="163"/>
      <c r="C79" s="33">
        <v>24165</v>
      </c>
      <c r="D79" s="163"/>
      <c r="E79" s="33">
        <v>353886622</v>
      </c>
      <c r="F79" s="22"/>
      <c r="G79" s="33">
        <v>-392571136</v>
      </c>
      <c r="H79" s="163"/>
      <c r="I79" s="33">
        <f t="shared" si="2"/>
        <v>-38684514</v>
      </c>
      <c r="J79" s="33"/>
      <c r="K79" s="22">
        <v>114700</v>
      </c>
      <c r="L79" s="33"/>
      <c r="M79" s="33">
        <v>1765764298</v>
      </c>
      <c r="N79" s="163"/>
      <c r="O79" s="33">
        <v>-1867688261</v>
      </c>
      <c r="P79" s="33"/>
      <c r="Q79" s="33">
        <f t="shared" si="3"/>
        <v>-101923963</v>
      </c>
    </row>
    <row r="80" spans="1:17" ht="21">
      <c r="A80" s="162" t="s">
        <v>141</v>
      </c>
      <c r="B80" s="163"/>
      <c r="C80" s="33">
        <v>118489</v>
      </c>
      <c r="D80" s="163"/>
      <c r="E80" s="33">
        <v>615508977</v>
      </c>
      <c r="F80" s="22"/>
      <c r="G80" s="33">
        <v>-775840884</v>
      </c>
      <c r="H80" s="163"/>
      <c r="I80" s="33">
        <f t="shared" si="2"/>
        <v>-160331907</v>
      </c>
      <c r="J80" s="33"/>
      <c r="K80" s="22">
        <v>627564</v>
      </c>
      <c r="L80" s="33"/>
      <c r="M80" s="33">
        <v>3865145580</v>
      </c>
      <c r="N80" s="163"/>
      <c r="O80" s="33">
        <v>-4128042845</v>
      </c>
      <c r="P80" s="33"/>
      <c r="Q80" s="33">
        <f t="shared" si="3"/>
        <v>-262897265</v>
      </c>
    </row>
    <row r="81" spans="1:17" ht="21">
      <c r="A81" s="162" t="s">
        <v>301</v>
      </c>
      <c r="B81" s="163"/>
      <c r="C81" s="33">
        <v>0</v>
      </c>
      <c r="D81" s="163"/>
      <c r="E81" s="33">
        <v>0</v>
      </c>
      <c r="F81" s="22"/>
      <c r="G81" s="33">
        <v>0</v>
      </c>
      <c r="H81" s="163"/>
      <c r="I81" s="33">
        <f t="shared" si="2"/>
        <v>0</v>
      </c>
      <c r="J81" s="33"/>
      <c r="K81" s="22">
        <v>1000000</v>
      </c>
      <c r="L81" s="33"/>
      <c r="M81" s="33">
        <v>52013600404</v>
      </c>
      <c r="N81" s="163"/>
      <c r="O81" s="33">
        <v>-45841586394</v>
      </c>
      <c r="P81" s="33"/>
      <c r="Q81" s="33">
        <f t="shared" si="3"/>
        <v>6172014010</v>
      </c>
    </row>
    <row r="82" spans="1:17" ht="21">
      <c r="A82" s="162" t="s">
        <v>338</v>
      </c>
      <c r="B82" s="163"/>
      <c r="C82" s="33">
        <v>63466</v>
      </c>
      <c r="D82" s="163"/>
      <c r="E82" s="33">
        <v>528915792</v>
      </c>
      <c r="F82" s="22"/>
      <c r="G82" s="33">
        <v>-588843412</v>
      </c>
      <c r="H82" s="163"/>
      <c r="I82" s="33">
        <f t="shared" si="2"/>
        <v>-59927620</v>
      </c>
      <c r="J82" s="33"/>
      <c r="K82" s="22">
        <v>69487</v>
      </c>
      <c r="L82" s="33"/>
      <c r="M82" s="33">
        <v>578400124</v>
      </c>
      <c r="N82" s="163"/>
      <c r="O82" s="33">
        <v>-639719543</v>
      </c>
      <c r="P82" s="33"/>
      <c r="Q82" s="33">
        <f t="shared" si="3"/>
        <v>-61319419</v>
      </c>
    </row>
    <row r="83" spans="1:17" ht="21">
      <c r="A83" s="162" t="s">
        <v>339</v>
      </c>
      <c r="B83" s="163"/>
      <c r="C83" s="33">
        <v>187579</v>
      </c>
      <c r="D83" s="163"/>
      <c r="E83" s="33">
        <v>382013799</v>
      </c>
      <c r="F83" s="22"/>
      <c r="G83" s="33">
        <v>-474829990</v>
      </c>
      <c r="H83" s="163"/>
      <c r="I83" s="33">
        <f t="shared" si="2"/>
        <v>-92816191</v>
      </c>
      <c r="J83" s="33"/>
      <c r="K83" s="22">
        <v>301178</v>
      </c>
      <c r="L83" s="33"/>
      <c r="M83" s="33">
        <v>644104696</v>
      </c>
      <c r="N83" s="163"/>
      <c r="O83" s="33">
        <v>-764754946</v>
      </c>
      <c r="P83" s="33"/>
      <c r="Q83" s="33">
        <f t="shared" si="3"/>
        <v>-120650250</v>
      </c>
    </row>
    <row r="84" spans="1:17" ht="21">
      <c r="A84" s="162" t="s">
        <v>395</v>
      </c>
      <c r="B84" s="163"/>
      <c r="C84" s="33">
        <v>8977</v>
      </c>
      <c r="D84" s="163"/>
      <c r="E84" s="33">
        <v>123027741</v>
      </c>
      <c r="F84" s="22"/>
      <c r="G84" s="33">
        <v>-121878391</v>
      </c>
      <c r="H84" s="163"/>
      <c r="I84" s="33">
        <f t="shared" si="2"/>
        <v>1149350</v>
      </c>
      <c r="J84" s="33"/>
      <c r="K84" s="22">
        <v>8977</v>
      </c>
      <c r="L84" s="33"/>
      <c r="M84" s="33">
        <v>123027741</v>
      </c>
      <c r="N84" s="163"/>
      <c r="O84" s="33">
        <v>-121878391</v>
      </c>
      <c r="P84" s="33"/>
      <c r="Q84" s="33">
        <f t="shared" si="3"/>
        <v>1149350</v>
      </c>
    </row>
    <row r="85" spans="1:17" ht="21">
      <c r="A85" s="162" t="s">
        <v>176</v>
      </c>
      <c r="B85" s="163"/>
      <c r="C85" s="33">
        <v>396530</v>
      </c>
      <c r="D85" s="163"/>
      <c r="E85" s="33">
        <v>12186500057</v>
      </c>
      <c r="F85" s="22"/>
      <c r="G85" s="33">
        <v>-11053549772</v>
      </c>
      <c r="H85" s="163"/>
      <c r="I85" s="33">
        <f t="shared" si="2"/>
        <v>1132950285</v>
      </c>
      <c r="J85" s="33"/>
      <c r="K85" s="22">
        <v>1016781</v>
      </c>
      <c r="L85" s="33"/>
      <c r="M85" s="33">
        <v>29727171704</v>
      </c>
      <c r="N85" s="163"/>
      <c r="O85" s="33">
        <v>-28277940666</v>
      </c>
      <c r="P85" s="33"/>
      <c r="Q85" s="33">
        <f t="shared" si="3"/>
        <v>1449231038</v>
      </c>
    </row>
    <row r="86" spans="1:17" ht="21">
      <c r="A86" s="162" t="s">
        <v>123</v>
      </c>
      <c r="B86" s="163"/>
      <c r="C86" s="33">
        <v>122222</v>
      </c>
      <c r="D86" s="163"/>
      <c r="E86" s="33">
        <v>515239601</v>
      </c>
      <c r="F86" s="22"/>
      <c r="G86" s="33">
        <v>-663725845</v>
      </c>
      <c r="H86" s="163"/>
      <c r="I86" s="33">
        <f t="shared" si="2"/>
        <v>-148486244</v>
      </c>
      <c r="J86" s="33"/>
      <c r="K86" s="22">
        <v>848449</v>
      </c>
      <c r="L86" s="33"/>
      <c r="M86" s="33">
        <v>4827496839</v>
      </c>
      <c r="N86" s="163"/>
      <c r="O86" s="33">
        <v>-4774107772</v>
      </c>
      <c r="P86" s="33"/>
      <c r="Q86" s="33">
        <f t="shared" si="3"/>
        <v>53389067</v>
      </c>
    </row>
    <row r="87" spans="1:17" ht="21">
      <c r="A87" s="162" t="s">
        <v>168</v>
      </c>
      <c r="B87" s="163"/>
      <c r="C87" s="33">
        <v>39605</v>
      </c>
      <c r="D87" s="163"/>
      <c r="E87" s="33">
        <v>600285274</v>
      </c>
      <c r="F87" s="22"/>
      <c r="G87" s="33">
        <v>-686604959</v>
      </c>
      <c r="H87" s="163"/>
      <c r="I87" s="33">
        <f t="shared" si="2"/>
        <v>-86319685</v>
      </c>
      <c r="J87" s="33"/>
      <c r="K87" s="22">
        <v>232401</v>
      </c>
      <c r="L87" s="33"/>
      <c r="M87" s="33">
        <v>4018515746</v>
      </c>
      <c r="N87" s="163"/>
      <c r="O87" s="33">
        <v>-4029517973</v>
      </c>
      <c r="P87" s="33"/>
      <c r="Q87" s="33">
        <f t="shared" si="3"/>
        <v>-11002227</v>
      </c>
    </row>
    <row r="88" spans="1:17" ht="21">
      <c r="A88" s="162" t="s">
        <v>274</v>
      </c>
      <c r="B88" s="163"/>
      <c r="C88" s="33">
        <v>32769</v>
      </c>
      <c r="D88" s="163"/>
      <c r="E88" s="33">
        <v>379050823</v>
      </c>
      <c r="F88" s="22"/>
      <c r="G88" s="33">
        <v>-499073183</v>
      </c>
      <c r="H88" s="163"/>
      <c r="I88" s="33">
        <f t="shared" si="2"/>
        <v>-120022360</v>
      </c>
      <c r="J88" s="33"/>
      <c r="K88" s="22">
        <v>161110</v>
      </c>
      <c r="L88" s="33"/>
      <c r="M88" s="33">
        <v>2329100266</v>
      </c>
      <c r="N88" s="163"/>
      <c r="O88" s="33">
        <v>-2477786945</v>
      </c>
      <c r="P88" s="33"/>
      <c r="Q88" s="33">
        <f t="shared" si="3"/>
        <v>-148686679</v>
      </c>
    </row>
    <row r="89" spans="1:17" ht="21">
      <c r="A89" s="162" t="s">
        <v>171</v>
      </c>
      <c r="B89" s="163"/>
      <c r="C89" s="33">
        <v>3555014</v>
      </c>
      <c r="D89" s="163"/>
      <c r="E89" s="33">
        <v>50877994387</v>
      </c>
      <c r="F89" s="22"/>
      <c r="G89" s="33">
        <v>-45947759323</v>
      </c>
      <c r="H89" s="163"/>
      <c r="I89" s="33">
        <f t="shared" si="2"/>
        <v>4930235064</v>
      </c>
      <c r="J89" s="33"/>
      <c r="K89" s="22">
        <v>7769755</v>
      </c>
      <c r="L89" s="33"/>
      <c r="M89" s="33">
        <v>117868032112</v>
      </c>
      <c r="N89" s="163"/>
      <c r="O89" s="33">
        <v>-101432472704</v>
      </c>
      <c r="P89" s="33"/>
      <c r="Q89" s="33">
        <f t="shared" si="3"/>
        <v>16435559408</v>
      </c>
    </row>
    <row r="90" spans="1:17" ht="21">
      <c r="A90" s="162" t="s">
        <v>138</v>
      </c>
      <c r="B90" s="163"/>
      <c r="C90" s="33">
        <v>25171</v>
      </c>
      <c r="D90" s="163"/>
      <c r="E90" s="33">
        <v>778306100</v>
      </c>
      <c r="F90" s="22"/>
      <c r="G90" s="33">
        <v>-788494752</v>
      </c>
      <c r="H90" s="163"/>
      <c r="I90" s="33">
        <f t="shared" si="2"/>
        <v>-10188652</v>
      </c>
      <c r="J90" s="33"/>
      <c r="K90" s="22">
        <v>88269</v>
      </c>
      <c r="L90" s="33"/>
      <c r="M90" s="33">
        <v>2777912415</v>
      </c>
      <c r="N90" s="163"/>
      <c r="O90" s="33">
        <v>-2876135250</v>
      </c>
      <c r="P90" s="33"/>
      <c r="Q90" s="33">
        <f t="shared" si="3"/>
        <v>-98222835</v>
      </c>
    </row>
    <row r="91" spans="1:17" ht="21">
      <c r="A91" s="162" t="s">
        <v>282</v>
      </c>
      <c r="B91" s="163"/>
      <c r="C91" s="33">
        <v>162616</v>
      </c>
      <c r="D91" s="163"/>
      <c r="E91" s="33">
        <v>480830889</v>
      </c>
      <c r="F91" s="22"/>
      <c r="G91" s="33">
        <v>-538821127</v>
      </c>
      <c r="H91" s="163"/>
      <c r="I91" s="33">
        <f t="shared" si="2"/>
        <v>-57990238</v>
      </c>
      <c r="J91" s="33"/>
      <c r="K91" s="22">
        <v>712054</v>
      </c>
      <c r="L91" s="33"/>
      <c r="M91" s="33">
        <v>2396659457</v>
      </c>
      <c r="N91" s="163"/>
      <c r="O91" s="33">
        <v>-2343687638</v>
      </c>
      <c r="P91" s="33"/>
      <c r="Q91" s="33">
        <f t="shared" si="3"/>
        <v>52971819</v>
      </c>
    </row>
    <row r="92" spans="1:17" ht="21">
      <c r="A92" s="162" t="s">
        <v>283</v>
      </c>
      <c r="B92" s="163"/>
      <c r="C92" s="33">
        <v>0</v>
      </c>
      <c r="D92" s="163"/>
      <c r="E92" s="33">
        <v>0</v>
      </c>
      <c r="F92" s="22"/>
      <c r="G92" s="33">
        <v>0</v>
      </c>
      <c r="H92" s="163"/>
      <c r="I92" s="33">
        <f t="shared" si="2"/>
        <v>0</v>
      </c>
      <c r="J92" s="33"/>
      <c r="K92" s="22">
        <v>1566</v>
      </c>
      <c r="L92" s="33"/>
      <c r="M92" s="33">
        <v>28316724</v>
      </c>
      <c r="N92" s="163"/>
      <c r="O92" s="33">
        <v>-29427443</v>
      </c>
      <c r="P92" s="33"/>
      <c r="Q92" s="33">
        <f t="shared" si="3"/>
        <v>-1110719</v>
      </c>
    </row>
    <row r="93" spans="1:17" ht="21">
      <c r="A93" s="162" t="s">
        <v>159</v>
      </c>
      <c r="B93" s="163"/>
      <c r="C93" s="33">
        <v>0</v>
      </c>
      <c r="D93" s="163"/>
      <c r="E93" s="33">
        <v>0</v>
      </c>
      <c r="F93" s="22"/>
      <c r="G93" s="33">
        <v>0</v>
      </c>
      <c r="H93" s="163"/>
      <c r="I93" s="33">
        <f t="shared" si="2"/>
        <v>0</v>
      </c>
      <c r="J93" s="33"/>
      <c r="K93" s="22">
        <v>1525</v>
      </c>
      <c r="L93" s="33"/>
      <c r="M93" s="33">
        <v>35661189</v>
      </c>
      <c r="N93" s="163"/>
      <c r="O93" s="33">
        <v>-38667733</v>
      </c>
      <c r="P93" s="33"/>
      <c r="Q93" s="33">
        <f t="shared" si="3"/>
        <v>-3006544</v>
      </c>
    </row>
    <row r="94" spans="1:17" ht="21">
      <c r="A94" s="162" t="s">
        <v>302</v>
      </c>
      <c r="B94" s="163"/>
      <c r="C94" s="33">
        <v>36848</v>
      </c>
      <c r="D94" s="163"/>
      <c r="E94" s="33">
        <v>1837054684</v>
      </c>
      <c r="F94" s="22"/>
      <c r="G94" s="33">
        <v>-1897306056</v>
      </c>
      <c r="H94" s="163"/>
      <c r="I94" s="33">
        <f t="shared" si="2"/>
        <v>-60251372</v>
      </c>
      <c r="J94" s="33"/>
      <c r="K94" s="22">
        <v>368192</v>
      </c>
      <c r="L94" s="33"/>
      <c r="M94" s="33">
        <v>19497307651</v>
      </c>
      <c r="N94" s="163"/>
      <c r="O94" s="33">
        <v>-17825887113</v>
      </c>
      <c r="P94" s="33"/>
      <c r="Q94" s="33">
        <f t="shared" si="3"/>
        <v>1671420538</v>
      </c>
    </row>
    <row r="95" spans="1:17" ht="21">
      <c r="A95" s="162" t="s">
        <v>255</v>
      </c>
      <c r="B95" s="163"/>
      <c r="C95" s="33">
        <v>0</v>
      </c>
      <c r="D95" s="163"/>
      <c r="E95" s="33">
        <v>0</v>
      </c>
      <c r="F95" s="22"/>
      <c r="G95" s="33">
        <v>0</v>
      </c>
      <c r="H95" s="163"/>
      <c r="I95" s="33">
        <f t="shared" si="2"/>
        <v>0</v>
      </c>
      <c r="J95" s="33"/>
      <c r="K95" s="22">
        <v>1728558</v>
      </c>
      <c r="L95" s="33"/>
      <c r="M95" s="33">
        <v>14107022140</v>
      </c>
      <c r="N95" s="163"/>
      <c r="O95" s="33">
        <v>-16397108073</v>
      </c>
      <c r="P95" s="33"/>
      <c r="Q95" s="33">
        <f t="shared" si="3"/>
        <v>-2290085933</v>
      </c>
    </row>
    <row r="96" spans="1:17" ht="21">
      <c r="A96" s="162" t="s">
        <v>130</v>
      </c>
      <c r="B96" s="163"/>
      <c r="C96" s="33">
        <v>399010</v>
      </c>
      <c r="D96" s="163"/>
      <c r="E96" s="33">
        <v>4028774360</v>
      </c>
      <c r="F96" s="22"/>
      <c r="G96" s="33">
        <v>-4449790215</v>
      </c>
      <c r="H96" s="163"/>
      <c r="I96" s="33">
        <f t="shared" si="2"/>
        <v>-421015855</v>
      </c>
      <c r="J96" s="33"/>
      <c r="K96" s="22">
        <v>463919</v>
      </c>
      <c r="L96" s="33"/>
      <c r="M96" s="33">
        <v>4710531283</v>
      </c>
      <c r="N96" s="163"/>
      <c r="O96" s="33">
        <v>-5175026392</v>
      </c>
      <c r="P96" s="33"/>
      <c r="Q96" s="33">
        <f t="shared" si="3"/>
        <v>-464495109</v>
      </c>
    </row>
    <row r="97" spans="1:17" ht="21">
      <c r="A97" s="162" t="s">
        <v>230</v>
      </c>
      <c r="B97" s="163"/>
      <c r="C97" s="33">
        <v>286694</v>
      </c>
      <c r="D97" s="163"/>
      <c r="E97" s="33">
        <v>6191327024</v>
      </c>
      <c r="F97" s="22"/>
      <c r="G97" s="33">
        <v>-4639493042</v>
      </c>
      <c r="H97" s="163"/>
      <c r="I97" s="33">
        <f t="shared" si="2"/>
        <v>1551833982</v>
      </c>
      <c r="J97" s="33"/>
      <c r="K97" s="22">
        <v>880307</v>
      </c>
      <c r="L97" s="33"/>
      <c r="M97" s="33">
        <v>17331375586</v>
      </c>
      <c r="N97" s="163"/>
      <c r="O97" s="33">
        <v>-14139487294</v>
      </c>
      <c r="P97" s="33"/>
      <c r="Q97" s="33">
        <f t="shared" si="3"/>
        <v>3191888292</v>
      </c>
    </row>
    <row r="98" spans="1:17" ht="21">
      <c r="A98" s="162" t="s">
        <v>227</v>
      </c>
      <c r="B98" s="163"/>
      <c r="C98" s="33">
        <v>20397</v>
      </c>
      <c r="D98" s="163"/>
      <c r="E98" s="33">
        <v>365090351</v>
      </c>
      <c r="F98" s="22"/>
      <c r="G98" s="33">
        <v>-406838017</v>
      </c>
      <c r="H98" s="163"/>
      <c r="I98" s="33">
        <f t="shared" si="2"/>
        <v>-41747666</v>
      </c>
      <c r="J98" s="33"/>
      <c r="K98" s="22">
        <v>331589</v>
      </c>
      <c r="L98" s="33"/>
      <c r="M98" s="33">
        <v>6160032169</v>
      </c>
      <c r="N98" s="163"/>
      <c r="O98" s="33">
        <v>-6675056667</v>
      </c>
      <c r="P98" s="33"/>
      <c r="Q98" s="33">
        <f t="shared" si="3"/>
        <v>-515024498</v>
      </c>
    </row>
    <row r="99" spans="1:17" ht="21">
      <c r="A99" s="162" t="s">
        <v>304</v>
      </c>
      <c r="B99" s="163"/>
      <c r="C99" s="33">
        <v>100774</v>
      </c>
      <c r="D99" s="163"/>
      <c r="E99" s="33">
        <v>437097925</v>
      </c>
      <c r="F99" s="22"/>
      <c r="G99" s="33">
        <v>-523477733</v>
      </c>
      <c r="H99" s="163"/>
      <c r="I99" s="33">
        <f t="shared" si="2"/>
        <v>-86379808</v>
      </c>
      <c r="J99" s="33"/>
      <c r="K99" s="22">
        <v>125811</v>
      </c>
      <c r="L99" s="33"/>
      <c r="M99" s="33">
        <v>556722925</v>
      </c>
      <c r="N99" s="163"/>
      <c r="O99" s="33">
        <v>-661041824</v>
      </c>
      <c r="P99" s="33"/>
      <c r="Q99" s="33">
        <f t="shared" si="3"/>
        <v>-104318899</v>
      </c>
    </row>
    <row r="100" spans="1:17" ht="21">
      <c r="A100" s="162" t="s">
        <v>284</v>
      </c>
      <c r="B100" s="163"/>
      <c r="C100" s="33">
        <v>0</v>
      </c>
      <c r="D100" s="163"/>
      <c r="E100" s="33">
        <v>0</v>
      </c>
      <c r="F100" s="22"/>
      <c r="G100" s="33">
        <v>0</v>
      </c>
      <c r="H100" s="163"/>
      <c r="I100" s="33">
        <f t="shared" si="2"/>
        <v>0</v>
      </c>
      <c r="J100" s="33"/>
      <c r="K100" s="22">
        <v>252683</v>
      </c>
      <c r="L100" s="33"/>
      <c r="M100" s="33">
        <v>829063770</v>
      </c>
      <c r="N100" s="163"/>
      <c r="O100" s="33">
        <v>-1425685019</v>
      </c>
      <c r="P100" s="33"/>
      <c r="Q100" s="33">
        <f t="shared" si="3"/>
        <v>-596621249</v>
      </c>
    </row>
    <row r="101" spans="1:17" ht="21">
      <c r="A101" s="162" t="s">
        <v>236</v>
      </c>
      <c r="B101" s="163"/>
      <c r="C101" s="33">
        <v>96146</v>
      </c>
      <c r="D101" s="163"/>
      <c r="E101" s="33">
        <v>445910251</v>
      </c>
      <c r="F101" s="22"/>
      <c r="G101" s="33">
        <v>-15265268256</v>
      </c>
      <c r="H101" s="163"/>
      <c r="I101" s="33">
        <f t="shared" si="2"/>
        <v>-14819358005</v>
      </c>
      <c r="J101" s="33"/>
      <c r="K101" s="22">
        <v>495854</v>
      </c>
      <c r="L101" s="33"/>
      <c r="M101" s="33">
        <v>2500053708</v>
      </c>
      <c r="N101" s="163"/>
      <c r="O101" s="33">
        <v>-17767392911</v>
      </c>
      <c r="P101" s="33"/>
      <c r="Q101" s="33">
        <f t="shared" si="3"/>
        <v>-15267339203</v>
      </c>
    </row>
    <row r="102" spans="1:17" ht="21">
      <c r="A102" s="162" t="s">
        <v>172</v>
      </c>
      <c r="B102" s="163"/>
      <c r="C102" s="33">
        <v>46277</v>
      </c>
      <c r="D102" s="163"/>
      <c r="E102" s="33">
        <v>727847660</v>
      </c>
      <c r="F102" s="22"/>
      <c r="G102" s="33">
        <v>-1123235613</v>
      </c>
      <c r="H102" s="163"/>
      <c r="I102" s="33">
        <f t="shared" si="2"/>
        <v>-395387953</v>
      </c>
      <c r="J102" s="33"/>
      <c r="K102" s="22">
        <v>1825823</v>
      </c>
      <c r="L102" s="33"/>
      <c r="M102" s="33">
        <v>100560162906</v>
      </c>
      <c r="N102" s="163"/>
      <c r="O102" s="33">
        <v>-107596721075</v>
      </c>
      <c r="P102" s="33"/>
      <c r="Q102" s="33">
        <f t="shared" si="3"/>
        <v>-7036558169</v>
      </c>
    </row>
    <row r="103" spans="1:17" ht="21">
      <c r="A103" s="162" t="s">
        <v>256</v>
      </c>
      <c r="B103" s="163"/>
      <c r="C103" s="33">
        <v>119983</v>
      </c>
      <c r="D103" s="163"/>
      <c r="E103" s="33">
        <v>688858101</v>
      </c>
      <c r="F103" s="22"/>
      <c r="G103" s="33">
        <v>-781753523</v>
      </c>
      <c r="H103" s="163"/>
      <c r="I103" s="33">
        <f t="shared" si="2"/>
        <v>-92895422</v>
      </c>
      <c r="J103" s="33"/>
      <c r="K103" s="22">
        <v>251303</v>
      </c>
      <c r="L103" s="33"/>
      <c r="M103" s="33">
        <v>1696346490</v>
      </c>
      <c r="N103" s="163"/>
      <c r="O103" s="33">
        <v>-1922937289</v>
      </c>
      <c r="P103" s="33"/>
      <c r="Q103" s="33">
        <f t="shared" si="3"/>
        <v>-226590799</v>
      </c>
    </row>
    <row r="104" spans="1:17" ht="21">
      <c r="A104" s="162" t="s">
        <v>265</v>
      </c>
      <c r="B104" s="163"/>
      <c r="C104" s="33">
        <v>161280</v>
      </c>
      <c r="D104" s="163"/>
      <c r="E104" s="33">
        <v>520681982</v>
      </c>
      <c r="F104" s="22"/>
      <c r="G104" s="33">
        <v>-665687980</v>
      </c>
      <c r="H104" s="163"/>
      <c r="I104" s="33">
        <f t="shared" si="2"/>
        <v>-145005998</v>
      </c>
      <c r="J104" s="33"/>
      <c r="K104" s="22">
        <v>568670</v>
      </c>
      <c r="L104" s="33"/>
      <c r="M104" s="33">
        <v>2071675451</v>
      </c>
      <c r="N104" s="163"/>
      <c r="O104" s="33">
        <v>-2362458158</v>
      </c>
      <c r="P104" s="33"/>
      <c r="Q104" s="33">
        <f t="shared" si="3"/>
        <v>-290782707</v>
      </c>
    </row>
    <row r="105" spans="1:17" ht="21">
      <c r="A105" s="162" t="s">
        <v>112</v>
      </c>
      <c r="B105" s="163"/>
      <c r="C105" s="33">
        <v>244306</v>
      </c>
      <c r="D105" s="163"/>
      <c r="E105" s="33">
        <v>881565687</v>
      </c>
      <c r="F105" s="22"/>
      <c r="G105" s="33">
        <v>-829650842</v>
      </c>
      <c r="H105" s="163"/>
      <c r="I105" s="33">
        <f t="shared" si="2"/>
        <v>51914845</v>
      </c>
      <c r="J105" s="33"/>
      <c r="K105" s="22">
        <v>1379383</v>
      </c>
      <c r="L105" s="33"/>
      <c r="M105" s="33">
        <v>4756449419</v>
      </c>
      <c r="N105" s="163"/>
      <c r="O105" s="33">
        <v>-4650673971</v>
      </c>
      <c r="P105" s="33"/>
      <c r="Q105" s="33">
        <f t="shared" si="3"/>
        <v>105775448</v>
      </c>
    </row>
    <row r="106" spans="1:17" ht="21">
      <c r="A106" s="162" t="s">
        <v>352</v>
      </c>
      <c r="B106" s="163"/>
      <c r="C106" s="33">
        <v>14974</v>
      </c>
      <c r="D106" s="163"/>
      <c r="E106" s="33">
        <v>320724294</v>
      </c>
      <c r="F106" s="22"/>
      <c r="G106" s="33">
        <v>-325832901</v>
      </c>
      <c r="H106" s="163"/>
      <c r="I106" s="33">
        <f t="shared" si="2"/>
        <v>-5108607</v>
      </c>
      <c r="J106" s="33"/>
      <c r="K106" s="22">
        <v>14974</v>
      </c>
      <c r="L106" s="33"/>
      <c r="M106" s="33">
        <v>320724294</v>
      </c>
      <c r="N106" s="163"/>
      <c r="O106" s="33">
        <v>-325832901</v>
      </c>
      <c r="P106" s="33"/>
      <c r="Q106" s="33">
        <f t="shared" si="3"/>
        <v>-5108607</v>
      </c>
    </row>
    <row r="107" spans="1:17" ht="21">
      <c r="A107" s="162" t="s">
        <v>90</v>
      </c>
      <c r="B107" s="163"/>
      <c r="C107" s="33">
        <v>223559</v>
      </c>
      <c r="D107" s="163"/>
      <c r="E107" s="33">
        <v>945415167</v>
      </c>
      <c r="F107" s="22"/>
      <c r="G107" s="33">
        <v>-1290234112</v>
      </c>
      <c r="H107" s="163"/>
      <c r="I107" s="33">
        <f t="shared" si="2"/>
        <v>-344818945</v>
      </c>
      <c r="J107" s="33"/>
      <c r="K107" s="22">
        <v>2853059</v>
      </c>
      <c r="L107" s="33"/>
      <c r="M107" s="33">
        <v>14758415053</v>
      </c>
      <c r="N107" s="163"/>
      <c r="O107" s="33">
        <v>-16653965371</v>
      </c>
      <c r="P107" s="33"/>
      <c r="Q107" s="33">
        <f t="shared" si="3"/>
        <v>-1895550318</v>
      </c>
    </row>
    <row r="108" spans="1:17" ht="21">
      <c r="A108" s="162" t="s">
        <v>202</v>
      </c>
      <c r="B108" s="163"/>
      <c r="C108" s="33">
        <v>51697</v>
      </c>
      <c r="D108" s="163"/>
      <c r="E108" s="33">
        <v>1268145440</v>
      </c>
      <c r="F108" s="22"/>
      <c r="G108" s="33">
        <v>-1227694896</v>
      </c>
      <c r="H108" s="163"/>
      <c r="I108" s="33">
        <f t="shared" si="2"/>
        <v>40450544</v>
      </c>
      <c r="J108" s="33"/>
      <c r="K108" s="22">
        <v>1925988</v>
      </c>
      <c r="L108" s="33"/>
      <c r="M108" s="33">
        <v>51239279774</v>
      </c>
      <c r="N108" s="163"/>
      <c r="O108" s="33">
        <v>-45471882869</v>
      </c>
      <c r="P108" s="33"/>
      <c r="Q108" s="33">
        <f t="shared" si="3"/>
        <v>5767396905</v>
      </c>
    </row>
    <row r="109" spans="1:17" ht="21">
      <c r="A109" s="162" t="s">
        <v>137</v>
      </c>
      <c r="B109" s="163"/>
      <c r="C109" s="33">
        <v>222254</v>
      </c>
      <c r="D109" s="163"/>
      <c r="E109" s="33">
        <v>956837861</v>
      </c>
      <c r="F109" s="22"/>
      <c r="G109" s="33">
        <v>-1050162787</v>
      </c>
      <c r="H109" s="163"/>
      <c r="I109" s="33">
        <f t="shared" si="2"/>
        <v>-93324926</v>
      </c>
      <c r="J109" s="33"/>
      <c r="K109" s="22">
        <v>627211</v>
      </c>
      <c r="L109" s="33"/>
      <c r="M109" s="33">
        <v>2731956157</v>
      </c>
      <c r="N109" s="163"/>
      <c r="O109" s="33">
        <v>-2978533708</v>
      </c>
      <c r="P109" s="33"/>
      <c r="Q109" s="33">
        <f t="shared" si="3"/>
        <v>-246577551</v>
      </c>
    </row>
    <row r="110" spans="1:17" ht="21">
      <c r="A110" s="162" t="s">
        <v>195</v>
      </c>
      <c r="B110" s="163"/>
      <c r="C110" s="33">
        <v>145813</v>
      </c>
      <c r="D110" s="163"/>
      <c r="E110" s="33">
        <v>962079954</v>
      </c>
      <c r="F110" s="22"/>
      <c r="G110" s="33">
        <v>-1069774759</v>
      </c>
      <c r="H110" s="163"/>
      <c r="I110" s="33">
        <f t="shared" si="2"/>
        <v>-107694805</v>
      </c>
      <c r="J110" s="33"/>
      <c r="K110" s="22">
        <v>464555</v>
      </c>
      <c r="L110" s="33"/>
      <c r="M110" s="33">
        <v>3177579764</v>
      </c>
      <c r="N110" s="163"/>
      <c r="O110" s="33">
        <v>-3416138723</v>
      </c>
      <c r="P110" s="33"/>
      <c r="Q110" s="33">
        <f t="shared" si="3"/>
        <v>-238558959</v>
      </c>
    </row>
    <row r="111" spans="1:17" ht="21">
      <c r="A111" s="162" t="s">
        <v>275</v>
      </c>
      <c r="B111" s="163"/>
      <c r="C111" s="33">
        <v>10824279</v>
      </c>
      <c r="D111" s="163"/>
      <c r="E111" s="33">
        <v>12114400219</v>
      </c>
      <c r="F111" s="22"/>
      <c r="G111" s="33">
        <v>-14094244752</v>
      </c>
      <c r="H111" s="163"/>
      <c r="I111" s="33">
        <f t="shared" si="2"/>
        <v>-1979844533</v>
      </c>
      <c r="J111" s="33"/>
      <c r="K111" s="22">
        <v>19095355</v>
      </c>
      <c r="L111" s="33"/>
      <c r="M111" s="33">
        <v>21741525329</v>
      </c>
      <c r="N111" s="163"/>
      <c r="O111" s="33">
        <v>-24930389725</v>
      </c>
      <c r="P111" s="33"/>
      <c r="Q111" s="33">
        <f t="shared" si="3"/>
        <v>-3188864396</v>
      </c>
    </row>
    <row r="112" spans="1:17" ht="21">
      <c r="A112" s="162" t="s">
        <v>175</v>
      </c>
      <c r="B112" s="163"/>
      <c r="C112" s="33">
        <v>779153</v>
      </c>
      <c r="D112" s="163"/>
      <c r="E112" s="33">
        <v>893335132</v>
      </c>
      <c r="F112" s="22"/>
      <c r="G112" s="33">
        <v>-1126335171</v>
      </c>
      <c r="H112" s="163"/>
      <c r="I112" s="33">
        <f t="shared" si="2"/>
        <v>-233000039</v>
      </c>
      <c r="J112" s="33"/>
      <c r="K112" s="22">
        <v>779153</v>
      </c>
      <c r="L112" s="33"/>
      <c r="M112" s="33">
        <v>893335132</v>
      </c>
      <c r="N112" s="163"/>
      <c r="O112" s="33">
        <v>-1126335171</v>
      </c>
      <c r="P112" s="33"/>
      <c r="Q112" s="33">
        <f t="shared" si="3"/>
        <v>-233000039</v>
      </c>
    </row>
    <row r="113" spans="1:17" ht="21">
      <c r="A113" s="162" t="s">
        <v>193</v>
      </c>
      <c r="B113" s="163"/>
      <c r="C113" s="33">
        <v>1354603</v>
      </c>
      <c r="D113" s="163"/>
      <c r="E113" s="33">
        <v>4689067837</v>
      </c>
      <c r="F113" s="22"/>
      <c r="G113" s="33">
        <v>-4240587895</v>
      </c>
      <c r="H113" s="163"/>
      <c r="I113" s="33">
        <f t="shared" si="2"/>
        <v>448479942</v>
      </c>
      <c r="J113" s="33"/>
      <c r="K113" s="22">
        <v>2352200</v>
      </c>
      <c r="L113" s="33"/>
      <c r="M113" s="33">
        <v>9462302940</v>
      </c>
      <c r="N113" s="163"/>
      <c r="O113" s="33">
        <v>-9303667170</v>
      </c>
      <c r="P113" s="33"/>
      <c r="Q113" s="33">
        <f t="shared" si="3"/>
        <v>158635770</v>
      </c>
    </row>
    <row r="114" spans="1:17" ht="21">
      <c r="A114" s="162" t="s">
        <v>285</v>
      </c>
      <c r="B114" s="163"/>
      <c r="C114" s="33">
        <v>0</v>
      </c>
      <c r="D114" s="163"/>
      <c r="E114" s="33">
        <v>0</v>
      </c>
      <c r="F114" s="22"/>
      <c r="G114" s="33">
        <v>0</v>
      </c>
      <c r="H114" s="163"/>
      <c r="I114" s="33">
        <f t="shared" si="2"/>
        <v>0</v>
      </c>
      <c r="J114" s="33"/>
      <c r="K114" s="22">
        <v>89832</v>
      </c>
      <c r="L114" s="33"/>
      <c r="M114" s="33">
        <v>220406034</v>
      </c>
      <c r="N114" s="163"/>
      <c r="O114" s="33">
        <v>-289364453</v>
      </c>
      <c r="P114" s="33"/>
      <c r="Q114" s="33">
        <f t="shared" si="3"/>
        <v>-68958419</v>
      </c>
    </row>
    <row r="115" spans="1:17" ht="21">
      <c r="A115" s="162" t="s">
        <v>276</v>
      </c>
      <c r="B115" s="163"/>
      <c r="C115" s="33">
        <v>4375722</v>
      </c>
      <c r="D115" s="163"/>
      <c r="E115" s="33">
        <v>20221766781</v>
      </c>
      <c r="F115" s="22"/>
      <c r="G115" s="33">
        <v>-17268203492</v>
      </c>
      <c r="H115" s="163"/>
      <c r="I115" s="33">
        <f t="shared" si="2"/>
        <v>2953563289</v>
      </c>
      <c r="J115" s="33"/>
      <c r="K115" s="22">
        <v>4597313</v>
      </c>
      <c r="L115" s="33"/>
      <c r="M115" s="33">
        <v>21050489899</v>
      </c>
      <c r="N115" s="163"/>
      <c r="O115" s="33">
        <v>-18201040725</v>
      </c>
      <c r="P115" s="33"/>
      <c r="Q115" s="33">
        <f t="shared" si="3"/>
        <v>2849449174</v>
      </c>
    </row>
    <row r="116" spans="1:17" ht="21">
      <c r="A116" s="162" t="s">
        <v>152</v>
      </c>
      <c r="B116" s="163"/>
      <c r="C116" s="33">
        <v>672501</v>
      </c>
      <c r="D116" s="163"/>
      <c r="E116" s="33">
        <v>19136123123</v>
      </c>
      <c r="F116" s="22"/>
      <c r="G116" s="33">
        <v>-23176991222</v>
      </c>
      <c r="H116" s="163"/>
      <c r="I116" s="33">
        <f t="shared" si="2"/>
        <v>-4040868099</v>
      </c>
      <c r="J116" s="33"/>
      <c r="K116" s="22">
        <v>1123542</v>
      </c>
      <c r="L116" s="33"/>
      <c r="M116" s="33">
        <v>34553479124</v>
      </c>
      <c r="N116" s="163"/>
      <c r="O116" s="33">
        <v>-38732240447</v>
      </c>
      <c r="P116" s="33"/>
      <c r="Q116" s="33">
        <f t="shared" si="3"/>
        <v>-4178761323</v>
      </c>
    </row>
    <row r="117" spans="1:17" ht="21">
      <c r="A117" s="162" t="s">
        <v>353</v>
      </c>
      <c r="B117" s="163"/>
      <c r="C117" s="33">
        <v>5418547</v>
      </c>
      <c r="D117" s="163"/>
      <c r="E117" s="33">
        <v>10371871665</v>
      </c>
      <c r="F117" s="22"/>
      <c r="G117" s="33">
        <v>-9698498111</v>
      </c>
      <c r="H117" s="163"/>
      <c r="I117" s="33">
        <f t="shared" si="2"/>
        <v>673373554</v>
      </c>
      <c r="J117" s="33"/>
      <c r="K117" s="22">
        <v>5418547</v>
      </c>
      <c r="L117" s="33"/>
      <c r="M117" s="33">
        <v>10371871665</v>
      </c>
      <c r="N117" s="163"/>
      <c r="O117" s="33">
        <v>-9698498111</v>
      </c>
      <c r="P117" s="33"/>
      <c r="Q117" s="33">
        <f t="shared" si="3"/>
        <v>673373554</v>
      </c>
    </row>
    <row r="118" spans="1:17" ht="21">
      <c r="A118" s="162" t="s">
        <v>154</v>
      </c>
      <c r="B118" s="163"/>
      <c r="C118" s="33">
        <v>169654</v>
      </c>
      <c r="D118" s="163"/>
      <c r="E118" s="33">
        <v>759883976</v>
      </c>
      <c r="F118" s="22"/>
      <c r="G118" s="33">
        <v>-994417305</v>
      </c>
      <c r="H118" s="163"/>
      <c r="I118" s="33">
        <f t="shared" si="2"/>
        <v>-234533329</v>
      </c>
      <c r="J118" s="33"/>
      <c r="K118" s="22">
        <v>427309</v>
      </c>
      <c r="L118" s="33"/>
      <c r="M118" s="33">
        <v>2075472092</v>
      </c>
      <c r="N118" s="163"/>
      <c r="O118" s="33">
        <v>-2516705240</v>
      </c>
      <c r="P118" s="33"/>
      <c r="Q118" s="33">
        <f t="shared" si="3"/>
        <v>-441233148</v>
      </c>
    </row>
    <row r="119" spans="1:17" ht="21">
      <c r="A119" s="162" t="s">
        <v>118</v>
      </c>
      <c r="B119" s="163"/>
      <c r="C119" s="33">
        <v>24627</v>
      </c>
      <c r="D119" s="163"/>
      <c r="E119" s="33">
        <v>347382528</v>
      </c>
      <c r="F119" s="22"/>
      <c r="G119" s="33">
        <v>-306540267</v>
      </c>
      <c r="H119" s="163"/>
      <c r="I119" s="33">
        <f t="shared" si="2"/>
        <v>40842261</v>
      </c>
      <c r="J119" s="33"/>
      <c r="K119" s="22">
        <v>876188</v>
      </c>
      <c r="L119" s="33"/>
      <c r="M119" s="33">
        <v>13765024694</v>
      </c>
      <c r="N119" s="163"/>
      <c r="O119" s="33">
        <v>-11246564349</v>
      </c>
      <c r="P119" s="33"/>
      <c r="Q119" s="33">
        <f t="shared" si="3"/>
        <v>2518460345</v>
      </c>
    </row>
    <row r="120" spans="1:17" ht="21">
      <c r="A120" s="162" t="s">
        <v>186</v>
      </c>
      <c r="B120" s="163"/>
      <c r="C120" s="33">
        <v>38438</v>
      </c>
      <c r="D120" s="163"/>
      <c r="E120" s="33">
        <v>769877154</v>
      </c>
      <c r="F120" s="22"/>
      <c r="G120" s="33">
        <v>-766081869</v>
      </c>
      <c r="H120" s="163"/>
      <c r="I120" s="33">
        <f t="shared" si="2"/>
        <v>3795285</v>
      </c>
      <c r="J120" s="33"/>
      <c r="K120" s="22">
        <v>559984</v>
      </c>
      <c r="L120" s="33"/>
      <c r="M120" s="33">
        <v>12305972824</v>
      </c>
      <c r="N120" s="163"/>
      <c r="O120" s="33">
        <v>-11019861952</v>
      </c>
      <c r="P120" s="33"/>
      <c r="Q120" s="33">
        <f t="shared" si="3"/>
        <v>1286110872</v>
      </c>
    </row>
    <row r="121" spans="1:17" ht="21">
      <c r="A121" s="162" t="s">
        <v>286</v>
      </c>
      <c r="B121" s="163"/>
      <c r="C121" s="33">
        <v>548782</v>
      </c>
      <c r="D121" s="163"/>
      <c r="E121" s="33">
        <v>1674935768</v>
      </c>
      <c r="F121" s="22"/>
      <c r="G121" s="33">
        <v>-2042780212</v>
      </c>
      <c r="H121" s="163"/>
      <c r="I121" s="33">
        <f t="shared" si="2"/>
        <v>-367844444</v>
      </c>
      <c r="J121" s="33"/>
      <c r="K121" s="22">
        <v>1732382</v>
      </c>
      <c r="L121" s="33"/>
      <c r="M121" s="33">
        <v>5629982122</v>
      </c>
      <c r="N121" s="163"/>
      <c r="O121" s="33">
        <v>-6358066315</v>
      </c>
      <c r="P121" s="33"/>
      <c r="Q121" s="33">
        <f t="shared" si="3"/>
        <v>-728084193</v>
      </c>
    </row>
    <row r="122" spans="1:17" ht="21">
      <c r="A122" s="162" t="s">
        <v>120</v>
      </c>
      <c r="B122" s="163"/>
      <c r="C122" s="33">
        <v>1078803</v>
      </c>
      <c r="D122" s="163"/>
      <c r="E122" s="33">
        <v>8365375913</v>
      </c>
      <c r="F122" s="22"/>
      <c r="G122" s="33">
        <v>-8091372199</v>
      </c>
      <c r="H122" s="163"/>
      <c r="I122" s="33">
        <f t="shared" si="2"/>
        <v>274003714</v>
      </c>
      <c r="J122" s="33"/>
      <c r="K122" s="22">
        <v>1091461</v>
      </c>
      <c r="L122" s="33"/>
      <c r="M122" s="33">
        <v>8470220408</v>
      </c>
      <c r="N122" s="163"/>
      <c r="O122" s="33">
        <v>-8194565033</v>
      </c>
      <c r="P122" s="33"/>
      <c r="Q122" s="33">
        <f t="shared" si="3"/>
        <v>275655375</v>
      </c>
    </row>
    <row r="123" spans="1:17" ht="21">
      <c r="A123" s="162" t="s">
        <v>277</v>
      </c>
      <c r="B123" s="163"/>
      <c r="C123" s="33">
        <v>0</v>
      </c>
      <c r="D123" s="163"/>
      <c r="E123" s="33">
        <v>0</v>
      </c>
      <c r="F123" s="22"/>
      <c r="G123" s="33">
        <v>0</v>
      </c>
      <c r="H123" s="163"/>
      <c r="I123" s="33">
        <f t="shared" si="2"/>
        <v>0</v>
      </c>
      <c r="J123" s="33"/>
      <c r="K123" s="22">
        <v>213189</v>
      </c>
      <c r="L123" s="33"/>
      <c r="M123" s="33">
        <v>1161735258</v>
      </c>
      <c r="N123" s="163"/>
      <c r="O123" s="33">
        <v>-1196996775</v>
      </c>
      <c r="P123" s="33"/>
      <c r="Q123" s="33">
        <f t="shared" si="3"/>
        <v>-35261517</v>
      </c>
    </row>
    <row r="124" spans="1:17" ht="21">
      <c r="A124" s="162" t="s">
        <v>151</v>
      </c>
      <c r="B124" s="163"/>
      <c r="C124" s="33">
        <v>147461</v>
      </c>
      <c r="D124" s="163"/>
      <c r="E124" s="33">
        <v>2226766691</v>
      </c>
      <c r="F124" s="22"/>
      <c r="G124" s="33">
        <v>-2644834575</v>
      </c>
      <c r="H124" s="163"/>
      <c r="I124" s="33">
        <f t="shared" si="2"/>
        <v>-418067884</v>
      </c>
      <c r="J124" s="33"/>
      <c r="K124" s="22">
        <v>386005</v>
      </c>
      <c r="L124" s="33"/>
      <c r="M124" s="33">
        <v>6159785528</v>
      </c>
      <c r="N124" s="163"/>
      <c r="O124" s="33">
        <v>-7146712687</v>
      </c>
      <c r="P124" s="33"/>
      <c r="Q124" s="33">
        <f t="shared" si="3"/>
        <v>-986927159</v>
      </c>
    </row>
    <row r="125" spans="1:17" ht="21">
      <c r="A125" s="162" t="s">
        <v>150</v>
      </c>
      <c r="B125" s="163"/>
      <c r="C125" s="33">
        <v>373563</v>
      </c>
      <c r="D125" s="163"/>
      <c r="E125" s="33">
        <v>7501161718</v>
      </c>
      <c r="F125" s="22"/>
      <c r="G125" s="33">
        <v>-7493050346</v>
      </c>
      <c r="H125" s="163"/>
      <c r="I125" s="33">
        <f t="shared" si="2"/>
        <v>8111372</v>
      </c>
      <c r="J125" s="33"/>
      <c r="K125" s="22">
        <v>4757961</v>
      </c>
      <c r="L125" s="33"/>
      <c r="M125" s="33">
        <v>89298586771</v>
      </c>
      <c r="N125" s="163"/>
      <c r="O125" s="33">
        <v>-98092220158</v>
      </c>
      <c r="P125" s="33"/>
      <c r="Q125" s="33">
        <f t="shared" si="3"/>
        <v>-8793633387</v>
      </c>
    </row>
    <row r="126" spans="1:17" ht="21">
      <c r="A126" s="162" t="s">
        <v>305</v>
      </c>
      <c r="B126" s="163"/>
      <c r="C126" s="33">
        <v>54030</v>
      </c>
      <c r="D126" s="163"/>
      <c r="E126" s="33">
        <v>525873477</v>
      </c>
      <c r="F126" s="22"/>
      <c r="G126" s="33">
        <v>-670957743</v>
      </c>
      <c r="H126" s="163"/>
      <c r="I126" s="33">
        <f t="shared" si="2"/>
        <v>-145084266</v>
      </c>
      <c r="J126" s="33"/>
      <c r="K126" s="22">
        <v>114239</v>
      </c>
      <c r="L126" s="33"/>
      <c r="M126" s="33">
        <v>1137958945</v>
      </c>
      <c r="N126" s="163"/>
      <c r="O126" s="33">
        <v>-1429165358</v>
      </c>
      <c r="P126" s="33"/>
      <c r="Q126" s="33">
        <f t="shared" si="3"/>
        <v>-291206413</v>
      </c>
    </row>
    <row r="127" spans="1:17" ht="21">
      <c r="A127" s="162" t="s">
        <v>257</v>
      </c>
      <c r="B127" s="163"/>
      <c r="C127" s="33">
        <v>169941</v>
      </c>
      <c r="D127" s="163"/>
      <c r="E127" s="33">
        <v>1181609609</v>
      </c>
      <c r="F127" s="22"/>
      <c r="G127" s="33">
        <v>-1295390246</v>
      </c>
      <c r="H127" s="163"/>
      <c r="I127" s="33">
        <f t="shared" si="2"/>
        <v>-113780637</v>
      </c>
      <c r="J127" s="33"/>
      <c r="K127" s="22">
        <v>716007</v>
      </c>
      <c r="L127" s="33"/>
      <c r="M127" s="33">
        <v>4752473796</v>
      </c>
      <c r="N127" s="163"/>
      <c r="O127" s="33">
        <v>-5529966170</v>
      </c>
      <c r="P127" s="33"/>
      <c r="Q127" s="33">
        <f t="shared" si="3"/>
        <v>-777492374</v>
      </c>
    </row>
    <row r="128" spans="1:17" ht="21">
      <c r="A128" s="162" t="s">
        <v>129</v>
      </c>
      <c r="B128" s="163"/>
      <c r="C128" s="33">
        <v>92563</v>
      </c>
      <c r="D128" s="163"/>
      <c r="E128" s="33">
        <v>587643566</v>
      </c>
      <c r="F128" s="22"/>
      <c r="G128" s="33">
        <v>-718369553</v>
      </c>
      <c r="H128" s="163"/>
      <c r="I128" s="33">
        <f t="shared" si="2"/>
        <v>-130725987</v>
      </c>
      <c r="J128" s="33"/>
      <c r="K128" s="22">
        <v>397832</v>
      </c>
      <c r="L128" s="33"/>
      <c r="M128" s="33">
        <v>2741318712</v>
      </c>
      <c r="N128" s="163"/>
      <c r="O128" s="33">
        <v>-3105177904</v>
      </c>
      <c r="P128" s="33"/>
      <c r="Q128" s="33">
        <f t="shared" si="3"/>
        <v>-363859192</v>
      </c>
    </row>
    <row r="129" spans="1:17" ht="21">
      <c r="A129" s="162" t="s">
        <v>223</v>
      </c>
      <c r="B129" s="163"/>
      <c r="C129" s="33">
        <v>91959</v>
      </c>
      <c r="D129" s="163"/>
      <c r="E129" s="33">
        <v>470771967</v>
      </c>
      <c r="F129" s="22"/>
      <c r="G129" s="33">
        <v>-542780264</v>
      </c>
      <c r="H129" s="163"/>
      <c r="I129" s="33">
        <f t="shared" si="2"/>
        <v>-72008297</v>
      </c>
      <c r="J129" s="33"/>
      <c r="K129" s="22">
        <v>201717</v>
      </c>
      <c r="L129" s="33"/>
      <c r="M129" s="33">
        <v>1087288760</v>
      </c>
      <c r="N129" s="163"/>
      <c r="O129" s="33">
        <v>-1193797119</v>
      </c>
      <c r="P129" s="33"/>
      <c r="Q129" s="33">
        <f t="shared" si="3"/>
        <v>-106508359</v>
      </c>
    </row>
    <row r="130" spans="1:17" ht="21">
      <c r="A130" s="162" t="s">
        <v>116</v>
      </c>
      <c r="B130" s="163"/>
      <c r="C130" s="33">
        <v>47020</v>
      </c>
      <c r="D130" s="163"/>
      <c r="E130" s="33">
        <v>794100655</v>
      </c>
      <c r="F130" s="22"/>
      <c r="G130" s="33">
        <v>-832304681</v>
      </c>
      <c r="H130" s="163"/>
      <c r="I130" s="33">
        <f t="shared" si="2"/>
        <v>-38204026</v>
      </c>
      <c r="J130" s="33"/>
      <c r="K130" s="22">
        <v>1634882</v>
      </c>
      <c r="L130" s="33"/>
      <c r="M130" s="33">
        <v>28282834720</v>
      </c>
      <c r="N130" s="163"/>
      <c r="O130" s="33">
        <v>-28936797502</v>
      </c>
      <c r="P130" s="33"/>
      <c r="Q130" s="33">
        <f t="shared" si="3"/>
        <v>-653962782</v>
      </c>
    </row>
    <row r="131" spans="1:17" ht="21">
      <c r="A131" s="162" t="s">
        <v>224</v>
      </c>
      <c r="B131" s="163"/>
      <c r="C131" s="33">
        <v>19171</v>
      </c>
      <c r="D131" s="163"/>
      <c r="E131" s="33">
        <v>530325031</v>
      </c>
      <c r="F131" s="22"/>
      <c r="G131" s="33">
        <v>-642712345</v>
      </c>
      <c r="H131" s="163"/>
      <c r="I131" s="33">
        <f t="shared" si="2"/>
        <v>-112387314</v>
      </c>
      <c r="J131" s="33"/>
      <c r="K131" s="22">
        <v>927894</v>
      </c>
      <c r="L131" s="33"/>
      <c r="M131" s="33">
        <v>27006279082</v>
      </c>
      <c r="N131" s="163"/>
      <c r="O131" s="33">
        <v>-31248329898</v>
      </c>
      <c r="P131" s="33"/>
      <c r="Q131" s="33">
        <f t="shared" si="3"/>
        <v>-4242050816</v>
      </c>
    </row>
    <row r="132" spans="1:17" ht="21">
      <c r="A132" s="162" t="s">
        <v>117</v>
      </c>
      <c r="B132" s="163"/>
      <c r="C132" s="33">
        <v>12762</v>
      </c>
      <c r="D132" s="163"/>
      <c r="E132" s="33">
        <v>189928602</v>
      </c>
      <c r="F132" s="22"/>
      <c r="G132" s="33">
        <v>-193163428</v>
      </c>
      <c r="H132" s="163"/>
      <c r="I132" s="33">
        <f t="shared" si="2"/>
        <v>-3234826</v>
      </c>
      <c r="J132" s="33"/>
      <c r="K132" s="22">
        <v>43379</v>
      </c>
      <c r="L132" s="33"/>
      <c r="M132" s="33">
        <v>628449244</v>
      </c>
      <c r="N132" s="163"/>
      <c r="O132" s="33">
        <v>-660634536</v>
      </c>
      <c r="P132" s="33"/>
      <c r="Q132" s="33">
        <f t="shared" si="3"/>
        <v>-32185292</v>
      </c>
    </row>
    <row r="133" spans="1:17" ht="21">
      <c r="A133" s="162" t="s">
        <v>354</v>
      </c>
      <c r="B133" s="163"/>
      <c r="C133" s="33">
        <v>11624</v>
      </c>
      <c r="D133" s="163"/>
      <c r="E133" s="33">
        <v>481651540</v>
      </c>
      <c r="F133" s="22"/>
      <c r="G133" s="33">
        <v>-509446853</v>
      </c>
      <c r="H133" s="163"/>
      <c r="I133" s="33">
        <f t="shared" si="2"/>
        <v>-27795313</v>
      </c>
      <c r="J133" s="33"/>
      <c r="K133" s="22">
        <v>11624</v>
      </c>
      <c r="L133" s="33"/>
      <c r="M133" s="33">
        <v>481651540</v>
      </c>
      <c r="N133" s="163"/>
      <c r="O133" s="33">
        <v>-509446853</v>
      </c>
      <c r="P133" s="33"/>
      <c r="Q133" s="33">
        <f t="shared" si="3"/>
        <v>-27795313</v>
      </c>
    </row>
    <row r="134" spans="1:17" ht="21">
      <c r="A134" s="162" t="s">
        <v>266</v>
      </c>
      <c r="B134" s="163"/>
      <c r="C134" s="33">
        <v>167462</v>
      </c>
      <c r="D134" s="163"/>
      <c r="E134" s="33">
        <v>4097116773</v>
      </c>
      <c r="F134" s="22"/>
      <c r="G134" s="33">
        <v>-3712238814</v>
      </c>
      <c r="H134" s="163"/>
      <c r="I134" s="33">
        <f t="shared" si="2"/>
        <v>384877959</v>
      </c>
      <c r="J134" s="33"/>
      <c r="K134" s="22">
        <v>1035251</v>
      </c>
      <c r="L134" s="33"/>
      <c r="M134" s="33">
        <v>23601392231</v>
      </c>
      <c r="N134" s="163"/>
      <c r="O134" s="33">
        <v>-22874720258</v>
      </c>
      <c r="P134" s="33"/>
      <c r="Q134" s="33">
        <f t="shared" si="3"/>
        <v>726671973</v>
      </c>
    </row>
    <row r="135" spans="1:17" ht="21">
      <c r="A135" s="162" t="s">
        <v>135</v>
      </c>
      <c r="B135" s="163"/>
      <c r="C135" s="33">
        <v>54408</v>
      </c>
      <c r="D135" s="163"/>
      <c r="E135" s="33">
        <v>280420383</v>
      </c>
      <c r="F135" s="22"/>
      <c r="G135" s="33">
        <v>-397930290</v>
      </c>
      <c r="H135" s="163"/>
      <c r="I135" s="33">
        <f t="shared" si="2"/>
        <v>-117509907</v>
      </c>
      <c r="J135" s="33"/>
      <c r="K135" s="22">
        <v>78293</v>
      </c>
      <c r="L135" s="33"/>
      <c r="M135" s="33">
        <v>1669941907</v>
      </c>
      <c r="N135" s="163"/>
      <c r="O135" s="33">
        <v>-2096126796</v>
      </c>
      <c r="P135" s="33"/>
      <c r="Q135" s="33">
        <f t="shared" si="3"/>
        <v>-426184889</v>
      </c>
    </row>
    <row r="136" spans="1:17" ht="21">
      <c r="A136" s="162" t="s">
        <v>188</v>
      </c>
      <c r="B136" s="163"/>
      <c r="C136" s="33">
        <v>172674</v>
      </c>
      <c r="D136" s="163"/>
      <c r="E136" s="33">
        <v>15916745614</v>
      </c>
      <c r="F136" s="22"/>
      <c r="G136" s="33">
        <v>-15866091025</v>
      </c>
      <c r="H136" s="163"/>
      <c r="I136" s="33">
        <f t="shared" si="2"/>
        <v>50654589</v>
      </c>
      <c r="J136" s="33"/>
      <c r="K136" s="22">
        <v>228969</v>
      </c>
      <c r="L136" s="33"/>
      <c r="M136" s="33">
        <v>20759618527</v>
      </c>
      <c r="N136" s="163"/>
      <c r="O136" s="33">
        <v>-21081417234</v>
      </c>
      <c r="P136" s="33"/>
      <c r="Q136" s="33">
        <f t="shared" si="3"/>
        <v>-321798707</v>
      </c>
    </row>
    <row r="137" spans="1:17" ht="21">
      <c r="A137" s="162" t="s">
        <v>397</v>
      </c>
      <c r="B137" s="163"/>
      <c r="C137" s="33">
        <v>8181</v>
      </c>
      <c r="D137" s="163"/>
      <c r="E137" s="33">
        <v>344494293</v>
      </c>
      <c r="F137" s="22"/>
      <c r="G137" s="33">
        <v>-341652448</v>
      </c>
      <c r="H137" s="163"/>
      <c r="I137" s="33">
        <f t="shared" ref="I137:I200" si="4">G137+E137</f>
        <v>2841845</v>
      </c>
      <c r="J137" s="33"/>
      <c r="K137" s="22">
        <v>8181</v>
      </c>
      <c r="L137" s="33"/>
      <c r="M137" s="33">
        <v>344494293</v>
      </c>
      <c r="N137" s="163"/>
      <c r="O137" s="33">
        <v>-341652448</v>
      </c>
      <c r="P137" s="33"/>
      <c r="Q137" s="33">
        <f t="shared" ref="Q137:Q200" si="5">M137+O137</f>
        <v>2841845</v>
      </c>
    </row>
    <row r="138" spans="1:17" ht="21">
      <c r="A138" s="162" t="s">
        <v>355</v>
      </c>
      <c r="B138" s="163"/>
      <c r="C138" s="33">
        <v>6037</v>
      </c>
      <c r="D138" s="163"/>
      <c r="E138" s="33">
        <v>848938671</v>
      </c>
      <c r="F138" s="22"/>
      <c r="G138" s="33">
        <v>-804247187</v>
      </c>
      <c r="H138" s="163"/>
      <c r="I138" s="33">
        <f t="shared" si="4"/>
        <v>44691484</v>
      </c>
      <c r="J138" s="33"/>
      <c r="K138" s="22">
        <v>6037</v>
      </c>
      <c r="L138" s="33"/>
      <c r="M138" s="33">
        <v>848938671</v>
      </c>
      <c r="N138" s="163"/>
      <c r="O138" s="33">
        <v>-804247187</v>
      </c>
      <c r="P138" s="33"/>
      <c r="Q138" s="33">
        <f t="shared" si="5"/>
        <v>44691484</v>
      </c>
    </row>
    <row r="139" spans="1:17" ht="21">
      <c r="A139" s="162" t="s">
        <v>356</v>
      </c>
      <c r="B139" s="163"/>
      <c r="C139" s="33">
        <v>10760</v>
      </c>
      <c r="D139" s="163"/>
      <c r="E139" s="33">
        <v>467759438</v>
      </c>
      <c r="F139" s="22"/>
      <c r="G139" s="33">
        <v>-517702299</v>
      </c>
      <c r="H139" s="163"/>
      <c r="I139" s="33">
        <f t="shared" si="4"/>
        <v>-49942861</v>
      </c>
      <c r="J139" s="33"/>
      <c r="K139" s="22">
        <v>10760</v>
      </c>
      <c r="L139" s="33"/>
      <c r="M139" s="33">
        <v>467759438</v>
      </c>
      <c r="N139" s="163"/>
      <c r="O139" s="33">
        <v>-517702299</v>
      </c>
      <c r="P139" s="33"/>
      <c r="Q139" s="33">
        <f t="shared" si="5"/>
        <v>-49942861</v>
      </c>
    </row>
    <row r="140" spans="1:17" ht="21">
      <c r="A140" s="162" t="s">
        <v>287</v>
      </c>
      <c r="B140" s="163"/>
      <c r="C140" s="33">
        <v>44262</v>
      </c>
      <c r="D140" s="163"/>
      <c r="E140" s="33">
        <v>670262154</v>
      </c>
      <c r="F140" s="22"/>
      <c r="G140" s="33">
        <v>-702246715</v>
      </c>
      <c r="H140" s="163"/>
      <c r="I140" s="33">
        <f t="shared" si="4"/>
        <v>-31984561</v>
      </c>
      <c r="J140" s="33"/>
      <c r="K140" s="22">
        <v>226590</v>
      </c>
      <c r="L140" s="33"/>
      <c r="M140" s="33">
        <v>3392956525</v>
      </c>
      <c r="N140" s="163"/>
      <c r="O140" s="33">
        <v>-3612523115</v>
      </c>
      <c r="P140" s="33"/>
      <c r="Q140" s="33">
        <f t="shared" si="5"/>
        <v>-219566590</v>
      </c>
    </row>
    <row r="141" spans="1:17" ht="21">
      <c r="A141" s="162" t="s">
        <v>288</v>
      </c>
      <c r="B141" s="163"/>
      <c r="C141" s="33">
        <v>88985</v>
      </c>
      <c r="D141" s="163"/>
      <c r="E141" s="33">
        <v>1375354767</v>
      </c>
      <c r="F141" s="22"/>
      <c r="G141" s="33">
        <v>-1591592620</v>
      </c>
      <c r="H141" s="163"/>
      <c r="I141" s="33">
        <f t="shared" si="4"/>
        <v>-216237853</v>
      </c>
      <c r="J141" s="33"/>
      <c r="K141" s="22">
        <v>426076</v>
      </c>
      <c r="L141" s="33"/>
      <c r="M141" s="33">
        <v>6890082964</v>
      </c>
      <c r="N141" s="163"/>
      <c r="O141" s="33">
        <v>-7628749224</v>
      </c>
      <c r="P141" s="33"/>
      <c r="Q141" s="33">
        <f t="shared" si="5"/>
        <v>-738666260</v>
      </c>
    </row>
    <row r="142" spans="1:17" ht="21">
      <c r="A142" s="162" t="s">
        <v>102</v>
      </c>
      <c r="B142" s="163"/>
      <c r="C142" s="33">
        <v>22552</v>
      </c>
      <c r="D142" s="163"/>
      <c r="E142" s="33">
        <v>658632095</v>
      </c>
      <c r="F142" s="22"/>
      <c r="G142" s="33">
        <v>-688215767</v>
      </c>
      <c r="H142" s="163"/>
      <c r="I142" s="33">
        <f t="shared" si="4"/>
        <v>-29583672</v>
      </c>
      <c r="J142" s="33"/>
      <c r="K142" s="22">
        <v>3404693</v>
      </c>
      <c r="L142" s="33"/>
      <c r="M142" s="33">
        <v>98134722844</v>
      </c>
      <c r="N142" s="163"/>
      <c r="O142" s="33">
        <v>-104245173343</v>
      </c>
      <c r="P142" s="33"/>
      <c r="Q142" s="33">
        <f t="shared" si="5"/>
        <v>-6110450499</v>
      </c>
    </row>
    <row r="143" spans="1:17" ht="21">
      <c r="A143" s="162" t="s">
        <v>104</v>
      </c>
      <c r="B143" s="163"/>
      <c r="C143" s="33">
        <v>65535</v>
      </c>
      <c r="D143" s="163"/>
      <c r="E143" s="33">
        <v>2316758115</v>
      </c>
      <c r="F143" s="22"/>
      <c r="G143" s="33">
        <v>-2650465366</v>
      </c>
      <c r="H143" s="163"/>
      <c r="I143" s="33">
        <f t="shared" si="4"/>
        <v>-333707251</v>
      </c>
      <c r="J143" s="33"/>
      <c r="K143" s="22">
        <v>369746</v>
      </c>
      <c r="L143" s="33"/>
      <c r="M143" s="33">
        <v>12584155292</v>
      </c>
      <c r="N143" s="163"/>
      <c r="O143" s="33">
        <v>-15140919798</v>
      </c>
      <c r="P143" s="33"/>
      <c r="Q143" s="33">
        <f t="shared" si="5"/>
        <v>-2556764506</v>
      </c>
    </row>
    <row r="144" spans="1:17" ht="21">
      <c r="A144" s="162" t="s">
        <v>289</v>
      </c>
      <c r="B144" s="163"/>
      <c r="C144" s="33">
        <v>25865</v>
      </c>
      <c r="D144" s="163"/>
      <c r="E144" s="33">
        <v>751490174</v>
      </c>
      <c r="F144" s="22"/>
      <c r="G144" s="33">
        <v>-713672243</v>
      </c>
      <c r="H144" s="163"/>
      <c r="I144" s="33">
        <f t="shared" si="4"/>
        <v>37817931</v>
      </c>
      <c r="J144" s="33"/>
      <c r="K144" s="22">
        <v>169099</v>
      </c>
      <c r="L144" s="33"/>
      <c r="M144" s="33">
        <v>4860750172</v>
      </c>
      <c r="N144" s="163"/>
      <c r="O144" s="33">
        <v>-4641766399</v>
      </c>
      <c r="P144" s="33"/>
      <c r="Q144" s="33">
        <f t="shared" si="5"/>
        <v>218983773</v>
      </c>
    </row>
    <row r="145" spans="1:17" ht="21">
      <c r="A145" s="162" t="s">
        <v>178</v>
      </c>
      <c r="B145" s="163"/>
      <c r="C145" s="33">
        <v>100675</v>
      </c>
      <c r="D145" s="163"/>
      <c r="E145" s="33">
        <v>2310496575</v>
      </c>
      <c r="F145" s="22"/>
      <c r="G145" s="33">
        <v>-2485396107</v>
      </c>
      <c r="H145" s="163"/>
      <c r="I145" s="33">
        <f t="shared" si="4"/>
        <v>-174899532</v>
      </c>
      <c r="J145" s="33"/>
      <c r="K145" s="22">
        <v>569063</v>
      </c>
      <c r="L145" s="33"/>
      <c r="M145" s="33">
        <v>12982217522</v>
      </c>
      <c r="N145" s="163"/>
      <c r="O145" s="33">
        <v>-14083990095</v>
      </c>
      <c r="P145" s="33"/>
      <c r="Q145" s="33">
        <f t="shared" si="5"/>
        <v>-1101772573</v>
      </c>
    </row>
    <row r="146" spans="1:17" ht="21">
      <c r="A146" s="162" t="s">
        <v>180</v>
      </c>
      <c r="B146" s="163"/>
      <c r="C146" s="33">
        <v>10000</v>
      </c>
      <c r="D146" s="163"/>
      <c r="E146" s="33">
        <v>546216398</v>
      </c>
      <c r="F146" s="22"/>
      <c r="G146" s="33">
        <v>-578580048</v>
      </c>
      <c r="H146" s="163"/>
      <c r="I146" s="33">
        <f t="shared" si="4"/>
        <v>-32363650</v>
      </c>
      <c r="J146" s="33"/>
      <c r="K146" s="22">
        <v>52597</v>
      </c>
      <c r="L146" s="33"/>
      <c r="M146" s="33">
        <v>2976753954</v>
      </c>
      <c r="N146" s="163"/>
      <c r="O146" s="33">
        <v>-3031234144</v>
      </c>
      <c r="P146" s="33"/>
      <c r="Q146" s="33">
        <f t="shared" si="5"/>
        <v>-54480190</v>
      </c>
    </row>
    <row r="147" spans="1:17" ht="21">
      <c r="A147" s="162" t="s">
        <v>258</v>
      </c>
      <c r="B147" s="163"/>
      <c r="C147" s="33">
        <v>27692</v>
      </c>
      <c r="D147" s="163"/>
      <c r="E147" s="33">
        <v>882586918</v>
      </c>
      <c r="F147" s="22"/>
      <c r="G147" s="33">
        <v>-727014331</v>
      </c>
      <c r="H147" s="163"/>
      <c r="I147" s="33">
        <f t="shared" si="4"/>
        <v>155572587</v>
      </c>
      <c r="J147" s="33"/>
      <c r="K147" s="22">
        <v>158771</v>
      </c>
      <c r="L147" s="33"/>
      <c r="M147" s="33">
        <v>4251725426</v>
      </c>
      <c r="N147" s="163"/>
      <c r="O147" s="33">
        <v>-4144156243</v>
      </c>
      <c r="P147" s="33"/>
      <c r="Q147" s="33">
        <f t="shared" si="5"/>
        <v>107569183</v>
      </c>
    </row>
    <row r="148" spans="1:17" ht="21">
      <c r="A148" s="162" t="s">
        <v>290</v>
      </c>
      <c r="B148" s="163"/>
      <c r="C148" s="33">
        <v>33552</v>
      </c>
      <c r="D148" s="163"/>
      <c r="E148" s="33">
        <v>492305467</v>
      </c>
      <c r="F148" s="22"/>
      <c r="G148" s="33">
        <v>-554886900</v>
      </c>
      <c r="H148" s="163"/>
      <c r="I148" s="33">
        <f t="shared" si="4"/>
        <v>-62581433</v>
      </c>
      <c r="J148" s="33"/>
      <c r="K148" s="22">
        <v>139854</v>
      </c>
      <c r="L148" s="33"/>
      <c r="M148" s="33">
        <v>2053866268</v>
      </c>
      <c r="N148" s="163"/>
      <c r="O148" s="33">
        <v>-2331510545</v>
      </c>
      <c r="P148" s="33"/>
      <c r="Q148" s="33">
        <f t="shared" si="5"/>
        <v>-277644277</v>
      </c>
    </row>
    <row r="149" spans="1:17" ht="21">
      <c r="A149" s="162" t="s">
        <v>259</v>
      </c>
      <c r="B149" s="163"/>
      <c r="C149" s="33">
        <v>27831</v>
      </c>
      <c r="D149" s="163"/>
      <c r="E149" s="33">
        <v>494221582</v>
      </c>
      <c r="F149" s="22"/>
      <c r="G149" s="33">
        <v>-369279600</v>
      </c>
      <c r="H149" s="163"/>
      <c r="I149" s="33">
        <f t="shared" si="4"/>
        <v>124941982</v>
      </c>
      <c r="J149" s="33"/>
      <c r="K149" s="22">
        <v>156325</v>
      </c>
      <c r="L149" s="33"/>
      <c r="M149" s="33">
        <v>3579803092</v>
      </c>
      <c r="N149" s="163"/>
      <c r="O149" s="33">
        <v>-2755708379</v>
      </c>
      <c r="P149" s="33"/>
      <c r="Q149" s="33">
        <f t="shared" si="5"/>
        <v>824094713</v>
      </c>
    </row>
    <row r="150" spans="1:17" ht="21">
      <c r="A150" s="162" t="s">
        <v>205</v>
      </c>
      <c r="B150" s="163"/>
      <c r="C150" s="33">
        <v>52650</v>
      </c>
      <c r="D150" s="163"/>
      <c r="E150" s="33">
        <v>195783763</v>
      </c>
      <c r="F150" s="22"/>
      <c r="G150" s="33">
        <v>-196437475</v>
      </c>
      <c r="H150" s="163"/>
      <c r="I150" s="33">
        <f t="shared" si="4"/>
        <v>-653712</v>
      </c>
      <c r="J150" s="33"/>
      <c r="K150" s="22">
        <v>276755</v>
      </c>
      <c r="L150" s="33"/>
      <c r="M150" s="33">
        <v>2184960972</v>
      </c>
      <c r="N150" s="163"/>
      <c r="O150" s="33">
        <v>-2135417950</v>
      </c>
      <c r="P150" s="33"/>
      <c r="Q150" s="33">
        <f t="shared" si="5"/>
        <v>49543022</v>
      </c>
    </row>
    <row r="151" spans="1:17" ht="21">
      <c r="A151" s="162" t="s">
        <v>260</v>
      </c>
      <c r="B151" s="163"/>
      <c r="C151" s="33">
        <v>124224</v>
      </c>
      <c r="D151" s="163"/>
      <c r="E151" s="33">
        <v>334424586</v>
      </c>
      <c r="F151" s="22"/>
      <c r="G151" s="33">
        <v>-515444279</v>
      </c>
      <c r="H151" s="163"/>
      <c r="I151" s="33">
        <f t="shared" si="4"/>
        <v>-181019693</v>
      </c>
      <c r="J151" s="33"/>
      <c r="K151" s="22">
        <v>293404</v>
      </c>
      <c r="L151" s="33"/>
      <c r="M151" s="33">
        <v>943228388</v>
      </c>
      <c r="N151" s="163"/>
      <c r="O151" s="33">
        <v>-1300388683</v>
      </c>
      <c r="P151" s="33"/>
      <c r="Q151" s="33">
        <f t="shared" si="5"/>
        <v>-357160295</v>
      </c>
    </row>
    <row r="152" spans="1:17" ht="21">
      <c r="A152" s="162" t="s">
        <v>306</v>
      </c>
      <c r="B152" s="163"/>
      <c r="C152" s="33">
        <v>0</v>
      </c>
      <c r="D152" s="163"/>
      <c r="E152" s="33">
        <v>0</v>
      </c>
      <c r="F152" s="22"/>
      <c r="G152" s="33">
        <v>0</v>
      </c>
      <c r="H152" s="163"/>
      <c r="I152" s="33">
        <f t="shared" si="4"/>
        <v>0</v>
      </c>
      <c r="J152" s="33"/>
      <c r="K152" s="22">
        <v>29080</v>
      </c>
      <c r="L152" s="33"/>
      <c r="M152" s="33">
        <v>42728895</v>
      </c>
      <c r="N152" s="163"/>
      <c r="O152" s="33">
        <v>-41905433</v>
      </c>
      <c r="P152" s="33"/>
      <c r="Q152" s="33">
        <f t="shared" si="5"/>
        <v>823462</v>
      </c>
    </row>
    <row r="153" spans="1:17" ht="21">
      <c r="A153" s="162" t="s">
        <v>218</v>
      </c>
      <c r="B153" s="163"/>
      <c r="C153" s="33">
        <v>485757</v>
      </c>
      <c r="D153" s="163"/>
      <c r="E153" s="33">
        <v>772635693</v>
      </c>
      <c r="F153" s="22"/>
      <c r="G153" s="33">
        <v>-814282458</v>
      </c>
      <c r="H153" s="163"/>
      <c r="I153" s="33">
        <f t="shared" si="4"/>
        <v>-41646765</v>
      </c>
      <c r="J153" s="33"/>
      <c r="K153" s="22">
        <v>13454989</v>
      </c>
      <c r="L153" s="33"/>
      <c r="M153" s="33">
        <v>23104353062</v>
      </c>
      <c r="N153" s="163"/>
      <c r="O153" s="33">
        <v>-22958591159</v>
      </c>
      <c r="P153" s="33"/>
      <c r="Q153" s="33">
        <f t="shared" si="5"/>
        <v>145761903</v>
      </c>
    </row>
    <row r="154" spans="1:17" ht="21">
      <c r="A154" s="162" t="s">
        <v>207</v>
      </c>
      <c r="B154" s="163"/>
      <c r="C154" s="33">
        <v>112735</v>
      </c>
      <c r="D154" s="163"/>
      <c r="E154" s="33">
        <v>525779740</v>
      </c>
      <c r="F154" s="22"/>
      <c r="G154" s="33">
        <v>-606901947</v>
      </c>
      <c r="H154" s="163"/>
      <c r="I154" s="33">
        <f t="shared" si="4"/>
        <v>-81122207</v>
      </c>
      <c r="J154" s="33"/>
      <c r="K154" s="22">
        <v>5488822</v>
      </c>
      <c r="L154" s="33"/>
      <c r="M154" s="33">
        <v>30017862502</v>
      </c>
      <c r="N154" s="163"/>
      <c r="O154" s="33">
        <v>-29470216106</v>
      </c>
      <c r="P154" s="33"/>
      <c r="Q154" s="33">
        <f t="shared" si="5"/>
        <v>547646396</v>
      </c>
    </row>
    <row r="155" spans="1:17" ht="21">
      <c r="A155" s="162" t="s">
        <v>187</v>
      </c>
      <c r="B155" s="163"/>
      <c r="C155" s="33">
        <v>23567</v>
      </c>
      <c r="D155" s="163"/>
      <c r="E155" s="33">
        <v>642110613</v>
      </c>
      <c r="F155" s="22"/>
      <c r="G155" s="33">
        <v>-672376101</v>
      </c>
      <c r="H155" s="163"/>
      <c r="I155" s="33">
        <f t="shared" si="4"/>
        <v>-30265488</v>
      </c>
      <c r="J155" s="33"/>
      <c r="K155" s="22">
        <v>104769</v>
      </c>
      <c r="L155" s="33"/>
      <c r="M155" s="33">
        <v>3040359969</v>
      </c>
      <c r="N155" s="163"/>
      <c r="O155" s="33">
        <v>-2972393338</v>
      </c>
      <c r="P155" s="33"/>
      <c r="Q155" s="33">
        <f t="shared" si="5"/>
        <v>67966631</v>
      </c>
    </row>
    <row r="156" spans="1:17" ht="21">
      <c r="A156" s="162" t="s">
        <v>307</v>
      </c>
      <c r="B156" s="163"/>
      <c r="C156" s="33">
        <v>2000000</v>
      </c>
      <c r="D156" s="163"/>
      <c r="E156" s="33">
        <v>13151282415</v>
      </c>
      <c r="F156" s="22"/>
      <c r="G156" s="33">
        <v>-10828695583</v>
      </c>
      <c r="H156" s="163"/>
      <c r="I156" s="33">
        <f t="shared" si="4"/>
        <v>2322586832</v>
      </c>
      <c r="J156" s="33"/>
      <c r="K156" s="22">
        <v>2000000</v>
      </c>
      <c r="L156" s="33"/>
      <c r="M156" s="33">
        <v>13151282415</v>
      </c>
      <c r="N156" s="163"/>
      <c r="O156" s="33">
        <v>-10828695583</v>
      </c>
      <c r="P156" s="33"/>
      <c r="Q156" s="33">
        <f t="shared" si="5"/>
        <v>2322586832</v>
      </c>
    </row>
    <row r="157" spans="1:17" ht="21">
      <c r="A157" s="162" t="s">
        <v>157</v>
      </c>
      <c r="B157" s="163"/>
      <c r="C157" s="33">
        <v>33221</v>
      </c>
      <c r="D157" s="163"/>
      <c r="E157" s="33">
        <v>592891806</v>
      </c>
      <c r="F157" s="22"/>
      <c r="G157" s="33">
        <v>-718530366</v>
      </c>
      <c r="H157" s="163"/>
      <c r="I157" s="33">
        <f t="shared" si="4"/>
        <v>-125638560</v>
      </c>
      <c r="J157" s="33"/>
      <c r="K157" s="22">
        <v>458682</v>
      </c>
      <c r="L157" s="33"/>
      <c r="M157" s="33">
        <v>28698751723</v>
      </c>
      <c r="N157" s="163"/>
      <c r="O157" s="33">
        <v>-29071254023</v>
      </c>
      <c r="P157" s="33"/>
      <c r="Q157" s="33">
        <f t="shared" si="5"/>
        <v>-372502300</v>
      </c>
    </row>
    <row r="158" spans="1:17" ht="21">
      <c r="A158" s="162" t="s">
        <v>162</v>
      </c>
      <c r="B158" s="163"/>
      <c r="C158" s="33">
        <v>128734</v>
      </c>
      <c r="D158" s="163"/>
      <c r="E158" s="33">
        <v>737872518</v>
      </c>
      <c r="F158" s="22"/>
      <c r="G158" s="33">
        <v>-732772532</v>
      </c>
      <c r="H158" s="163"/>
      <c r="I158" s="33">
        <f t="shared" si="4"/>
        <v>5099986</v>
      </c>
      <c r="J158" s="33"/>
      <c r="K158" s="22">
        <v>7503574</v>
      </c>
      <c r="L158" s="33"/>
      <c r="M158" s="33">
        <v>54467356282</v>
      </c>
      <c r="N158" s="163"/>
      <c r="O158" s="33">
        <v>-54254597606</v>
      </c>
      <c r="P158" s="33"/>
      <c r="Q158" s="33">
        <f t="shared" si="5"/>
        <v>212758676</v>
      </c>
    </row>
    <row r="159" spans="1:17" ht="21">
      <c r="A159" s="162" t="s">
        <v>139</v>
      </c>
      <c r="B159" s="163"/>
      <c r="C159" s="33">
        <v>139210</v>
      </c>
      <c r="D159" s="163"/>
      <c r="E159" s="33">
        <v>668534489</v>
      </c>
      <c r="F159" s="22"/>
      <c r="G159" s="33">
        <v>-692293288</v>
      </c>
      <c r="H159" s="163"/>
      <c r="I159" s="33">
        <f t="shared" si="4"/>
        <v>-23758799</v>
      </c>
      <c r="J159" s="33"/>
      <c r="K159" s="22">
        <v>297699</v>
      </c>
      <c r="L159" s="33"/>
      <c r="M159" s="33">
        <v>2484645244</v>
      </c>
      <c r="N159" s="163"/>
      <c r="O159" s="33">
        <v>-2709247239</v>
      </c>
      <c r="P159" s="33"/>
      <c r="Q159" s="33">
        <f t="shared" si="5"/>
        <v>-224601995</v>
      </c>
    </row>
    <row r="160" spans="1:17" ht="21">
      <c r="A160" s="162" t="s">
        <v>308</v>
      </c>
      <c r="B160" s="163"/>
      <c r="C160" s="33">
        <v>96400</v>
      </c>
      <c r="D160" s="163"/>
      <c r="E160" s="33">
        <v>870769499</v>
      </c>
      <c r="F160" s="22"/>
      <c r="G160" s="33">
        <v>-1096645629</v>
      </c>
      <c r="H160" s="163"/>
      <c r="I160" s="33">
        <f t="shared" si="4"/>
        <v>-225876130</v>
      </c>
      <c r="J160" s="33"/>
      <c r="K160" s="22">
        <v>341640</v>
      </c>
      <c r="L160" s="33"/>
      <c r="M160" s="33">
        <v>3342233583</v>
      </c>
      <c r="N160" s="163"/>
      <c r="O160" s="33">
        <v>-4118299213</v>
      </c>
      <c r="P160" s="33"/>
      <c r="Q160" s="33">
        <f t="shared" si="5"/>
        <v>-776065630</v>
      </c>
    </row>
    <row r="161" spans="1:17" ht="21">
      <c r="A161" s="162" t="s">
        <v>199</v>
      </c>
      <c r="B161" s="163"/>
      <c r="C161" s="33">
        <v>67025</v>
      </c>
      <c r="D161" s="163"/>
      <c r="E161" s="33">
        <v>475049547</v>
      </c>
      <c r="F161" s="22"/>
      <c r="G161" s="33">
        <v>-622033934</v>
      </c>
      <c r="H161" s="163"/>
      <c r="I161" s="33">
        <f t="shared" si="4"/>
        <v>-146984387</v>
      </c>
      <c r="J161" s="33"/>
      <c r="K161" s="22">
        <v>166804</v>
      </c>
      <c r="L161" s="33"/>
      <c r="M161" s="33">
        <v>1835648359</v>
      </c>
      <c r="N161" s="163"/>
      <c r="O161" s="33">
        <v>-2011342165</v>
      </c>
      <c r="P161" s="33"/>
      <c r="Q161" s="33">
        <f t="shared" si="5"/>
        <v>-175693806</v>
      </c>
    </row>
    <row r="162" spans="1:17" ht="21">
      <c r="A162" s="162" t="s">
        <v>119</v>
      </c>
      <c r="B162" s="163"/>
      <c r="C162" s="33">
        <v>371527</v>
      </c>
      <c r="D162" s="163"/>
      <c r="E162" s="33">
        <v>10888773906</v>
      </c>
      <c r="F162" s="22"/>
      <c r="G162" s="33">
        <v>-8770452668</v>
      </c>
      <c r="H162" s="163"/>
      <c r="I162" s="33">
        <f t="shared" si="4"/>
        <v>2118321238</v>
      </c>
      <c r="J162" s="33"/>
      <c r="K162" s="22">
        <v>1204686</v>
      </c>
      <c r="L162" s="33"/>
      <c r="M162" s="33">
        <v>35282006330</v>
      </c>
      <c r="N162" s="163"/>
      <c r="O162" s="33">
        <v>-28240279222</v>
      </c>
      <c r="P162" s="33"/>
      <c r="Q162" s="33">
        <f t="shared" si="5"/>
        <v>7041727108</v>
      </c>
    </row>
    <row r="163" spans="1:17" ht="21">
      <c r="A163" s="162" t="s">
        <v>340</v>
      </c>
      <c r="B163" s="163"/>
      <c r="C163" s="33">
        <v>22166</v>
      </c>
      <c r="D163" s="163"/>
      <c r="E163" s="33">
        <v>320513492</v>
      </c>
      <c r="F163" s="22"/>
      <c r="G163" s="33">
        <v>-340922977</v>
      </c>
      <c r="H163" s="163"/>
      <c r="I163" s="33">
        <f t="shared" si="4"/>
        <v>-20409485</v>
      </c>
      <c r="J163" s="33"/>
      <c r="K163" s="22">
        <v>25003</v>
      </c>
      <c r="L163" s="33"/>
      <c r="M163" s="33">
        <v>360724376</v>
      </c>
      <c r="N163" s="163"/>
      <c r="O163" s="33">
        <v>-384642583</v>
      </c>
      <c r="P163" s="33"/>
      <c r="Q163" s="33">
        <f t="shared" si="5"/>
        <v>-23918207</v>
      </c>
    </row>
    <row r="164" spans="1:17" ht="21">
      <c r="A164" s="162" t="s">
        <v>103</v>
      </c>
      <c r="B164" s="163"/>
      <c r="C164" s="33">
        <v>348536</v>
      </c>
      <c r="D164" s="163"/>
      <c r="E164" s="33">
        <v>852552411</v>
      </c>
      <c r="F164" s="22"/>
      <c r="G164" s="33">
        <v>-1213424640</v>
      </c>
      <c r="H164" s="163"/>
      <c r="I164" s="33">
        <f t="shared" si="4"/>
        <v>-360872229</v>
      </c>
      <c r="J164" s="33"/>
      <c r="K164" s="22">
        <v>875823</v>
      </c>
      <c r="L164" s="33"/>
      <c r="M164" s="33">
        <v>2687956971</v>
      </c>
      <c r="N164" s="163"/>
      <c r="O164" s="33">
        <v>-3280492348</v>
      </c>
      <c r="P164" s="33"/>
      <c r="Q164" s="33">
        <f t="shared" si="5"/>
        <v>-592535377</v>
      </c>
    </row>
    <row r="165" spans="1:17" ht="21">
      <c r="A165" s="162" t="s">
        <v>147</v>
      </c>
      <c r="B165" s="163"/>
      <c r="C165" s="33">
        <v>62719</v>
      </c>
      <c r="D165" s="163"/>
      <c r="E165" s="33">
        <v>471634957</v>
      </c>
      <c r="F165" s="22"/>
      <c r="G165" s="33">
        <v>-534821170</v>
      </c>
      <c r="H165" s="163"/>
      <c r="I165" s="33">
        <f t="shared" si="4"/>
        <v>-63186213</v>
      </c>
      <c r="J165" s="33"/>
      <c r="K165" s="22">
        <v>178095</v>
      </c>
      <c r="L165" s="33"/>
      <c r="M165" s="33">
        <v>1399668958</v>
      </c>
      <c r="N165" s="163"/>
      <c r="O165" s="33">
        <v>-1517491698</v>
      </c>
      <c r="P165" s="33"/>
      <c r="Q165" s="33">
        <f t="shared" si="5"/>
        <v>-117822740</v>
      </c>
    </row>
    <row r="166" spans="1:17" ht="21">
      <c r="A166" s="162" t="s">
        <v>357</v>
      </c>
      <c r="B166" s="163"/>
      <c r="C166" s="33">
        <v>11562</v>
      </c>
      <c r="D166" s="163"/>
      <c r="E166" s="33">
        <v>418995355</v>
      </c>
      <c r="F166" s="22"/>
      <c r="G166" s="33">
        <v>-435576765</v>
      </c>
      <c r="H166" s="163"/>
      <c r="I166" s="33">
        <f t="shared" si="4"/>
        <v>-16581410</v>
      </c>
      <c r="J166" s="33"/>
      <c r="K166" s="22">
        <v>11562</v>
      </c>
      <c r="L166" s="33"/>
      <c r="M166" s="33">
        <v>418995355</v>
      </c>
      <c r="N166" s="163"/>
      <c r="O166" s="33">
        <v>-435576765</v>
      </c>
      <c r="P166" s="33"/>
      <c r="Q166" s="33">
        <f t="shared" si="5"/>
        <v>-16581410</v>
      </c>
    </row>
    <row r="167" spans="1:17" ht="21">
      <c r="A167" s="162" t="s">
        <v>214</v>
      </c>
      <c r="B167" s="163"/>
      <c r="C167" s="33">
        <v>49535</v>
      </c>
      <c r="D167" s="163"/>
      <c r="E167" s="33">
        <v>291198805</v>
      </c>
      <c r="F167" s="22"/>
      <c r="G167" s="33">
        <v>-288685028</v>
      </c>
      <c r="H167" s="163"/>
      <c r="I167" s="33">
        <f t="shared" si="4"/>
        <v>2513777</v>
      </c>
      <c r="J167" s="33"/>
      <c r="K167" s="22">
        <v>173373</v>
      </c>
      <c r="L167" s="33"/>
      <c r="M167" s="33">
        <v>936937623</v>
      </c>
      <c r="N167" s="163"/>
      <c r="O167" s="33">
        <v>-1013068999</v>
      </c>
      <c r="P167" s="33"/>
      <c r="Q167" s="33">
        <f t="shared" si="5"/>
        <v>-76131376</v>
      </c>
    </row>
    <row r="168" spans="1:17" ht="21">
      <c r="A168" s="162" t="s">
        <v>341</v>
      </c>
      <c r="B168" s="163"/>
      <c r="C168" s="33">
        <v>64997</v>
      </c>
      <c r="D168" s="163"/>
      <c r="E168" s="33">
        <v>519383191</v>
      </c>
      <c r="F168" s="22"/>
      <c r="G168" s="33">
        <v>-553471872</v>
      </c>
      <c r="H168" s="163"/>
      <c r="I168" s="33">
        <f t="shared" si="4"/>
        <v>-34088681</v>
      </c>
      <c r="J168" s="33"/>
      <c r="K168" s="22">
        <v>103113</v>
      </c>
      <c r="L168" s="33"/>
      <c r="M168" s="33">
        <v>809958905</v>
      </c>
      <c r="N168" s="163"/>
      <c r="O168" s="33">
        <v>-879054394</v>
      </c>
      <c r="P168" s="33"/>
      <c r="Q168" s="33">
        <f t="shared" si="5"/>
        <v>-69095489</v>
      </c>
    </row>
    <row r="169" spans="1:17" ht="21">
      <c r="A169" s="162" t="s">
        <v>100</v>
      </c>
      <c r="B169" s="163"/>
      <c r="C169" s="33">
        <v>48019</v>
      </c>
      <c r="D169" s="163"/>
      <c r="E169" s="33">
        <v>398788176</v>
      </c>
      <c r="F169" s="22"/>
      <c r="G169" s="33">
        <v>-547359049</v>
      </c>
      <c r="H169" s="163"/>
      <c r="I169" s="33">
        <f t="shared" si="4"/>
        <v>-148570873</v>
      </c>
      <c r="J169" s="33"/>
      <c r="K169" s="22">
        <v>255504</v>
      </c>
      <c r="L169" s="33"/>
      <c r="M169" s="33">
        <v>2598361360</v>
      </c>
      <c r="N169" s="163"/>
      <c r="O169" s="33">
        <v>-2936437766</v>
      </c>
      <c r="P169" s="33"/>
      <c r="Q169" s="33">
        <f t="shared" si="5"/>
        <v>-338076406</v>
      </c>
    </row>
    <row r="170" spans="1:17" ht="21">
      <c r="A170" s="162" t="s">
        <v>98</v>
      </c>
      <c r="B170" s="163"/>
      <c r="C170" s="33">
        <v>76437</v>
      </c>
      <c r="D170" s="163"/>
      <c r="E170" s="33">
        <v>413012633</v>
      </c>
      <c r="F170" s="22"/>
      <c r="G170" s="33">
        <v>-485952325</v>
      </c>
      <c r="H170" s="163"/>
      <c r="I170" s="33">
        <f t="shared" si="4"/>
        <v>-72939692</v>
      </c>
      <c r="J170" s="33"/>
      <c r="K170" s="22">
        <v>205156</v>
      </c>
      <c r="L170" s="33"/>
      <c r="M170" s="33">
        <v>1138258954</v>
      </c>
      <c r="N170" s="163"/>
      <c r="O170" s="33">
        <v>-1346343061</v>
      </c>
      <c r="P170" s="33"/>
      <c r="Q170" s="33">
        <f t="shared" si="5"/>
        <v>-208084107</v>
      </c>
    </row>
    <row r="171" spans="1:17" ht="21">
      <c r="A171" s="162" t="s">
        <v>146</v>
      </c>
      <c r="B171" s="163"/>
      <c r="C171" s="33">
        <v>109831</v>
      </c>
      <c r="D171" s="163"/>
      <c r="E171" s="33">
        <v>397876783</v>
      </c>
      <c r="F171" s="22"/>
      <c r="G171" s="33">
        <v>-496331385</v>
      </c>
      <c r="H171" s="163"/>
      <c r="I171" s="33">
        <f t="shared" si="4"/>
        <v>-98454602</v>
      </c>
      <c r="J171" s="33"/>
      <c r="K171" s="22">
        <v>1552265</v>
      </c>
      <c r="L171" s="33"/>
      <c r="M171" s="33">
        <v>11858716948</v>
      </c>
      <c r="N171" s="163"/>
      <c r="O171" s="33">
        <v>-13618642047</v>
      </c>
      <c r="P171" s="33"/>
      <c r="Q171" s="33">
        <f t="shared" si="5"/>
        <v>-1759925099</v>
      </c>
    </row>
    <row r="172" spans="1:17" ht="21">
      <c r="A172" s="162" t="s">
        <v>156</v>
      </c>
      <c r="B172" s="163"/>
      <c r="C172" s="33">
        <v>758509</v>
      </c>
      <c r="D172" s="163"/>
      <c r="E172" s="33">
        <v>13167696374</v>
      </c>
      <c r="F172" s="22"/>
      <c r="G172" s="33">
        <v>-10479997645</v>
      </c>
      <c r="H172" s="163"/>
      <c r="I172" s="33">
        <f t="shared" si="4"/>
        <v>2687698729</v>
      </c>
      <c r="J172" s="33"/>
      <c r="K172" s="22">
        <v>891153</v>
      </c>
      <c r="L172" s="33"/>
      <c r="M172" s="33">
        <v>16511107258</v>
      </c>
      <c r="N172" s="163"/>
      <c r="O172" s="33">
        <v>-13403243779</v>
      </c>
      <c r="P172" s="33"/>
      <c r="Q172" s="33">
        <f t="shared" si="5"/>
        <v>3107863479</v>
      </c>
    </row>
    <row r="173" spans="1:17" ht="21">
      <c r="A173" s="162" t="s">
        <v>222</v>
      </c>
      <c r="B173" s="163"/>
      <c r="C173" s="33">
        <v>78478</v>
      </c>
      <c r="D173" s="163"/>
      <c r="E173" s="33">
        <v>998137662</v>
      </c>
      <c r="F173" s="22"/>
      <c r="G173" s="33">
        <v>-1218675496</v>
      </c>
      <c r="H173" s="163"/>
      <c r="I173" s="33">
        <f t="shared" si="4"/>
        <v>-220537834</v>
      </c>
      <c r="J173" s="33"/>
      <c r="K173" s="22">
        <v>702687</v>
      </c>
      <c r="L173" s="33"/>
      <c r="M173" s="33">
        <v>9308597312</v>
      </c>
      <c r="N173" s="163"/>
      <c r="O173" s="33">
        <v>-10959582840</v>
      </c>
      <c r="P173" s="33"/>
      <c r="Q173" s="33">
        <f t="shared" si="5"/>
        <v>-1650985528</v>
      </c>
    </row>
    <row r="174" spans="1:17" ht="21">
      <c r="A174" s="162" t="s">
        <v>190</v>
      </c>
      <c r="B174" s="163"/>
      <c r="C174" s="33">
        <v>134609</v>
      </c>
      <c r="D174" s="163"/>
      <c r="E174" s="33">
        <v>769147608</v>
      </c>
      <c r="F174" s="22"/>
      <c r="G174" s="33">
        <v>-731051750</v>
      </c>
      <c r="H174" s="163"/>
      <c r="I174" s="33">
        <f t="shared" si="4"/>
        <v>38095858</v>
      </c>
      <c r="J174" s="33"/>
      <c r="K174" s="22">
        <v>617793</v>
      </c>
      <c r="L174" s="33"/>
      <c r="M174" s="33">
        <v>3248130296</v>
      </c>
      <c r="N174" s="163"/>
      <c r="O174" s="33">
        <v>-3354709405</v>
      </c>
      <c r="P174" s="33"/>
      <c r="Q174" s="33">
        <f t="shared" si="5"/>
        <v>-106579109</v>
      </c>
    </row>
    <row r="175" spans="1:17" ht="21">
      <c r="A175" s="162" t="s">
        <v>196</v>
      </c>
      <c r="B175" s="163"/>
      <c r="C175" s="33">
        <v>712701</v>
      </c>
      <c r="D175" s="163"/>
      <c r="E175" s="33">
        <v>5782098394</v>
      </c>
      <c r="F175" s="22"/>
      <c r="G175" s="33">
        <v>-5381819595</v>
      </c>
      <c r="H175" s="163"/>
      <c r="I175" s="33">
        <f t="shared" si="4"/>
        <v>400278799</v>
      </c>
      <c r="J175" s="33"/>
      <c r="K175" s="22">
        <v>1034212</v>
      </c>
      <c r="L175" s="33"/>
      <c r="M175" s="33">
        <v>8202286772</v>
      </c>
      <c r="N175" s="163"/>
      <c r="O175" s="33">
        <v>-7795752950</v>
      </c>
      <c r="P175" s="33"/>
      <c r="Q175" s="33">
        <f t="shared" si="5"/>
        <v>406533822</v>
      </c>
    </row>
    <row r="176" spans="1:17" ht="21">
      <c r="A176" s="162" t="s">
        <v>278</v>
      </c>
      <c r="B176" s="163"/>
      <c r="C176" s="33">
        <v>76465</v>
      </c>
      <c r="D176" s="163"/>
      <c r="E176" s="33">
        <v>1121064499</v>
      </c>
      <c r="F176" s="22"/>
      <c r="G176" s="33">
        <v>-1353890696</v>
      </c>
      <c r="H176" s="163"/>
      <c r="I176" s="33">
        <f t="shared" si="4"/>
        <v>-232826197</v>
      </c>
      <c r="J176" s="33"/>
      <c r="K176" s="22">
        <v>216204</v>
      </c>
      <c r="L176" s="33"/>
      <c r="M176" s="33">
        <v>3399145104</v>
      </c>
      <c r="N176" s="163"/>
      <c r="O176" s="33">
        <v>-3854114026</v>
      </c>
      <c r="P176" s="33"/>
      <c r="Q176" s="33">
        <f t="shared" si="5"/>
        <v>-454968922</v>
      </c>
    </row>
    <row r="177" spans="1:17" ht="21">
      <c r="A177" s="162" t="s">
        <v>99</v>
      </c>
      <c r="B177" s="163"/>
      <c r="C177" s="33">
        <v>220985</v>
      </c>
      <c r="D177" s="163"/>
      <c r="E177" s="33">
        <v>686901548</v>
      </c>
      <c r="F177" s="22"/>
      <c r="G177" s="33">
        <v>-906390118</v>
      </c>
      <c r="H177" s="163"/>
      <c r="I177" s="33">
        <f t="shared" si="4"/>
        <v>-219488570</v>
      </c>
      <c r="J177" s="33"/>
      <c r="K177" s="22">
        <v>554716</v>
      </c>
      <c r="L177" s="33"/>
      <c r="M177" s="33">
        <v>1859002324</v>
      </c>
      <c r="N177" s="163"/>
      <c r="O177" s="33">
        <v>-2288519259</v>
      </c>
      <c r="P177" s="33"/>
      <c r="Q177" s="33">
        <f t="shared" si="5"/>
        <v>-429516935</v>
      </c>
    </row>
    <row r="178" spans="1:17" ht="21">
      <c r="A178" s="162" t="s">
        <v>114</v>
      </c>
      <c r="B178" s="163"/>
      <c r="C178" s="33">
        <v>5744320</v>
      </c>
      <c r="D178" s="163"/>
      <c r="E178" s="33">
        <v>62175047826</v>
      </c>
      <c r="F178" s="22"/>
      <c r="G178" s="33">
        <v>-61179473663</v>
      </c>
      <c r="H178" s="163"/>
      <c r="I178" s="33">
        <f t="shared" si="4"/>
        <v>995574163</v>
      </c>
      <c r="J178" s="33"/>
      <c r="K178" s="22">
        <v>10633372</v>
      </c>
      <c r="L178" s="33"/>
      <c r="M178" s="33">
        <v>114533811279</v>
      </c>
      <c r="N178" s="163"/>
      <c r="O178" s="33">
        <v>-113246080277</v>
      </c>
      <c r="P178" s="33"/>
      <c r="Q178" s="33">
        <f t="shared" si="5"/>
        <v>1287731002</v>
      </c>
    </row>
    <row r="179" spans="1:17" ht="21">
      <c r="A179" s="162" t="s">
        <v>183</v>
      </c>
      <c r="B179" s="163"/>
      <c r="C179" s="33">
        <v>95463</v>
      </c>
      <c r="D179" s="163"/>
      <c r="E179" s="33">
        <v>523812761</v>
      </c>
      <c r="F179" s="22"/>
      <c r="G179" s="33">
        <v>-526696197</v>
      </c>
      <c r="H179" s="163"/>
      <c r="I179" s="33">
        <f t="shared" si="4"/>
        <v>-2883436</v>
      </c>
      <c r="J179" s="33"/>
      <c r="K179" s="22">
        <v>280624</v>
      </c>
      <c r="L179" s="33"/>
      <c r="M179" s="33">
        <v>1499966508</v>
      </c>
      <c r="N179" s="163"/>
      <c r="O179" s="33">
        <v>-1560210238</v>
      </c>
      <c r="P179" s="33"/>
      <c r="Q179" s="33">
        <f t="shared" si="5"/>
        <v>-60243730</v>
      </c>
    </row>
    <row r="180" spans="1:17" ht="21">
      <c r="A180" s="162" t="s">
        <v>132</v>
      </c>
      <c r="B180" s="163"/>
      <c r="C180" s="33">
        <v>8120</v>
      </c>
      <c r="D180" s="163"/>
      <c r="E180" s="33">
        <v>94420525</v>
      </c>
      <c r="F180" s="22"/>
      <c r="G180" s="33">
        <v>-109530696</v>
      </c>
      <c r="H180" s="163"/>
      <c r="I180" s="33">
        <f t="shared" si="4"/>
        <v>-15110171</v>
      </c>
      <c r="J180" s="33"/>
      <c r="K180" s="22">
        <v>18648</v>
      </c>
      <c r="L180" s="33"/>
      <c r="M180" s="33">
        <v>224880089</v>
      </c>
      <c r="N180" s="163"/>
      <c r="O180" s="33">
        <v>-253047430</v>
      </c>
      <c r="P180" s="33"/>
      <c r="Q180" s="33">
        <f t="shared" si="5"/>
        <v>-28167341</v>
      </c>
    </row>
    <row r="181" spans="1:17" ht="21">
      <c r="A181" s="162" t="s">
        <v>153</v>
      </c>
      <c r="B181" s="163"/>
      <c r="C181" s="33">
        <v>175202</v>
      </c>
      <c r="D181" s="163"/>
      <c r="E181" s="33">
        <v>1005233113</v>
      </c>
      <c r="F181" s="22"/>
      <c r="G181" s="33">
        <v>-1192443867</v>
      </c>
      <c r="H181" s="163"/>
      <c r="I181" s="33">
        <f t="shared" si="4"/>
        <v>-187210754</v>
      </c>
      <c r="J181" s="33"/>
      <c r="K181" s="22">
        <v>947729</v>
      </c>
      <c r="L181" s="33"/>
      <c r="M181" s="33">
        <v>5594112059</v>
      </c>
      <c r="N181" s="163"/>
      <c r="O181" s="33">
        <v>-6497942729</v>
      </c>
      <c r="P181" s="33"/>
      <c r="Q181" s="33">
        <f t="shared" si="5"/>
        <v>-903830670</v>
      </c>
    </row>
    <row r="182" spans="1:17" ht="21">
      <c r="A182" s="162" t="s">
        <v>231</v>
      </c>
      <c r="B182" s="163"/>
      <c r="C182" s="33">
        <v>834</v>
      </c>
      <c r="D182" s="163"/>
      <c r="E182" s="33">
        <v>112470641</v>
      </c>
      <c r="F182" s="22"/>
      <c r="G182" s="33">
        <v>-124001067</v>
      </c>
      <c r="H182" s="163"/>
      <c r="I182" s="33">
        <f t="shared" si="4"/>
        <v>-11530426</v>
      </c>
      <c r="J182" s="33"/>
      <c r="K182" s="22">
        <v>3736</v>
      </c>
      <c r="L182" s="33"/>
      <c r="M182" s="33">
        <v>527762980</v>
      </c>
      <c r="N182" s="163"/>
      <c r="O182" s="33">
        <v>-555033791</v>
      </c>
      <c r="P182" s="33"/>
      <c r="Q182" s="33">
        <f t="shared" si="5"/>
        <v>-27270811</v>
      </c>
    </row>
    <row r="183" spans="1:17" ht="21">
      <c r="A183" s="162" t="s">
        <v>210</v>
      </c>
      <c r="B183" s="163"/>
      <c r="C183" s="33">
        <v>194172</v>
      </c>
      <c r="D183" s="163"/>
      <c r="E183" s="33">
        <v>1457611956</v>
      </c>
      <c r="F183" s="22"/>
      <c r="G183" s="33">
        <v>-1480836984</v>
      </c>
      <c r="H183" s="163"/>
      <c r="I183" s="33">
        <f t="shared" si="4"/>
        <v>-23225028</v>
      </c>
      <c r="J183" s="33"/>
      <c r="K183" s="22">
        <v>436427</v>
      </c>
      <c r="L183" s="33"/>
      <c r="M183" s="33">
        <v>3150599312</v>
      </c>
      <c r="N183" s="163"/>
      <c r="O183" s="33">
        <v>-3335564938</v>
      </c>
      <c r="P183" s="33"/>
      <c r="Q183" s="33">
        <f t="shared" si="5"/>
        <v>-184965626</v>
      </c>
    </row>
    <row r="184" spans="1:17" ht="21">
      <c r="A184" s="162" t="s">
        <v>213</v>
      </c>
      <c r="B184" s="163"/>
      <c r="C184" s="33">
        <v>81398</v>
      </c>
      <c r="D184" s="163"/>
      <c r="E184" s="33">
        <v>642218779</v>
      </c>
      <c r="F184" s="22"/>
      <c r="G184" s="33">
        <v>-687243363</v>
      </c>
      <c r="H184" s="163"/>
      <c r="I184" s="33">
        <f t="shared" si="4"/>
        <v>-45024584</v>
      </c>
      <c r="J184" s="33"/>
      <c r="K184" s="22">
        <v>1711519</v>
      </c>
      <c r="L184" s="33"/>
      <c r="M184" s="33">
        <v>13823233244</v>
      </c>
      <c r="N184" s="163"/>
      <c r="O184" s="33">
        <v>-14473997737</v>
      </c>
      <c r="P184" s="33"/>
      <c r="Q184" s="33">
        <f t="shared" si="5"/>
        <v>-650764493</v>
      </c>
    </row>
    <row r="185" spans="1:17" ht="21">
      <c r="A185" s="162" t="s">
        <v>197</v>
      </c>
      <c r="B185" s="163"/>
      <c r="C185" s="33">
        <v>87678</v>
      </c>
      <c r="D185" s="163"/>
      <c r="E185" s="33">
        <v>981799703</v>
      </c>
      <c r="F185" s="22"/>
      <c r="G185" s="33">
        <v>-869228828</v>
      </c>
      <c r="H185" s="163"/>
      <c r="I185" s="33">
        <f t="shared" si="4"/>
        <v>112570875</v>
      </c>
      <c r="J185" s="33"/>
      <c r="K185" s="22">
        <v>764591</v>
      </c>
      <c r="L185" s="33"/>
      <c r="M185" s="33">
        <v>7755221536</v>
      </c>
      <c r="N185" s="163"/>
      <c r="O185" s="33">
        <v>-7565706634</v>
      </c>
      <c r="P185" s="33"/>
      <c r="Q185" s="33">
        <f t="shared" si="5"/>
        <v>189514902</v>
      </c>
    </row>
    <row r="186" spans="1:17" ht="21">
      <c r="A186" s="162" t="s">
        <v>110</v>
      </c>
      <c r="B186" s="163"/>
      <c r="C186" s="33">
        <v>120887</v>
      </c>
      <c r="D186" s="163"/>
      <c r="E186" s="33">
        <v>387714411</v>
      </c>
      <c r="F186" s="22"/>
      <c r="G186" s="33">
        <v>-484076668</v>
      </c>
      <c r="H186" s="163"/>
      <c r="I186" s="33">
        <f t="shared" si="4"/>
        <v>-96362257</v>
      </c>
      <c r="J186" s="33"/>
      <c r="K186" s="22">
        <v>413028</v>
      </c>
      <c r="L186" s="33"/>
      <c r="M186" s="33">
        <v>1592034187</v>
      </c>
      <c r="N186" s="163"/>
      <c r="O186" s="33">
        <v>-1662081051</v>
      </c>
      <c r="P186" s="33"/>
      <c r="Q186" s="33">
        <f t="shared" si="5"/>
        <v>-70046864</v>
      </c>
    </row>
    <row r="187" spans="1:17" ht="21">
      <c r="A187" s="162" t="s">
        <v>261</v>
      </c>
      <c r="B187" s="163"/>
      <c r="C187" s="33">
        <v>19552</v>
      </c>
      <c r="D187" s="163"/>
      <c r="E187" s="33">
        <v>551476796</v>
      </c>
      <c r="F187" s="22"/>
      <c r="G187" s="33">
        <v>-577469706</v>
      </c>
      <c r="H187" s="163"/>
      <c r="I187" s="33">
        <f t="shared" si="4"/>
        <v>-25992910</v>
      </c>
      <c r="J187" s="33"/>
      <c r="K187" s="22">
        <v>36294</v>
      </c>
      <c r="L187" s="33"/>
      <c r="M187" s="33">
        <v>1058201176</v>
      </c>
      <c r="N187" s="163"/>
      <c r="O187" s="33">
        <v>-1051098191</v>
      </c>
      <c r="P187" s="33"/>
      <c r="Q187" s="33">
        <f t="shared" si="5"/>
        <v>7102985</v>
      </c>
    </row>
    <row r="188" spans="1:17" ht="21">
      <c r="A188" s="162" t="s">
        <v>155</v>
      </c>
      <c r="B188" s="163"/>
      <c r="C188" s="33">
        <v>20510</v>
      </c>
      <c r="D188" s="163"/>
      <c r="E188" s="33">
        <v>893611605</v>
      </c>
      <c r="F188" s="22"/>
      <c r="G188" s="33">
        <v>-918477503</v>
      </c>
      <c r="H188" s="163"/>
      <c r="I188" s="33">
        <f t="shared" si="4"/>
        <v>-24865898</v>
      </c>
      <c r="J188" s="33"/>
      <c r="K188" s="22">
        <v>311876</v>
      </c>
      <c r="L188" s="33"/>
      <c r="M188" s="33">
        <v>13497227651</v>
      </c>
      <c r="N188" s="163"/>
      <c r="O188" s="33">
        <v>-13963137187</v>
      </c>
      <c r="P188" s="33"/>
      <c r="Q188" s="33">
        <f t="shared" si="5"/>
        <v>-465909536</v>
      </c>
    </row>
    <row r="189" spans="1:17" ht="21">
      <c r="A189" s="162" t="s">
        <v>158</v>
      </c>
      <c r="B189" s="163"/>
      <c r="C189" s="33">
        <v>153256</v>
      </c>
      <c r="D189" s="163"/>
      <c r="E189" s="33">
        <v>1658857753</v>
      </c>
      <c r="F189" s="22"/>
      <c r="G189" s="33">
        <v>-1554246108</v>
      </c>
      <c r="H189" s="163"/>
      <c r="I189" s="33">
        <f t="shared" si="4"/>
        <v>104611645</v>
      </c>
      <c r="J189" s="33"/>
      <c r="K189" s="22">
        <v>543741</v>
      </c>
      <c r="L189" s="33"/>
      <c r="M189" s="33">
        <v>5798226841</v>
      </c>
      <c r="N189" s="163"/>
      <c r="O189" s="33">
        <v>-5449119267</v>
      </c>
      <c r="P189" s="33"/>
      <c r="Q189" s="33">
        <f t="shared" si="5"/>
        <v>349107574</v>
      </c>
    </row>
    <row r="190" spans="1:17" ht="21">
      <c r="A190" s="162" t="s">
        <v>93</v>
      </c>
      <c r="B190" s="163"/>
      <c r="C190" s="33">
        <v>174285</v>
      </c>
      <c r="D190" s="163"/>
      <c r="E190" s="33">
        <v>1191718509</v>
      </c>
      <c r="F190" s="22"/>
      <c r="G190" s="33">
        <v>-1235920009</v>
      </c>
      <c r="H190" s="163"/>
      <c r="I190" s="33">
        <f t="shared" si="4"/>
        <v>-44201500</v>
      </c>
      <c r="J190" s="33"/>
      <c r="K190" s="22">
        <v>547063</v>
      </c>
      <c r="L190" s="33"/>
      <c r="M190" s="33">
        <v>3707588540</v>
      </c>
      <c r="N190" s="163"/>
      <c r="O190" s="33">
        <v>-3907163707</v>
      </c>
      <c r="P190" s="33"/>
      <c r="Q190" s="33">
        <f t="shared" si="5"/>
        <v>-199575167</v>
      </c>
    </row>
    <row r="191" spans="1:17" ht="21">
      <c r="A191" s="162" t="s">
        <v>122</v>
      </c>
      <c r="B191" s="163"/>
      <c r="C191" s="33">
        <v>16302</v>
      </c>
      <c r="D191" s="163"/>
      <c r="E191" s="33">
        <v>883502881</v>
      </c>
      <c r="F191" s="22"/>
      <c r="G191" s="33">
        <v>-1070584703</v>
      </c>
      <c r="H191" s="163"/>
      <c r="I191" s="33">
        <f t="shared" si="4"/>
        <v>-187081822</v>
      </c>
      <c r="J191" s="33"/>
      <c r="K191" s="22">
        <v>91087</v>
      </c>
      <c r="L191" s="33"/>
      <c r="M191" s="33">
        <v>5423581945</v>
      </c>
      <c r="N191" s="163"/>
      <c r="O191" s="33">
        <v>-6096522903</v>
      </c>
      <c r="P191" s="33"/>
      <c r="Q191" s="33">
        <f t="shared" si="5"/>
        <v>-672940958</v>
      </c>
    </row>
    <row r="192" spans="1:17" ht="21">
      <c r="A192" s="162" t="s">
        <v>144</v>
      </c>
      <c r="B192" s="163"/>
      <c r="C192" s="33">
        <v>337133</v>
      </c>
      <c r="D192" s="163"/>
      <c r="E192" s="33">
        <v>999408573</v>
      </c>
      <c r="F192" s="22"/>
      <c r="G192" s="33">
        <v>-1240974328</v>
      </c>
      <c r="H192" s="163"/>
      <c r="I192" s="33">
        <f t="shared" si="4"/>
        <v>-241565755</v>
      </c>
      <c r="J192" s="33"/>
      <c r="K192" s="22">
        <v>1663115</v>
      </c>
      <c r="L192" s="33"/>
      <c r="M192" s="33">
        <v>5074838349</v>
      </c>
      <c r="N192" s="163"/>
      <c r="O192" s="33">
        <v>-6151127918</v>
      </c>
      <c r="P192" s="33"/>
      <c r="Q192" s="33">
        <f t="shared" si="5"/>
        <v>-1076289569</v>
      </c>
    </row>
    <row r="193" spans="1:17" ht="21">
      <c r="A193" s="162" t="s">
        <v>174</v>
      </c>
      <c r="B193" s="163"/>
      <c r="C193" s="33">
        <v>452261</v>
      </c>
      <c r="D193" s="163"/>
      <c r="E193" s="33">
        <v>2304891261</v>
      </c>
      <c r="F193" s="22"/>
      <c r="G193" s="33">
        <v>-3105727423</v>
      </c>
      <c r="H193" s="163"/>
      <c r="I193" s="33">
        <f t="shared" si="4"/>
        <v>-800836162</v>
      </c>
      <c r="J193" s="33"/>
      <c r="K193" s="22">
        <v>1343011</v>
      </c>
      <c r="L193" s="33"/>
      <c r="M193" s="33">
        <v>7853726184</v>
      </c>
      <c r="N193" s="163"/>
      <c r="O193" s="33">
        <v>-9301091753</v>
      </c>
      <c r="P193" s="33"/>
      <c r="Q193" s="33">
        <f t="shared" si="5"/>
        <v>-1447365569</v>
      </c>
    </row>
    <row r="194" spans="1:17" ht="21">
      <c r="A194" s="162" t="s">
        <v>279</v>
      </c>
      <c r="B194" s="163"/>
      <c r="C194" s="33">
        <v>146472</v>
      </c>
      <c r="D194" s="163"/>
      <c r="E194" s="33">
        <v>789877873</v>
      </c>
      <c r="F194" s="22"/>
      <c r="G194" s="33">
        <v>-660001893</v>
      </c>
      <c r="H194" s="163"/>
      <c r="I194" s="33">
        <f t="shared" si="4"/>
        <v>129875980</v>
      </c>
      <c r="J194" s="33"/>
      <c r="K194" s="22">
        <v>721590</v>
      </c>
      <c r="L194" s="33"/>
      <c r="M194" s="33">
        <v>3415226513</v>
      </c>
      <c r="N194" s="163"/>
      <c r="O194" s="33">
        <v>-3214702669</v>
      </c>
      <c r="P194" s="33"/>
      <c r="Q194" s="33">
        <f t="shared" si="5"/>
        <v>200523844</v>
      </c>
    </row>
    <row r="195" spans="1:17" ht="21">
      <c r="A195" s="162" t="s">
        <v>368</v>
      </c>
      <c r="B195" s="163"/>
      <c r="C195" s="33">
        <v>170932</v>
      </c>
      <c r="D195" s="163"/>
      <c r="E195" s="33">
        <v>676763203</v>
      </c>
      <c r="F195" s="22"/>
      <c r="G195" s="33">
        <v>-650690808</v>
      </c>
      <c r="H195" s="163"/>
      <c r="I195" s="33">
        <f t="shared" si="4"/>
        <v>26072395</v>
      </c>
      <c r="J195" s="33"/>
      <c r="K195" s="22">
        <v>170932</v>
      </c>
      <c r="L195" s="33"/>
      <c r="M195" s="33">
        <v>676763203</v>
      </c>
      <c r="N195" s="163"/>
      <c r="O195" s="33">
        <v>-650690808</v>
      </c>
      <c r="P195" s="33"/>
      <c r="Q195" s="33">
        <f t="shared" si="5"/>
        <v>26072395</v>
      </c>
    </row>
    <row r="196" spans="1:17" ht="21">
      <c r="A196" s="162" t="s">
        <v>358</v>
      </c>
      <c r="B196" s="163"/>
      <c r="C196" s="33">
        <v>55338</v>
      </c>
      <c r="D196" s="163"/>
      <c r="E196" s="33">
        <v>915703736</v>
      </c>
      <c r="F196" s="22"/>
      <c r="G196" s="33">
        <v>-903062715</v>
      </c>
      <c r="H196" s="163"/>
      <c r="I196" s="33">
        <f t="shared" si="4"/>
        <v>12641021</v>
      </c>
      <c r="J196" s="33"/>
      <c r="K196" s="22">
        <v>55338</v>
      </c>
      <c r="L196" s="33"/>
      <c r="M196" s="33">
        <v>915703736</v>
      </c>
      <c r="N196" s="163"/>
      <c r="O196" s="33">
        <v>-903062715</v>
      </c>
      <c r="P196" s="33"/>
      <c r="Q196" s="33">
        <f t="shared" si="5"/>
        <v>12641021</v>
      </c>
    </row>
    <row r="197" spans="1:17" ht="21">
      <c r="A197" s="162" t="s">
        <v>170</v>
      </c>
      <c r="B197" s="163"/>
      <c r="C197" s="33">
        <v>88768</v>
      </c>
      <c r="D197" s="163"/>
      <c r="E197" s="33">
        <v>388071210</v>
      </c>
      <c r="F197" s="22"/>
      <c r="G197" s="33">
        <v>-548325944</v>
      </c>
      <c r="H197" s="163"/>
      <c r="I197" s="33">
        <f t="shared" si="4"/>
        <v>-160254734</v>
      </c>
      <c r="J197" s="33"/>
      <c r="K197" s="22">
        <v>483058</v>
      </c>
      <c r="L197" s="33"/>
      <c r="M197" s="33">
        <v>2504453142</v>
      </c>
      <c r="N197" s="163"/>
      <c r="O197" s="33">
        <v>-3004621988</v>
      </c>
      <c r="P197" s="33"/>
      <c r="Q197" s="33">
        <f t="shared" si="5"/>
        <v>-500168846</v>
      </c>
    </row>
    <row r="198" spans="1:17" ht="22.95" customHeight="1">
      <c r="A198" s="162" t="s">
        <v>226</v>
      </c>
      <c r="B198" s="163"/>
      <c r="C198" s="33">
        <v>54610</v>
      </c>
      <c r="D198" s="163"/>
      <c r="E198" s="33">
        <v>573825071</v>
      </c>
      <c r="F198" s="22"/>
      <c r="G198" s="33">
        <v>-592766800</v>
      </c>
      <c r="H198" s="163"/>
      <c r="I198" s="33">
        <f t="shared" si="4"/>
        <v>-18941729</v>
      </c>
      <c r="J198" s="33"/>
      <c r="K198" s="22">
        <v>88881</v>
      </c>
      <c r="L198" s="33"/>
      <c r="M198" s="33">
        <v>1086864880</v>
      </c>
      <c r="N198" s="163"/>
      <c r="O198" s="33">
        <v>-1167896556</v>
      </c>
      <c r="P198" s="33"/>
      <c r="Q198" s="33">
        <f t="shared" si="5"/>
        <v>-81031676</v>
      </c>
    </row>
    <row r="199" spans="1:17" ht="21">
      <c r="A199" s="162" t="s">
        <v>206</v>
      </c>
      <c r="B199" s="163"/>
      <c r="C199" s="33">
        <v>160318</v>
      </c>
      <c r="D199" s="163"/>
      <c r="E199" s="33">
        <v>1084072142</v>
      </c>
      <c r="F199" s="22"/>
      <c r="G199" s="33">
        <v>-1079754994</v>
      </c>
      <c r="H199" s="163"/>
      <c r="I199" s="33">
        <f t="shared" si="4"/>
        <v>4317148</v>
      </c>
      <c r="J199" s="33"/>
      <c r="K199" s="22">
        <v>316812</v>
      </c>
      <c r="L199" s="33"/>
      <c r="M199" s="33">
        <v>2105444671</v>
      </c>
      <c r="N199" s="163"/>
      <c r="O199" s="33">
        <v>-2138043898</v>
      </c>
      <c r="P199" s="33"/>
      <c r="Q199" s="33">
        <f t="shared" si="5"/>
        <v>-32599227</v>
      </c>
    </row>
    <row r="200" spans="1:17" ht="21">
      <c r="A200" s="162" t="s">
        <v>184</v>
      </c>
      <c r="B200" s="163"/>
      <c r="C200" s="33">
        <v>7361</v>
      </c>
      <c r="D200" s="163"/>
      <c r="E200" s="33">
        <v>218697224</v>
      </c>
      <c r="F200" s="22"/>
      <c r="G200" s="33">
        <v>-251262893</v>
      </c>
      <c r="H200" s="163"/>
      <c r="I200" s="33">
        <f t="shared" si="4"/>
        <v>-32565669</v>
      </c>
      <c r="J200" s="33"/>
      <c r="K200" s="22">
        <v>30807</v>
      </c>
      <c r="L200" s="33"/>
      <c r="M200" s="33">
        <v>957215812</v>
      </c>
      <c r="N200" s="163"/>
      <c r="O200" s="33">
        <v>-1052748458</v>
      </c>
      <c r="P200" s="33"/>
      <c r="Q200" s="33">
        <f t="shared" si="5"/>
        <v>-95532646</v>
      </c>
    </row>
    <row r="201" spans="1:17" ht="21">
      <c r="A201" s="162" t="s">
        <v>204</v>
      </c>
      <c r="B201" s="163"/>
      <c r="C201" s="33">
        <v>14416442</v>
      </c>
      <c r="D201" s="163"/>
      <c r="E201" s="33">
        <v>22693909157</v>
      </c>
      <c r="F201" s="22"/>
      <c r="G201" s="33">
        <v>-32818233443</v>
      </c>
      <c r="H201" s="163"/>
      <c r="I201" s="33">
        <f t="shared" ref="I201:I239" si="6">G201+E201</f>
        <v>-10124324286</v>
      </c>
      <c r="J201" s="33"/>
      <c r="K201" s="22">
        <v>16408507</v>
      </c>
      <c r="L201" s="33"/>
      <c r="M201" s="33">
        <v>26605473625</v>
      </c>
      <c r="N201" s="163"/>
      <c r="O201" s="33">
        <v>-37393689894</v>
      </c>
      <c r="P201" s="33"/>
      <c r="Q201" s="33">
        <f t="shared" ref="Q201:Q239" si="7">M201+O201</f>
        <v>-10788216269</v>
      </c>
    </row>
    <row r="202" spans="1:17" ht="21">
      <c r="A202" s="162" t="s">
        <v>396</v>
      </c>
      <c r="B202" s="163"/>
      <c r="C202" s="33">
        <v>8788</v>
      </c>
      <c r="D202" s="163"/>
      <c r="E202" s="33">
        <v>73624676</v>
      </c>
      <c r="F202" s="22"/>
      <c r="G202" s="33">
        <v>-74063627</v>
      </c>
      <c r="H202" s="163"/>
      <c r="I202" s="33">
        <f t="shared" si="6"/>
        <v>-438951</v>
      </c>
      <c r="J202" s="33"/>
      <c r="K202" s="22">
        <v>8788</v>
      </c>
      <c r="L202" s="33"/>
      <c r="M202" s="33">
        <v>73624676</v>
      </c>
      <c r="N202" s="163"/>
      <c r="O202" s="33">
        <v>-74063627</v>
      </c>
      <c r="P202" s="33"/>
      <c r="Q202" s="33">
        <f t="shared" si="7"/>
        <v>-438951</v>
      </c>
    </row>
    <row r="203" spans="1:17" ht="21">
      <c r="A203" s="162" t="s">
        <v>136</v>
      </c>
      <c r="B203" s="163"/>
      <c r="C203" s="33">
        <v>55706</v>
      </c>
      <c r="D203" s="163"/>
      <c r="E203" s="33">
        <v>619884644</v>
      </c>
      <c r="F203" s="22"/>
      <c r="G203" s="33">
        <v>-741458698</v>
      </c>
      <c r="H203" s="163"/>
      <c r="I203" s="33">
        <f t="shared" si="6"/>
        <v>-121574054</v>
      </c>
      <c r="J203" s="33"/>
      <c r="K203" s="22">
        <v>291973</v>
      </c>
      <c r="L203" s="33"/>
      <c r="M203" s="33">
        <v>3495316473</v>
      </c>
      <c r="N203" s="163"/>
      <c r="O203" s="33">
        <v>-3889860920</v>
      </c>
      <c r="P203" s="33"/>
      <c r="Q203" s="33">
        <f t="shared" si="7"/>
        <v>-394544447</v>
      </c>
    </row>
    <row r="204" spans="1:17" ht="21">
      <c r="A204" s="162" t="s">
        <v>89</v>
      </c>
      <c r="B204" s="163"/>
      <c r="C204" s="33">
        <v>0</v>
      </c>
      <c r="D204" s="163"/>
      <c r="E204" s="33">
        <v>0</v>
      </c>
      <c r="F204" s="22"/>
      <c r="G204" s="33">
        <v>0</v>
      </c>
      <c r="H204" s="163"/>
      <c r="I204" s="33">
        <f t="shared" si="6"/>
        <v>0</v>
      </c>
      <c r="J204" s="33"/>
      <c r="K204" s="22">
        <v>3788309</v>
      </c>
      <c r="L204" s="33"/>
      <c r="M204" s="33">
        <v>131329051954</v>
      </c>
      <c r="N204" s="163"/>
      <c r="O204" s="33">
        <v>-131508537140</v>
      </c>
      <c r="P204" s="33"/>
      <c r="Q204" s="33">
        <f t="shared" si="7"/>
        <v>-179485186</v>
      </c>
    </row>
    <row r="205" spans="1:17" ht="21">
      <c r="A205" s="162" t="s">
        <v>163</v>
      </c>
      <c r="B205" s="163"/>
      <c r="C205" s="33">
        <v>25772</v>
      </c>
      <c r="D205" s="163"/>
      <c r="E205" s="33">
        <v>148518491</v>
      </c>
      <c r="F205" s="22"/>
      <c r="G205" s="33">
        <v>-176278694</v>
      </c>
      <c r="H205" s="163"/>
      <c r="I205" s="33">
        <f t="shared" si="6"/>
        <v>-27760203</v>
      </c>
      <c r="J205" s="33"/>
      <c r="K205" s="22">
        <v>114047</v>
      </c>
      <c r="L205" s="33"/>
      <c r="M205" s="33">
        <v>667763968</v>
      </c>
      <c r="N205" s="163"/>
      <c r="O205" s="33">
        <v>-785294519</v>
      </c>
      <c r="P205" s="33"/>
      <c r="Q205" s="33">
        <f t="shared" si="7"/>
        <v>-117530551</v>
      </c>
    </row>
    <row r="206" spans="1:17" ht="21">
      <c r="A206" s="162" t="s">
        <v>228</v>
      </c>
      <c r="B206" s="163"/>
      <c r="C206" s="33">
        <v>133446</v>
      </c>
      <c r="D206" s="163"/>
      <c r="E206" s="33">
        <v>482981224</v>
      </c>
      <c r="F206" s="22"/>
      <c r="G206" s="33">
        <v>-560850235</v>
      </c>
      <c r="H206" s="163"/>
      <c r="I206" s="33">
        <f t="shared" si="6"/>
        <v>-77869011</v>
      </c>
      <c r="J206" s="33"/>
      <c r="K206" s="22">
        <v>696669</v>
      </c>
      <c r="L206" s="33"/>
      <c r="M206" s="33">
        <v>2577534376</v>
      </c>
      <c r="N206" s="163"/>
      <c r="O206" s="33">
        <v>-2945832232</v>
      </c>
      <c r="P206" s="33"/>
      <c r="Q206" s="33">
        <f t="shared" si="7"/>
        <v>-368297856</v>
      </c>
    </row>
    <row r="207" spans="1:17" ht="21">
      <c r="A207" s="162" t="s">
        <v>192</v>
      </c>
      <c r="B207" s="163"/>
      <c r="C207" s="33">
        <v>10094</v>
      </c>
      <c r="D207" s="163"/>
      <c r="E207" s="33">
        <v>555224398</v>
      </c>
      <c r="F207" s="22"/>
      <c r="G207" s="33">
        <v>-558649443</v>
      </c>
      <c r="H207" s="163"/>
      <c r="I207" s="33">
        <f t="shared" si="6"/>
        <v>-3425045</v>
      </c>
      <c r="J207" s="33"/>
      <c r="K207" s="22">
        <v>44781</v>
      </c>
      <c r="L207" s="33"/>
      <c r="M207" s="33">
        <v>2385507661</v>
      </c>
      <c r="N207" s="163"/>
      <c r="O207" s="33">
        <v>-2459381062</v>
      </c>
      <c r="P207" s="33"/>
      <c r="Q207" s="33">
        <f t="shared" si="7"/>
        <v>-73873401</v>
      </c>
    </row>
    <row r="208" spans="1:17" ht="21">
      <c r="A208" s="162" t="s">
        <v>221</v>
      </c>
      <c r="B208" s="163"/>
      <c r="C208" s="33">
        <v>18934</v>
      </c>
      <c r="D208" s="163"/>
      <c r="E208" s="33">
        <v>409202516</v>
      </c>
      <c r="F208" s="22"/>
      <c r="G208" s="33">
        <v>-518010905</v>
      </c>
      <c r="H208" s="163"/>
      <c r="I208" s="33">
        <f t="shared" si="6"/>
        <v>-108808389</v>
      </c>
      <c r="J208" s="33"/>
      <c r="K208" s="22">
        <v>42789</v>
      </c>
      <c r="L208" s="33"/>
      <c r="M208" s="33">
        <v>989346689</v>
      </c>
      <c r="N208" s="163"/>
      <c r="O208" s="33">
        <v>-1179339758</v>
      </c>
      <c r="P208" s="33"/>
      <c r="Q208" s="33">
        <f t="shared" si="7"/>
        <v>-189993069</v>
      </c>
    </row>
    <row r="209" spans="1:17" ht="21">
      <c r="A209" s="162" t="s">
        <v>166</v>
      </c>
      <c r="B209" s="163"/>
      <c r="C209" s="33">
        <v>495319</v>
      </c>
      <c r="D209" s="163"/>
      <c r="E209" s="33">
        <v>794719963</v>
      </c>
      <c r="F209" s="22"/>
      <c r="G209" s="33">
        <v>-954488459</v>
      </c>
      <c r="H209" s="163"/>
      <c r="I209" s="33">
        <f t="shared" si="6"/>
        <v>-159768496</v>
      </c>
      <c r="J209" s="33"/>
      <c r="K209" s="22">
        <v>1735418</v>
      </c>
      <c r="L209" s="33"/>
      <c r="M209" s="33">
        <v>2916443537</v>
      </c>
      <c r="N209" s="163"/>
      <c r="O209" s="33">
        <v>-3443764467</v>
      </c>
      <c r="P209" s="33"/>
      <c r="Q209" s="33">
        <f t="shared" si="7"/>
        <v>-527320930</v>
      </c>
    </row>
    <row r="210" spans="1:17" ht="21">
      <c r="A210" s="162" t="s">
        <v>96</v>
      </c>
      <c r="B210" s="163"/>
      <c r="C210" s="33">
        <v>263741</v>
      </c>
      <c r="D210" s="163"/>
      <c r="E210" s="33">
        <v>1220231802</v>
      </c>
      <c r="F210" s="22"/>
      <c r="G210" s="33">
        <v>-1294367233</v>
      </c>
      <c r="H210" s="163"/>
      <c r="I210" s="33">
        <f t="shared" si="6"/>
        <v>-74135431</v>
      </c>
      <c r="J210" s="33"/>
      <c r="K210" s="22">
        <v>776691</v>
      </c>
      <c r="L210" s="33"/>
      <c r="M210" s="33">
        <v>3407324347</v>
      </c>
      <c r="N210" s="163"/>
      <c r="O210" s="33">
        <v>-3953233062</v>
      </c>
      <c r="P210" s="33"/>
      <c r="Q210" s="33">
        <f t="shared" si="7"/>
        <v>-545908715</v>
      </c>
    </row>
    <row r="211" spans="1:17" ht="21">
      <c r="A211" s="162" t="s">
        <v>148</v>
      </c>
      <c r="B211" s="163"/>
      <c r="C211" s="33">
        <v>19251</v>
      </c>
      <c r="D211" s="163"/>
      <c r="E211" s="33">
        <v>99021727</v>
      </c>
      <c r="F211" s="22"/>
      <c r="G211" s="33">
        <v>-136034041</v>
      </c>
      <c r="H211" s="163"/>
      <c r="I211" s="33">
        <f t="shared" si="6"/>
        <v>-37012314</v>
      </c>
      <c r="J211" s="33"/>
      <c r="K211" s="22">
        <v>60935</v>
      </c>
      <c r="L211" s="33"/>
      <c r="M211" s="33">
        <v>376713755</v>
      </c>
      <c r="N211" s="163"/>
      <c r="O211" s="33">
        <v>-432660805</v>
      </c>
      <c r="P211" s="33"/>
      <c r="Q211" s="33">
        <f t="shared" si="7"/>
        <v>-55947050</v>
      </c>
    </row>
    <row r="212" spans="1:17" ht="21">
      <c r="A212" s="162" t="s">
        <v>131</v>
      </c>
      <c r="B212" s="163"/>
      <c r="C212" s="33">
        <v>1800000</v>
      </c>
      <c r="D212" s="163"/>
      <c r="E212" s="33">
        <v>2721311353</v>
      </c>
      <c r="F212" s="22"/>
      <c r="G212" s="33">
        <v>-3469433313</v>
      </c>
      <c r="H212" s="163"/>
      <c r="I212" s="33">
        <f t="shared" si="6"/>
        <v>-748121960</v>
      </c>
      <c r="J212" s="33"/>
      <c r="K212" s="22">
        <v>2075239</v>
      </c>
      <c r="L212" s="33"/>
      <c r="M212" s="33">
        <v>3261435449</v>
      </c>
      <c r="N212" s="163"/>
      <c r="O212" s="33">
        <v>-3999946288</v>
      </c>
      <c r="P212" s="33"/>
      <c r="Q212" s="33">
        <f t="shared" si="7"/>
        <v>-738510839</v>
      </c>
    </row>
    <row r="213" spans="1:17" ht="21">
      <c r="A213" s="162" t="s">
        <v>126</v>
      </c>
      <c r="B213" s="163"/>
      <c r="C213" s="33">
        <v>331027</v>
      </c>
      <c r="D213" s="163"/>
      <c r="E213" s="33">
        <v>569702839</v>
      </c>
      <c r="F213" s="22"/>
      <c r="G213" s="33">
        <v>-662254223</v>
      </c>
      <c r="H213" s="163"/>
      <c r="I213" s="33">
        <f t="shared" si="6"/>
        <v>-92551384</v>
      </c>
      <c r="J213" s="33"/>
      <c r="K213" s="22">
        <v>698589</v>
      </c>
      <c r="L213" s="33"/>
      <c r="M213" s="33">
        <v>1271038498</v>
      </c>
      <c r="N213" s="163"/>
      <c r="O213" s="33">
        <v>-1477845053</v>
      </c>
      <c r="P213" s="33"/>
      <c r="Q213" s="33">
        <f t="shared" si="7"/>
        <v>-206806555</v>
      </c>
    </row>
    <row r="214" spans="1:17" ht="21">
      <c r="A214" s="162" t="s">
        <v>181</v>
      </c>
      <c r="B214" s="163"/>
      <c r="C214" s="33">
        <v>38467</v>
      </c>
      <c r="D214" s="163"/>
      <c r="E214" s="33">
        <v>893980928</v>
      </c>
      <c r="F214" s="22"/>
      <c r="G214" s="33">
        <v>-1198595705</v>
      </c>
      <c r="H214" s="163"/>
      <c r="I214" s="33">
        <f t="shared" si="6"/>
        <v>-304614777</v>
      </c>
      <c r="J214" s="33"/>
      <c r="K214" s="22">
        <v>132615</v>
      </c>
      <c r="L214" s="33"/>
      <c r="M214" s="33">
        <v>3593155091</v>
      </c>
      <c r="N214" s="163"/>
      <c r="O214" s="33">
        <v>-4387276107</v>
      </c>
      <c r="P214" s="33"/>
      <c r="Q214" s="33">
        <f t="shared" si="7"/>
        <v>-794121016</v>
      </c>
    </row>
    <row r="215" spans="1:17" ht="21">
      <c r="A215" s="162" t="s">
        <v>271</v>
      </c>
      <c r="B215" s="163"/>
      <c r="C215" s="33">
        <v>870966</v>
      </c>
      <c r="D215" s="163"/>
      <c r="E215" s="33">
        <v>8397727200</v>
      </c>
      <c r="F215" s="22"/>
      <c r="G215" s="33">
        <v>-9630130231</v>
      </c>
      <c r="H215" s="163"/>
      <c r="I215" s="33">
        <f t="shared" si="6"/>
        <v>-1232403031</v>
      </c>
      <c r="J215" s="33"/>
      <c r="K215" s="22">
        <v>947946</v>
      </c>
      <c r="L215" s="33"/>
      <c r="M215" s="33">
        <v>9142043654</v>
      </c>
      <c r="N215" s="163"/>
      <c r="O215" s="33">
        <v>-10529051806</v>
      </c>
      <c r="P215" s="33"/>
      <c r="Q215" s="33">
        <f t="shared" si="7"/>
        <v>-1387008152</v>
      </c>
    </row>
    <row r="216" spans="1:17" ht="21">
      <c r="A216" s="162" t="s">
        <v>309</v>
      </c>
      <c r="B216" s="163"/>
      <c r="C216" s="33">
        <v>0</v>
      </c>
      <c r="D216" s="163"/>
      <c r="E216" s="33">
        <v>0</v>
      </c>
      <c r="F216" s="22"/>
      <c r="G216" s="33">
        <v>0</v>
      </c>
      <c r="H216" s="163"/>
      <c r="I216" s="33">
        <f t="shared" si="6"/>
        <v>0</v>
      </c>
      <c r="J216" s="33"/>
      <c r="K216" s="22">
        <v>2000000</v>
      </c>
      <c r="L216" s="33"/>
      <c r="M216" s="33">
        <v>25210543824</v>
      </c>
      <c r="N216" s="163"/>
      <c r="O216" s="33">
        <v>-21019068000</v>
      </c>
      <c r="P216" s="33"/>
      <c r="Q216" s="33">
        <f t="shared" si="7"/>
        <v>4191475824</v>
      </c>
    </row>
    <row r="217" spans="1:17" ht="21">
      <c r="A217" s="162" t="s">
        <v>95</v>
      </c>
      <c r="B217" s="163"/>
      <c r="C217" s="33">
        <v>38398</v>
      </c>
      <c r="D217" s="163"/>
      <c r="E217" s="33">
        <v>760764046</v>
      </c>
      <c r="F217" s="22"/>
      <c r="G217" s="33">
        <v>-826192918</v>
      </c>
      <c r="H217" s="163"/>
      <c r="I217" s="33">
        <f t="shared" si="6"/>
        <v>-65428872</v>
      </c>
      <c r="J217" s="33"/>
      <c r="K217" s="22">
        <v>503147</v>
      </c>
      <c r="L217" s="33"/>
      <c r="M217" s="33">
        <v>9957949631</v>
      </c>
      <c r="N217" s="163"/>
      <c r="O217" s="33">
        <v>-10872778222</v>
      </c>
      <c r="P217" s="33"/>
      <c r="Q217" s="33">
        <f t="shared" si="7"/>
        <v>-914828591</v>
      </c>
    </row>
    <row r="218" spans="1:17" ht="21">
      <c r="A218" s="162" t="s">
        <v>185</v>
      </c>
      <c r="B218" s="163"/>
      <c r="C218" s="33">
        <v>271685</v>
      </c>
      <c r="D218" s="163"/>
      <c r="E218" s="33">
        <v>1140556490</v>
      </c>
      <c r="F218" s="22"/>
      <c r="G218" s="33">
        <v>-1302849194</v>
      </c>
      <c r="H218" s="163"/>
      <c r="I218" s="33">
        <f t="shared" si="6"/>
        <v>-162292704</v>
      </c>
      <c r="J218" s="33"/>
      <c r="K218" s="22">
        <v>4812098</v>
      </c>
      <c r="L218" s="33"/>
      <c r="M218" s="33">
        <v>22308063779</v>
      </c>
      <c r="N218" s="163"/>
      <c r="O218" s="33">
        <v>-23041819323</v>
      </c>
      <c r="P218" s="33"/>
      <c r="Q218" s="33">
        <f t="shared" si="7"/>
        <v>-733755544</v>
      </c>
    </row>
    <row r="219" spans="1:17" ht="21">
      <c r="A219" s="162" t="s">
        <v>359</v>
      </c>
      <c r="B219" s="163"/>
      <c r="C219" s="33">
        <v>28303</v>
      </c>
      <c r="D219" s="163"/>
      <c r="E219" s="33">
        <v>391651630</v>
      </c>
      <c r="F219" s="22"/>
      <c r="G219" s="33">
        <v>-513741352</v>
      </c>
      <c r="H219" s="163"/>
      <c r="I219" s="33">
        <f t="shared" si="6"/>
        <v>-122089722</v>
      </c>
      <c r="J219" s="33"/>
      <c r="K219" s="22">
        <v>28303</v>
      </c>
      <c r="L219" s="33"/>
      <c r="M219" s="33">
        <v>391651630</v>
      </c>
      <c r="N219" s="163"/>
      <c r="O219" s="33">
        <v>-513741352</v>
      </c>
      <c r="P219" s="33"/>
      <c r="Q219" s="33">
        <f t="shared" si="7"/>
        <v>-122089722</v>
      </c>
    </row>
    <row r="220" spans="1:17" ht="21">
      <c r="A220" s="162" t="s">
        <v>94</v>
      </c>
      <c r="B220" s="163"/>
      <c r="C220" s="33">
        <v>22120</v>
      </c>
      <c r="D220" s="163"/>
      <c r="E220" s="33">
        <v>429747947</v>
      </c>
      <c r="F220" s="22"/>
      <c r="G220" s="33">
        <v>-429705864</v>
      </c>
      <c r="H220" s="163"/>
      <c r="I220" s="33">
        <f t="shared" si="6"/>
        <v>42083</v>
      </c>
      <c r="J220" s="33"/>
      <c r="K220" s="22">
        <v>90139</v>
      </c>
      <c r="L220" s="33"/>
      <c r="M220" s="33">
        <v>1666179114</v>
      </c>
      <c r="N220" s="163"/>
      <c r="O220" s="33">
        <v>-1742860551</v>
      </c>
      <c r="P220" s="33"/>
      <c r="Q220" s="33">
        <f t="shared" si="7"/>
        <v>-76681437</v>
      </c>
    </row>
    <row r="221" spans="1:17" ht="21">
      <c r="A221" s="162" t="s">
        <v>360</v>
      </c>
      <c r="B221" s="163"/>
      <c r="C221" s="33">
        <v>4252</v>
      </c>
      <c r="D221" s="163"/>
      <c r="E221" s="33">
        <v>147894900</v>
      </c>
      <c r="F221" s="22"/>
      <c r="G221" s="33">
        <v>-163881014</v>
      </c>
      <c r="H221" s="163"/>
      <c r="I221" s="33">
        <f t="shared" si="6"/>
        <v>-15986114</v>
      </c>
      <c r="J221" s="33"/>
      <c r="K221" s="22">
        <v>4252</v>
      </c>
      <c r="L221" s="33"/>
      <c r="M221" s="33">
        <v>147894900</v>
      </c>
      <c r="N221" s="163"/>
      <c r="O221" s="33">
        <v>-163881014</v>
      </c>
      <c r="P221" s="33"/>
      <c r="Q221" s="33">
        <f t="shared" si="7"/>
        <v>-15986114</v>
      </c>
    </row>
    <row r="222" spans="1:17" ht="21">
      <c r="A222" s="162" t="s">
        <v>194</v>
      </c>
      <c r="B222" s="163"/>
      <c r="C222" s="33">
        <v>3027213</v>
      </c>
      <c r="D222" s="163"/>
      <c r="E222" s="33">
        <v>20396098984</v>
      </c>
      <c r="F222" s="22"/>
      <c r="G222" s="33">
        <v>-21078602776</v>
      </c>
      <c r="H222" s="163"/>
      <c r="I222" s="33">
        <f t="shared" si="6"/>
        <v>-682503792</v>
      </c>
      <c r="J222" s="33"/>
      <c r="K222" s="22">
        <v>4775082</v>
      </c>
      <c r="L222" s="33"/>
      <c r="M222" s="33">
        <v>32368781450</v>
      </c>
      <c r="N222" s="163"/>
      <c r="O222" s="33">
        <v>-33233372912</v>
      </c>
      <c r="P222" s="33"/>
      <c r="Q222" s="33">
        <f t="shared" si="7"/>
        <v>-864591462</v>
      </c>
    </row>
    <row r="223" spans="1:17" ht="21">
      <c r="A223" s="162" t="s">
        <v>115</v>
      </c>
      <c r="B223" s="163"/>
      <c r="C223" s="33">
        <v>22406</v>
      </c>
      <c r="D223" s="163"/>
      <c r="E223" s="33">
        <v>988718623</v>
      </c>
      <c r="F223" s="22"/>
      <c r="G223" s="33">
        <v>-1098025126</v>
      </c>
      <c r="H223" s="163"/>
      <c r="I223" s="33">
        <f t="shared" si="6"/>
        <v>-109306503</v>
      </c>
      <c r="J223" s="33"/>
      <c r="K223" s="22">
        <v>394283</v>
      </c>
      <c r="L223" s="33"/>
      <c r="M223" s="33">
        <v>20723583086</v>
      </c>
      <c r="N223" s="163"/>
      <c r="O223" s="33">
        <v>-19232424418</v>
      </c>
      <c r="P223" s="33"/>
      <c r="Q223" s="33">
        <f t="shared" si="7"/>
        <v>1491158668</v>
      </c>
    </row>
    <row r="224" spans="1:17" ht="21">
      <c r="A224" s="162" t="s">
        <v>291</v>
      </c>
      <c r="B224" s="163"/>
      <c r="C224" s="33">
        <v>0</v>
      </c>
      <c r="D224" s="163"/>
      <c r="E224" s="33">
        <v>0</v>
      </c>
      <c r="F224" s="22"/>
      <c r="G224" s="33">
        <v>0</v>
      </c>
      <c r="H224" s="163"/>
      <c r="I224" s="33">
        <f t="shared" si="6"/>
        <v>0</v>
      </c>
      <c r="J224" s="33"/>
      <c r="K224" s="22">
        <v>473707</v>
      </c>
      <c r="L224" s="33"/>
      <c r="M224" s="33">
        <v>1126225244</v>
      </c>
      <c r="N224" s="163"/>
      <c r="O224" s="33">
        <v>-1854831405</v>
      </c>
      <c r="P224" s="33"/>
      <c r="Q224" s="33">
        <f t="shared" si="7"/>
        <v>-728606161</v>
      </c>
    </row>
    <row r="225" spans="1:17 16362:16362" ht="21">
      <c r="A225" s="162" t="s">
        <v>164</v>
      </c>
      <c r="B225" s="163"/>
      <c r="C225" s="33">
        <v>218821</v>
      </c>
      <c r="D225" s="163"/>
      <c r="E225" s="33">
        <v>794610695</v>
      </c>
      <c r="F225" s="22"/>
      <c r="G225" s="33">
        <v>-8364495638</v>
      </c>
      <c r="H225" s="163"/>
      <c r="I225" s="33">
        <f t="shared" si="6"/>
        <v>-7569884943</v>
      </c>
      <c r="J225" s="33"/>
      <c r="K225" s="22">
        <v>961405</v>
      </c>
      <c r="L225" s="33"/>
      <c r="M225" s="33">
        <v>3627923553</v>
      </c>
      <c r="N225" s="163"/>
      <c r="O225" s="33">
        <v>-11992560340</v>
      </c>
      <c r="P225" s="33"/>
      <c r="Q225" s="33">
        <f t="shared" si="7"/>
        <v>-8364636787</v>
      </c>
    </row>
    <row r="226" spans="1:17 16362:16362" ht="21">
      <c r="A226" s="162" t="s">
        <v>229</v>
      </c>
      <c r="B226" s="163"/>
      <c r="C226" s="33">
        <v>224524</v>
      </c>
      <c r="D226" s="163"/>
      <c r="E226" s="33">
        <v>660193420</v>
      </c>
      <c r="F226" s="22"/>
      <c r="G226" s="33">
        <v>-634938216</v>
      </c>
      <c r="H226" s="163"/>
      <c r="I226" s="33">
        <f t="shared" si="6"/>
        <v>25255204</v>
      </c>
      <c r="J226" s="33"/>
      <c r="K226" s="22">
        <v>945511</v>
      </c>
      <c r="L226" s="33"/>
      <c r="M226" s="33">
        <v>3100934203</v>
      </c>
      <c r="N226" s="163"/>
      <c r="O226" s="33">
        <v>-3290288199</v>
      </c>
      <c r="P226" s="33"/>
      <c r="Q226" s="33">
        <f t="shared" si="7"/>
        <v>-189353996</v>
      </c>
    </row>
    <row r="227" spans="1:17 16362:16362" ht="21">
      <c r="A227" s="162" t="s">
        <v>343</v>
      </c>
      <c r="B227" s="163"/>
      <c r="C227" s="33">
        <v>0</v>
      </c>
      <c r="D227" s="163"/>
      <c r="E227" s="33">
        <v>0</v>
      </c>
      <c r="F227" s="22"/>
      <c r="G227" s="33">
        <v>0</v>
      </c>
      <c r="H227" s="163"/>
      <c r="I227" s="33">
        <f t="shared" si="6"/>
        <v>0</v>
      </c>
      <c r="J227" s="33"/>
      <c r="K227" s="22">
        <v>5650000</v>
      </c>
      <c r="L227" s="33"/>
      <c r="M227" s="33">
        <v>38353748838</v>
      </c>
      <c r="N227" s="163"/>
      <c r="O227" s="33">
        <v>-39531862368</v>
      </c>
      <c r="P227" s="33"/>
      <c r="Q227" s="33">
        <f t="shared" si="7"/>
        <v>-1178113530</v>
      </c>
    </row>
    <row r="228" spans="1:17 16362:16362" ht="21">
      <c r="A228" s="162" t="s">
        <v>169</v>
      </c>
      <c r="B228" s="163"/>
      <c r="C228" s="33">
        <v>37017</v>
      </c>
      <c r="D228" s="163"/>
      <c r="E228" s="33">
        <v>368720292</v>
      </c>
      <c r="F228" s="22"/>
      <c r="G228" s="33">
        <v>-436928276</v>
      </c>
      <c r="H228" s="163"/>
      <c r="I228" s="33">
        <f t="shared" si="6"/>
        <v>-68207984</v>
      </c>
      <c r="J228" s="33"/>
      <c r="K228" s="22">
        <v>151746</v>
      </c>
      <c r="L228" s="33"/>
      <c r="M228" s="33">
        <v>1678121552</v>
      </c>
      <c r="N228" s="163"/>
      <c r="O228" s="33">
        <v>-1786018087</v>
      </c>
      <c r="P228" s="33"/>
      <c r="Q228" s="33">
        <f t="shared" si="7"/>
        <v>-107896535</v>
      </c>
    </row>
    <row r="229" spans="1:17 16362:16362" ht="21">
      <c r="A229" s="162" t="s">
        <v>167</v>
      </c>
      <c r="B229" s="163"/>
      <c r="C229" s="33">
        <v>0</v>
      </c>
      <c r="D229" s="163"/>
      <c r="E229" s="33">
        <v>0</v>
      </c>
      <c r="F229" s="22"/>
      <c r="G229" s="33">
        <v>0</v>
      </c>
      <c r="H229" s="163"/>
      <c r="I229" s="33">
        <f t="shared" si="6"/>
        <v>0</v>
      </c>
      <c r="J229" s="33"/>
      <c r="K229" s="22">
        <v>260313</v>
      </c>
      <c r="L229" s="33"/>
      <c r="M229" s="33">
        <v>12752060154</v>
      </c>
      <c r="N229" s="163"/>
      <c r="O229" s="33">
        <v>-14389935979</v>
      </c>
      <c r="P229" s="33"/>
      <c r="Q229" s="33">
        <f t="shared" si="7"/>
        <v>-1637875825</v>
      </c>
    </row>
    <row r="230" spans="1:17 16362:16362" ht="21">
      <c r="A230" s="162" t="s">
        <v>262</v>
      </c>
      <c r="B230" s="163"/>
      <c r="C230" s="33">
        <v>6730</v>
      </c>
      <c r="D230" s="163"/>
      <c r="E230" s="33">
        <v>154623714</v>
      </c>
      <c r="F230" s="22"/>
      <c r="G230" s="33">
        <v>-187401408</v>
      </c>
      <c r="H230" s="163"/>
      <c r="I230" s="33">
        <f t="shared" si="6"/>
        <v>-32777694</v>
      </c>
      <c r="J230" s="33"/>
      <c r="K230" s="22">
        <v>29642</v>
      </c>
      <c r="L230" s="33"/>
      <c r="M230" s="33">
        <v>719315098</v>
      </c>
      <c r="N230" s="163"/>
      <c r="O230" s="33">
        <v>-830126237</v>
      </c>
      <c r="P230" s="33"/>
      <c r="Q230" s="33">
        <f t="shared" si="7"/>
        <v>-110811139</v>
      </c>
    </row>
    <row r="231" spans="1:17 16362:16362" ht="21">
      <c r="A231" s="162" t="s">
        <v>393</v>
      </c>
      <c r="B231" s="163"/>
      <c r="C231" s="33">
        <v>42651</v>
      </c>
      <c r="D231" s="163"/>
      <c r="E231" s="33">
        <v>345688281</v>
      </c>
      <c r="F231" s="22"/>
      <c r="G231" s="33">
        <v>-348175500</v>
      </c>
      <c r="H231" s="163"/>
      <c r="I231" s="33">
        <f t="shared" si="6"/>
        <v>-2487219</v>
      </c>
      <c r="J231" s="33"/>
      <c r="K231" s="22">
        <v>42651</v>
      </c>
      <c r="L231" s="33"/>
      <c r="M231" s="33">
        <v>345688281</v>
      </c>
      <c r="N231" s="163"/>
      <c r="O231" s="33">
        <v>-348175500</v>
      </c>
      <c r="P231" s="33"/>
      <c r="Q231" s="33">
        <f t="shared" si="7"/>
        <v>-2487219</v>
      </c>
    </row>
    <row r="232" spans="1:17 16362:16362" ht="21">
      <c r="A232" s="162" t="s">
        <v>142</v>
      </c>
      <c r="B232" s="163"/>
      <c r="C232" s="33">
        <v>118362</v>
      </c>
      <c r="D232" s="163"/>
      <c r="E232" s="33">
        <v>548393804</v>
      </c>
      <c r="F232" s="22"/>
      <c r="G232" s="33">
        <v>-696168951</v>
      </c>
      <c r="H232" s="163"/>
      <c r="I232" s="33">
        <f t="shared" si="6"/>
        <v>-147775147</v>
      </c>
      <c r="J232" s="33"/>
      <c r="K232" s="22">
        <v>672751</v>
      </c>
      <c r="L232" s="33"/>
      <c r="M232" s="33">
        <v>3334192184</v>
      </c>
      <c r="N232" s="163"/>
      <c r="O232" s="33">
        <v>-3996075665</v>
      </c>
      <c r="P232" s="33"/>
      <c r="Q232" s="33">
        <f t="shared" si="7"/>
        <v>-661883481</v>
      </c>
    </row>
    <row r="233" spans="1:17 16362:16362" ht="21">
      <c r="A233" s="162" t="s">
        <v>108</v>
      </c>
      <c r="B233" s="163"/>
      <c r="C233" s="33">
        <v>8008</v>
      </c>
      <c r="D233" s="163"/>
      <c r="E233" s="33">
        <v>177773087</v>
      </c>
      <c r="F233" s="22"/>
      <c r="G233" s="33">
        <v>-155976551</v>
      </c>
      <c r="H233" s="163"/>
      <c r="I233" s="33">
        <f t="shared" si="6"/>
        <v>21796536</v>
      </c>
      <c r="J233" s="33"/>
      <c r="K233" s="22">
        <v>82768</v>
      </c>
      <c r="L233" s="33"/>
      <c r="M233" s="33">
        <v>1492028305</v>
      </c>
      <c r="N233" s="163"/>
      <c r="O233" s="33">
        <v>-1532350430</v>
      </c>
      <c r="P233" s="33"/>
      <c r="Q233" s="33">
        <f t="shared" si="7"/>
        <v>-40322125</v>
      </c>
    </row>
    <row r="234" spans="1:17 16362:16362" ht="21">
      <c r="A234" s="162" t="s">
        <v>160</v>
      </c>
      <c r="B234" s="163"/>
      <c r="C234" s="33">
        <v>125791</v>
      </c>
      <c r="D234" s="163"/>
      <c r="E234" s="33">
        <v>852074492</v>
      </c>
      <c r="F234" s="22"/>
      <c r="G234" s="33">
        <v>-965671034</v>
      </c>
      <c r="H234" s="163"/>
      <c r="I234" s="33">
        <f t="shared" si="6"/>
        <v>-113596542</v>
      </c>
      <c r="J234" s="33"/>
      <c r="K234" s="22">
        <v>592759</v>
      </c>
      <c r="L234" s="33"/>
      <c r="M234" s="33">
        <v>4328568598</v>
      </c>
      <c r="N234" s="163"/>
      <c r="O234" s="33">
        <v>-4552858015</v>
      </c>
      <c r="P234" s="33"/>
      <c r="Q234" s="33">
        <f t="shared" si="7"/>
        <v>-224289417</v>
      </c>
    </row>
    <row r="235" spans="1:17 16362:16362" ht="21">
      <c r="A235" s="162" t="s">
        <v>145</v>
      </c>
      <c r="B235" s="163"/>
      <c r="C235" s="33">
        <v>0</v>
      </c>
      <c r="D235" s="163"/>
      <c r="E235" s="33">
        <v>0</v>
      </c>
      <c r="F235" s="22"/>
      <c r="G235" s="33">
        <v>0</v>
      </c>
      <c r="H235" s="163"/>
      <c r="I235" s="33">
        <f t="shared" si="6"/>
        <v>0</v>
      </c>
      <c r="J235" s="33"/>
      <c r="K235" s="22">
        <v>1417092</v>
      </c>
      <c r="L235" s="33"/>
      <c r="M235" s="33">
        <v>20655169945</v>
      </c>
      <c r="N235" s="163"/>
      <c r="O235" s="33">
        <v>-20721393055</v>
      </c>
      <c r="P235" s="33"/>
      <c r="Q235" s="33">
        <f t="shared" si="7"/>
        <v>-66223110</v>
      </c>
    </row>
    <row r="236" spans="1:17 16362:16362" ht="21">
      <c r="A236" s="162" t="s">
        <v>344</v>
      </c>
      <c r="B236" s="163"/>
      <c r="C236" s="33">
        <v>83058</v>
      </c>
      <c r="D236" s="163"/>
      <c r="E236" s="33">
        <v>299155432</v>
      </c>
      <c r="F236" s="22"/>
      <c r="G236" s="33">
        <v>-334064106</v>
      </c>
      <c r="H236" s="163"/>
      <c r="I236" s="33">
        <f t="shared" si="6"/>
        <v>-34908674</v>
      </c>
      <c r="J236" s="33"/>
      <c r="K236" s="22">
        <v>96164</v>
      </c>
      <c r="L236" s="33"/>
      <c r="M236" s="33">
        <v>342985878</v>
      </c>
      <c r="N236" s="163"/>
      <c r="O236" s="33">
        <v>-382997749</v>
      </c>
      <c r="P236" s="33"/>
      <c r="Q236" s="33">
        <f t="shared" si="7"/>
        <v>-40011871</v>
      </c>
    </row>
    <row r="237" spans="1:17 16362:16362" ht="21">
      <c r="A237" s="162" t="s">
        <v>263</v>
      </c>
      <c r="B237" s="163"/>
      <c r="C237" s="33">
        <v>30197</v>
      </c>
      <c r="D237" s="163"/>
      <c r="E237" s="33">
        <v>1130174895</v>
      </c>
      <c r="F237" s="22"/>
      <c r="G237" s="33">
        <v>-1439728476</v>
      </c>
      <c r="H237" s="163"/>
      <c r="I237" s="33">
        <f t="shared" si="6"/>
        <v>-309553581</v>
      </c>
      <c r="J237" s="33"/>
      <c r="K237" s="22">
        <v>1285724</v>
      </c>
      <c r="L237" s="33"/>
      <c r="M237" s="33">
        <v>50539120374</v>
      </c>
      <c r="N237" s="163"/>
      <c r="O237" s="33">
        <v>-61525627803</v>
      </c>
      <c r="P237" s="33"/>
      <c r="Q237" s="33">
        <f t="shared" si="7"/>
        <v>-10986507429</v>
      </c>
    </row>
    <row r="238" spans="1:17 16362:16362" ht="21">
      <c r="A238" s="162" t="s">
        <v>128</v>
      </c>
      <c r="B238" s="163"/>
      <c r="C238" s="33">
        <v>11062260</v>
      </c>
      <c r="D238" s="163"/>
      <c r="E238" s="33">
        <v>92574413202</v>
      </c>
      <c r="F238" s="22"/>
      <c r="G238" s="33">
        <v>-66412035873</v>
      </c>
      <c r="H238" s="163"/>
      <c r="I238" s="33">
        <f>G238+E238</f>
        <v>26162377329</v>
      </c>
      <c r="J238" s="33"/>
      <c r="K238" s="22">
        <v>11613106</v>
      </c>
      <c r="L238" s="33"/>
      <c r="M238" s="33">
        <v>95458933315</v>
      </c>
      <c r="N238" s="163"/>
      <c r="O238" s="33">
        <v>-69926081396</v>
      </c>
      <c r="P238" s="33"/>
      <c r="Q238" s="33">
        <f t="shared" si="7"/>
        <v>25532851919</v>
      </c>
    </row>
    <row r="239" spans="1:17 16362:16362" ht="21">
      <c r="A239" s="162" t="s">
        <v>133</v>
      </c>
      <c r="B239" s="163"/>
      <c r="C239" s="33">
        <v>1392256</v>
      </c>
      <c r="D239" s="163"/>
      <c r="E239" s="33">
        <v>24610787819</v>
      </c>
      <c r="F239" s="22"/>
      <c r="G239" s="33">
        <v>-20166199978</v>
      </c>
      <c r="H239" s="163"/>
      <c r="I239" s="33">
        <f t="shared" si="6"/>
        <v>4444587841</v>
      </c>
      <c r="J239" s="33"/>
      <c r="K239" s="22">
        <v>2839045</v>
      </c>
      <c r="L239" s="33"/>
      <c r="M239" s="33">
        <v>48107894827</v>
      </c>
      <c r="N239" s="163"/>
      <c r="O239" s="33">
        <v>-40873139623</v>
      </c>
      <c r="P239" s="33"/>
      <c r="Q239" s="33">
        <f t="shared" si="7"/>
        <v>7234755204</v>
      </c>
    </row>
    <row r="240" spans="1:17 16362:16362" ht="21.6" thickBot="1">
      <c r="A240" s="162" t="s">
        <v>2</v>
      </c>
      <c r="B240" s="163"/>
      <c r="C240" s="30"/>
      <c r="D240" s="163"/>
      <c r="E240" s="92">
        <f>SUM(E8:E239)</f>
        <v>886127547230</v>
      </c>
      <c r="F240" s="22"/>
      <c r="G240" s="92">
        <f>SUM(G8:G239)</f>
        <v>-887868775238</v>
      </c>
      <c r="H240" s="163"/>
      <c r="I240" s="92">
        <f>SUM(I8:I239)</f>
        <v>-1741228008</v>
      </c>
      <c r="J240" s="33"/>
      <c r="L240" s="33"/>
      <c r="M240" s="92">
        <f>SUM(M8:M239)</f>
        <v>2959768278911</v>
      </c>
      <c r="N240" s="22"/>
      <c r="O240" s="92">
        <f>SUM(O8:O239)</f>
        <v>-3005113592165</v>
      </c>
      <c r="P240" s="163"/>
      <c r="Q240" s="92">
        <f>SUM(Q8:Q239)</f>
        <v>-45345313254</v>
      </c>
      <c r="XEH240" s="30">
        <f>SUM(C240:XEG240)</f>
        <v>-94173082524</v>
      </c>
    </row>
    <row r="241" spans="1:17" s="37" customFormat="1" ht="24.75" customHeight="1" thickTop="1">
      <c r="A241" s="29"/>
      <c r="B241" s="29"/>
      <c r="C241" s="29"/>
      <c r="D241" s="29"/>
      <c r="E241" s="34"/>
      <c r="F241" s="29"/>
      <c r="G241" s="34"/>
      <c r="H241" s="29"/>
      <c r="I241" s="203"/>
      <c r="J241" s="29"/>
      <c r="K241" s="29"/>
      <c r="L241" s="29"/>
      <c r="M241" s="34"/>
      <c r="N241" s="29"/>
      <c r="O241" s="34"/>
      <c r="P241" s="29"/>
      <c r="Q241" s="34"/>
    </row>
    <row r="242" spans="1:17" s="37" customFormat="1" ht="24.6">
      <c r="A242" s="2"/>
      <c r="B242" s="2"/>
      <c r="C242" s="2"/>
      <c r="D242" s="2"/>
      <c r="E242" s="23"/>
      <c r="F242" s="23"/>
      <c r="G242" s="23"/>
      <c r="H242" s="23"/>
      <c r="I242" s="1"/>
      <c r="J242" s="1"/>
      <c r="K242" s="1"/>
      <c r="L242" s="1"/>
      <c r="M242" s="1"/>
      <c r="N242" s="1"/>
      <c r="O242" s="203"/>
      <c r="P242" s="1"/>
      <c r="Q242" s="1"/>
    </row>
    <row r="243" spans="1:17" s="37" customFormat="1" ht="24.6">
      <c r="A243" s="302" t="s">
        <v>42</v>
      </c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4"/>
    </row>
    <row r="244" spans="1:17" s="37" customFormat="1" ht="24.6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</row>
  </sheetData>
  <autoFilter ref="A7:Q240" xr:uid="{00000000-0009-0000-0000-000007000000}">
    <sortState xmlns:xlrd2="http://schemas.microsoft.com/office/spreadsheetml/2017/richdata2" ref="A8:Q239">
      <sortCondition ref="A7"/>
    </sortState>
  </autoFilter>
  <mergeCells count="6">
    <mergeCell ref="A243:Q243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36"/>
  <sheetViews>
    <sheetView rightToLeft="1" view="pageBreakPreview" zoomScale="80" zoomScaleNormal="100" zoomScaleSheetLayoutView="80" workbookViewId="0">
      <selection activeCell="I233" sqref="I233"/>
    </sheetView>
  </sheetViews>
  <sheetFormatPr defaultColWidth="9.109375" defaultRowHeight="21"/>
  <cols>
    <col min="1" max="1" width="31.109375" style="29" bestFit="1" customWidth="1"/>
    <col min="2" max="2" width="0.5546875" style="29" customWidth="1"/>
    <col min="3" max="3" width="15.44140625" style="1" bestFit="1" customWidth="1"/>
    <col min="4" max="4" width="0.88671875" style="1" customWidth="1"/>
    <col min="5" max="5" width="25.33203125" style="1" customWidth="1"/>
    <col min="6" max="6" width="0.88671875" style="1" customWidth="1"/>
    <col min="7" max="7" width="27.33203125" style="1" bestFit="1" customWidth="1"/>
    <col min="8" max="8" width="0.5546875" style="1" customWidth="1"/>
    <col min="9" max="9" width="25.44140625" style="174" bestFit="1" customWidth="1"/>
    <col min="10" max="10" width="18.88671875" style="1" bestFit="1" customWidth="1"/>
    <col min="11" max="11" width="1.109375" style="1" customWidth="1"/>
    <col min="12" max="12" width="26" style="1" bestFit="1" customWidth="1"/>
    <col min="13" max="13" width="1" style="1" customWidth="1"/>
    <col min="14" max="14" width="26.6640625" style="1" bestFit="1" customWidth="1"/>
    <col min="15" max="15" width="1.109375" style="1" customWidth="1"/>
    <col min="16" max="16" width="24.6640625" style="173" bestFit="1" customWidth="1"/>
    <col min="17" max="17" width="0" style="29" hidden="1" customWidth="1"/>
    <col min="18" max="18" width="14" style="29" hidden="1" customWidth="1"/>
    <col min="19" max="19" width="0" style="29" hidden="1" customWidth="1"/>
    <col min="20" max="16384" width="9.109375" style="29"/>
  </cols>
  <sheetData>
    <row r="1" spans="1:19" ht="21.6">
      <c r="A1" s="299" t="s">
        <v>84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</row>
    <row r="2" spans="1:19" ht="21.6">
      <c r="A2" s="299" t="s">
        <v>53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</row>
    <row r="3" spans="1:19" ht="21.6">
      <c r="A3" s="299" t="str">
        <f>' سهام'!A3</f>
        <v>برای ماه منتهی به 1402/08/30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</row>
    <row r="4" spans="1:19">
      <c r="A4" s="287" t="s">
        <v>86</v>
      </c>
      <c r="B4" s="287"/>
      <c r="C4" s="287"/>
      <c r="D4" s="287"/>
      <c r="E4" s="287"/>
      <c r="F4" s="287"/>
      <c r="G4" s="287"/>
      <c r="H4" s="111"/>
      <c r="I4" s="32"/>
      <c r="P4" s="1"/>
    </row>
    <row r="5" spans="1:19" ht="22.2" thickBot="1">
      <c r="A5" s="3"/>
      <c r="B5" s="3"/>
      <c r="C5" s="310" t="s">
        <v>390</v>
      </c>
      <c r="D5" s="310"/>
      <c r="E5" s="310"/>
      <c r="F5" s="310"/>
      <c r="G5" s="310"/>
      <c r="H5" s="310"/>
      <c r="I5" s="310"/>
      <c r="J5" s="305" t="s">
        <v>391</v>
      </c>
      <c r="K5" s="305"/>
      <c r="L5" s="305"/>
      <c r="M5" s="305"/>
      <c r="N5" s="305"/>
      <c r="O5" s="305"/>
      <c r="P5" s="305"/>
    </row>
    <row r="6" spans="1:19" ht="42.6" thickBot="1">
      <c r="A6" s="114" t="s">
        <v>37</v>
      </c>
      <c r="B6" s="114"/>
      <c r="C6" s="48" t="s">
        <v>3</v>
      </c>
      <c r="D6" s="32"/>
      <c r="E6" s="47" t="s">
        <v>21</v>
      </c>
      <c r="F6" s="32"/>
      <c r="G6" s="48" t="s">
        <v>41</v>
      </c>
      <c r="H6" s="32" t="s">
        <v>348</v>
      </c>
      <c r="I6" s="47" t="s">
        <v>244</v>
      </c>
      <c r="J6" s="48" t="s">
        <v>3</v>
      </c>
      <c r="K6" s="32"/>
      <c r="L6" s="47" t="s">
        <v>21</v>
      </c>
      <c r="M6" s="32"/>
      <c r="N6" s="48" t="s">
        <v>41</v>
      </c>
      <c r="O6" s="32"/>
      <c r="P6" s="47" t="s">
        <v>244</v>
      </c>
    </row>
    <row r="7" spans="1:19">
      <c r="A7" s="159" t="s">
        <v>113</v>
      </c>
      <c r="C7" s="22">
        <v>5631119</v>
      </c>
      <c r="D7" s="22"/>
      <c r="E7" s="22">
        <v>26269601763</v>
      </c>
      <c r="F7" s="22"/>
      <c r="G7" s="22">
        <v>-25551144681</v>
      </c>
      <c r="H7" s="22">
        <v>-7916139170</v>
      </c>
      <c r="I7" s="31">
        <f>E7+G7</f>
        <v>718457082</v>
      </c>
      <c r="J7" s="22">
        <v>5631119</v>
      </c>
      <c r="K7" s="22"/>
      <c r="L7" s="22">
        <v>26269601763</v>
      </c>
      <c r="M7" s="22"/>
      <c r="N7" s="22">
        <v>-29483622391</v>
      </c>
      <c r="O7" s="22"/>
      <c r="P7" s="22">
        <f>L7+N7</f>
        <v>-3214020628</v>
      </c>
      <c r="R7" s="29">
        <v>51211126</v>
      </c>
      <c r="S7" s="30">
        <f>R7-P7</f>
        <v>3265231754</v>
      </c>
    </row>
    <row r="8" spans="1:19">
      <c r="A8" s="159" t="s">
        <v>292</v>
      </c>
      <c r="C8" s="22">
        <v>1057710</v>
      </c>
      <c r="D8" s="22"/>
      <c r="E8" s="22">
        <v>14930116086</v>
      </c>
      <c r="F8" s="22"/>
      <c r="G8" s="22">
        <v>-13170917451</v>
      </c>
      <c r="H8" s="22">
        <v>-1936256999</v>
      </c>
      <c r="I8" s="31">
        <f t="shared" ref="I8:I71" si="0">E8+G8</f>
        <v>1759198635</v>
      </c>
      <c r="J8" s="22">
        <v>1057710</v>
      </c>
      <c r="K8" s="22"/>
      <c r="L8" s="22">
        <v>14930116086</v>
      </c>
      <c r="M8" s="22"/>
      <c r="N8" s="22">
        <v>-13382067932</v>
      </c>
      <c r="O8" s="22"/>
      <c r="P8" s="22">
        <f t="shared" ref="P8:P71" si="1">L8+N8</f>
        <v>1548048154</v>
      </c>
      <c r="R8" s="29">
        <v>-282899728</v>
      </c>
      <c r="S8" s="30">
        <f t="shared" ref="S8:S71" si="2">R8-P8</f>
        <v>-1830947882</v>
      </c>
    </row>
    <row r="9" spans="1:19">
      <c r="A9" s="159" t="s">
        <v>269</v>
      </c>
      <c r="C9" s="22">
        <v>319051</v>
      </c>
      <c r="D9" s="22"/>
      <c r="E9" s="22">
        <v>3469649957</v>
      </c>
      <c r="F9" s="22"/>
      <c r="G9" s="22">
        <v>-3491062975</v>
      </c>
      <c r="H9" s="22">
        <v>-3071056837</v>
      </c>
      <c r="I9" s="31">
        <f t="shared" si="0"/>
        <v>-21413018</v>
      </c>
      <c r="J9" s="22">
        <v>319051</v>
      </c>
      <c r="K9" s="22"/>
      <c r="L9" s="22">
        <v>3469649957</v>
      </c>
      <c r="M9" s="22"/>
      <c r="N9" s="22">
        <v>-3329363421</v>
      </c>
      <c r="O9" s="22"/>
      <c r="P9" s="22">
        <f t="shared" si="1"/>
        <v>140286536</v>
      </c>
      <c r="R9" s="29">
        <v>1243913008</v>
      </c>
      <c r="S9" s="30">
        <f t="shared" si="2"/>
        <v>1103626472</v>
      </c>
    </row>
    <row r="10" spans="1:19">
      <c r="A10" s="159" t="s">
        <v>182</v>
      </c>
      <c r="C10" s="22">
        <v>12350153</v>
      </c>
      <c r="D10" s="22"/>
      <c r="E10" s="22">
        <v>30838994012</v>
      </c>
      <c r="F10" s="22"/>
      <c r="G10" s="22">
        <v>-31548314973</v>
      </c>
      <c r="H10" s="22">
        <v>-24247525582</v>
      </c>
      <c r="I10" s="31">
        <f t="shared" si="0"/>
        <v>-709320961</v>
      </c>
      <c r="J10" s="22">
        <v>12350153</v>
      </c>
      <c r="K10" s="22"/>
      <c r="L10" s="22">
        <v>30838994012</v>
      </c>
      <c r="M10" s="22"/>
      <c r="N10" s="22">
        <v>-36269569373</v>
      </c>
      <c r="O10" s="22"/>
      <c r="P10" s="22">
        <f t="shared" si="1"/>
        <v>-5430575361</v>
      </c>
      <c r="R10" s="29">
        <v>6313384321</v>
      </c>
      <c r="S10" s="30">
        <f t="shared" si="2"/>
        <v>11743959682</v>
      </c>
    </row>
    <row r="11" spans="1:19">
      <c r="A11" s="159" t="s">
        <v>394</v>
      </c>
      <c r="C11" s="22">
        <v>10699434</v>
      </c>
      <c r="D11" s="22"/>
      <c r="E11" s="22">
        <v>27653008160</v>
      </c>
      <c r="F11" s="22"/>
      <c r="G11" s="22">
        <v>-25147115540</v>
      </c>
      <c r="H11" s="22">
        <v>-15815703967</v>
      </c>
      <c r="I11" s="31">
        <f t="shared" si="0"/>
        <v>2505892620</v>
      </c>
      <c r="J11" s="22">
        <v>10699434</v>
      </c>
      <c r="K11" s="22"/>
      <c r="L11" s="22">
        <v>27653008160</v>
      </c>
      <c r="M11" s="22"/>
      <c r="N11" s="22">
        <v>-25147115540</v>
      </c>
      <c r="O11" s="22"/>
      <c r="P11" s="22">
        <f t="shared" si="1"/>
        <v>2505892620</v>
      </c>
      <c r="R11" s="29">
        <v>2770136926</v>
      </c>
      <c r="S11" s="30">
        <f t="shared" si="2"/>
        <v>264244306</v>
      </c>
    </row>
    <row r="12" spans="1:19">
      <c r="A12" s="159" t="s">
        <v>293</v>
      </c>
      <c r="C12" s="22">
        <v>0</v>
      </c>
      <c r="D12" s="22"/>
      <c r="E12" s="22">
        <v>0</v>
      </c>
      <c r="F12" s="22"/>
      <c r="G12" s="22">
        <v>7553405831</v>
      </c>
      <c r="H12" s="22">
        <v>-45306747252</v>
      </c>
      <c r="I12" s="31">
        <f t="shared" si="0"/>
        <v>7553405831</v>
      </c>
      <c r="J12" s="22">
        <v>0</v>
      </c>
      <c r="K12" s="22"/>
      <c r="L12" s="22">
        <v>0</v>
      </c>
      <c r="M12" s="22"/>
      <c r="N12" s="22">
        <v>0</v>
      </c>
      <c r="O12" s="22"/>
      <c r="P12" s="22">
        <f t="shared" si="1"/>
        <v>0</v>
      </c>
      <c r="R12" s="29">
        <v>6456785185</v>
      </c>
      <c r="S12" s="30">
        <f t="shared" si="2"/>
        <v>6456785185</v>
      </c>
    </row>
    <row r="13" spans="1:19">
      <c r="A13" s="159" t="s">
        <v>264</v>
      </c>
      <c r="C13" s="22">
        <v>1433910</v>
      </c>
      <c r="D13" s="22"/>
      <c r="E13" s="22">
        <v>25029641819</v>
      </c>
      <c r="F13" s="22"/>
      <c r="G13" s="22">
        <v>-24375269132</v>
      </c>
      <c r="H13" s="22">
        <v>-48992878931</v>
      </c>
      <c r="I13" s="31">
        <f t="shared" si="0"/>
        <v>654372687</v>
      </c>
      <c r="J13" s="22">
        <v>1433910</v>
      </c>
      <c r="K13" s="22"/>
      <c r="L13" s="22">
        <v>25029641819</v>
      </c>
      <c r="M13" s="22"/>
      <c r="N13" s="22">
        <v>-20560965438</v>
      </c>
      <c r="O13" s="22"/>
      <c r="P13" s="22">
        <f t="shared" si="1"/>
        <v>4468676381</v>
      </c>
      <c r="R13" s="29">
        <v>2870148685</v>
      </c>
      <c r="S13" s="30">
        <f t="shared" si="2"/>
        <v>-1598527696</v>
      </c>
    </row>
    <row r="14" spans="1:19">
      <c r="A14" s="159" t="s">
        <v>106</v>
      </c>
      <c r="C14" s="22">
        <v>19397497</v>
      </c>
      <c r="D14" s="22"/>
      <c r="E14" s="22">
        <v>93710918001</v>
      </c>
      <c r="F14" s="22"/>
      <c r="G14" s="22">
        <v>-77964679679</v>
      </c>
      <c r="H14" s="22">
        <v>-49458513231</v>
      </c>
      <c r="I14" s="31">
        <f t="shared" si="0"/>
        <v>15746238322</v>
      </c>
      <c r="J14" s="22">
        <v>19397497</v>
      </c>
      <c r="K14" s="22"/>
      <c r="L14" s="22">
        <v>93710918001</v>
      </c>
      <c r="M14" s="22"/>
      <c r="N14" s="22">
        <v>-87174608719</v>
      </c>
      <c r="O14" s="22"/>
      <c r="P14" s="22">
        <f t="shared" si="1"/>
        <v>6536309282</v>
      </c>
      <c r="R14" s="29">
        <v>6034600485</v>
      </c>
      <c r="S14" s="30">
        <f t="shared" si="2"/>
        <v>-501708797</v>
      </c>
    </row>
    <row r="15" spans="1:19">
      <c r="A15" s="159" t="s">
        <v>165</v>
      </c>
      <c r="C15" s="22">
        <v>837668</v>
      </c>
      <c r="D15" s="22"/>
      <c r="E15" s="22">
        <v>7544115914</v>
      </c>
      <c r="F15" s="22"/>
      <c r="G15" s="22">
        <v>-9188075237</v>
      </c>
      <c r="H15" s="22">
        <v>-12934894159</v>
      </c>
      <c r="I15" s="31">
        <f t="shared" si="0"/>
        <v>-1643959323</v>
      </c>
      <c r="J15" s="22">
        <v>837668</v>
      </c>
      <c r="K15" s="22"/>
      <c r="L15" s="22">
        <v>7544115914</v>
      </c>
      <c r="M15" s="22"/>
      <c r="N15" s="22">
        <v>-7069993531</v>
      </c>
      <c r="O15" s="22"/>
      <c r="P15" s="22">
        <f t="shared" si="1"/>
        <v>474122383</v>
      </c>
      <c r="R15" s="29">
        <v>437799422</v>
      </c>
      <c r="S15" s="30">
        <f t="shared" si="2"/>
        <v>-36322961</v>
      </c>
    </row>
    <row r="16" spans="1:19">
      <c r="A16" s="159" t="s">
        <v>161</v>
      </c>
      <c r="C16" s="22">
        <v>11025528</v>
      </c>
      <c r="D16" s="22"/>
      <c r="E16" s="22">
        <v>22040411406</v>
      </c>
      <c r="F16" s="22"/>
      <c r="G16" s="22">
        <v>-19210948952</v>
      </c>
      <c r="H16" s="22">
        <v>-3405221259</v>
      </c>
      <c r="I16" s="31">
        <f t="shared" si="0"/>
        <v>2829462454</v>
      </c>
      <c r="J16" s="22">
        <v>11025528</v>
      </c>
      <c r="K16" s="22"/>
      <c r="L16" s="22">
        <v>22040411406</v>
      </c>
      <c r="M16" s="22"/>
      <c r="N16" s="22">
        <v>-26020912576</v>
      </c>
      <c r="O16" s="22"/>
      <c r="P16" s="22">
        <f t="shared" si="1"/>
        <v>-3980501170</v>
      </c>
      <c r="R16" s="29">
        <v>341876612</v>
      </c>
      <c r="S16" s="30">
        <f t="shared" si="2"/>
        <v>4322377782</v>
      </c>
    </row>
    <row r="17" spans="1:19">
      <c r="A17" s="159" t="s">
        <v>333</v>
      </c>
      <c r="C17" s="22">
        <v>3451613</v>
      </c>
      <c r="D17" s="22"/>
      <c r="E17" s="22">
        <v>34756798896</v>
      </c>
      <c r="F17" s="22"/>
      <c r="G17" s="22">
        <v>-35057061770</v>
      </c>
      <c r="H17" s="22">
        <v>-11685628851</v>
      </c>
      <c r="I17" s="31">
        <f t="shared" si="0"/>
        <v>-300262874</v>
      </c>
      <c r="J17" s="22">
        <v>3451613</v>
      </c>
      <c r="K17" s="22"/>
      <c r="L17" s="22">
        <v>34756798896</v>
      </c>
      <c r="M17" s="22"/>
      <c r="N17" s="22">
        <v>-33463808408</v>
      </c>
      <c r="O17" s="22"/>
      <c r="P17" s="22">
        <f t="shared" si="1"/>
        <v>1292990488</v>
      </c>
      <c r="R17" s="29">
        <v>5618973939</v>
      </c>
      <c r="S17" s="30">
        <f t="shared" si="2"/>
        <v>4325983451</v>
      </c>
    </row>
    <row r="18" spans="1:19">
      <c r="A18" s="159" t="s">
        <v>200</v>
      </c>
      <c r="C18" s="22">
        <v>1249989</v>
      </c>
      <c r="D18" s="22"/>
      <c r="E18" s="22">
        <v>8175989305</v>
      </c>
      <c r="F18" s="22"/>
      <c r="G18" s="22">
        <v>-5309843407</v>
      </c>
      <c r="H18" s="22">
        <v>-72145527788</v>
      </c>
      <c r="I18" s="31">
        <f t="shared" si="0"/>
        <v>2866145898</v>
      </c>
      <c r="J18" s="22">
        <v>1249989</v>
      </c>
      <c r="K18" s="22"/>
      <c r="L18" s="22">
        <v>8175989305</v>
      </c>
      <c r="M18" s="22"/>
      <c r="N18" s="22">
        <v>-11822486983</v>
      </c>
      <c r="O18" s="22"/>
      <c r="P18" s="22">
        <f t="shared" si="1"/>
        <v>-3646497678</v>
      </c>
      <c r="R18" s="29">
        <v>7157480183</v>
      </c>
      <c r="S18" s="30">
        <f t="shared" si="2"/>
        <v>10803977861</v>
      </c>
    </row>
    <row r="19" spans="1:19">
      <c r="A19" s="159" t="s">
        <v>97</v>
      </c>
      <c r="C19" s="22">
        <v>10673139</v>
      </c>
      <c r="D19" s="22"/>
      <c r="E19" s="22">
        <v>81694180439</v>
      </c>
      <c r="F19" s="22"/>
      <c r="G19" s="22">
        <v>-80001951843</v>
      </c>
      <c r="H19" s="22">
        <v>-26854671217</v>
      </c>
      <c r="I19" s="31">
        <f t="shared" si="0"/>
        <v>1692228596</v>
      </c>
      <c r="J19" s="22">
        <v>10673139</v>
      </c>
      <c r="K19" s="22"/>
      <c r="L19" s="22">
        <v>81694180439</v>
      </c>
      <c r="M19" s="22"/>
      <c r="N19" s="22">
        <v>-92788850668</v>
      </c>
      <c r="O19" s="22"/>
      <c r="P19" s="22">
        <f t="shared" si="1"/>
        <v>-11094670229</v>
      </c>
      <c r="R19" s="29">
        <v>5815459572</v>
      </c>
      <c r="S19" s="30">
        <f t="shared" si="2"/>
        <v>16910129801</v>
      </c>
    </row>
    <row r="20" spans="1:19">
      <c r="A20" s="159" t="s">
        <v>294</v>
      </c>
      <c r="C20" s="22">
        <v>8943636</v>
      </c>
      <c r="D20" s="22"/>
      <c r="E20" s="22">
        <v>48808413303</v>
      </c>
      <c r="F20" s="22"/>
      <c r="G20" s="22">
        <v>-49167252976</v>
      </c>
      <c r="H20" s="22">
        <v>-12821684308</v>
      </c>
      <c r="I20" s="31">
        <f t="shared" si="0"/>
        <v>-358839673</v>
      </c>
      <c r="J20" s="22">
        <v>8943636</v>
      </c>
      <c r="K20" s="22"/>
      <c r="L20" s="22">
        <v>48808413303</v>
      </c>
      <c r="M20" s="22"/>
      <c r="N20" s="22">
        <v>-48947527041</v>
      </c>
      <c r="O20" s="22"/>
      <c r="P20" s="22">
        <f t="shared" si="1"/>
        <v>-139113738</v>
      </c>
      <c r="R20" s="29">
        <v>0</v>
      </c>
      <c r="S20" s="30">
        <f t="shared" si="2"/>
        <v>139113738</v>
      </c>
    </row>
    <row r="21" spans="1:19">
      <c r="A21" s="159" t="s">
        <v>124</v>
      </c>
      <c r="C21" s="22">
        <v>3961601</v>
      </c>
      <c r="D21" s="22"/>
      <c r="E21" s="22">
        <v>17307639541</v>
      </c>
      <c r="F21" s="22"/>
      <c r="G21" s="22">
        <v>-17823591603</v>
      </c>
      <c r="H21" s="22">
        <v>-108615507915</v>
      </c>
      <c r="I21" s="31">
        <f t="shared" si="0"/>
        <v>-515952062</v>
      </c>
      <c r="J21" s="22">
        <v>3961601</v>
      </c>
      <c r="K21" s="22"/>
      <c r="L21" s="22">
        <v>17307639541</v>
      </c>
      <c r="M21" s="22"/>
      <c r="N21" s="22">
        <v>-21288497221</v>
      </c>
      <c r="O21" s="22"/>
      <c r="P21" s="22">
        <f t="shared" si="1"/>
        <v>-3980857680</v>
      </c>
      <c r="R21" s="29">
        <v>23797499505</v>
      </c>
      <c r="S21" s="30">
        <f t="shared" si="2"/>
        <v>27778357185</v>
      </c>
    </row>
    <row r="22" spans="1:19">
      <c r="A22" s="159" t="s">
        <v>201</v>
      </c>
      <c r="C22" s="22">
        <v>29078779</v>
      </c>
      <c r="D22" s="22"/>
      <c r="E22" s="22">
        <v>109986417811</v>
      </c>
      <c r="F22" s="22"/>
      <c r="G22" s="22">
        <v>-113713357814</v>
      </c>
      <c r="H22" s="22">
        <v>-223118500195</v>
      </c>
      <c r="I22" s="31">
        <f t="shared" si="0"/>
        <v>-3726940003</v>
      </c>
      <c r="J22" s="22">
        <v>29078779</v>
      </c>
      <c r="K22" s="22"/>
      <c r="L22" s="22">
        <v>109986417811</v>
      </c>
      <c r="M22" s="22"/>
      <c r="N22" s="22">
        <v>-106907159700</v>
      </c>
      <c r="O22" s="22"/>
      <c r="P22" s="22">
        <f t="shared" si="1"/>
        <v>3079258111</v>
      </c>
      <c r="R22" s="29">
        <v>2697129064</v>
      </c>
      <c r="S22" s="30">
        <f t="shared" si="2"/>
        <v>-382129047</v>
      </c>
    </row>
    <row r="23" spans="1:19">
      <c r="A23" s="159" t="s">
        <v>349</v>
      </c>
      <c r="C23" s="22">
        <v>11544571</v>
      </c>
      <c r="D23" s="22"/>
      <c r="E23" s="22">
        <v>42690276588</v>
      </c>
      <c r="F23" s="22"/>
      <c r="G23" s="22">
        <v>-39665453127</v>
      </c>
      <c r="H23" s="22">
        <v>-47517103471</v>
      </c>
      <c r="I23" s="31">
        <f t="shared" si="0"/>
        <v>3024823461</v>
      </c>
      <c r="J23" s="22">
        <v>11544571</v>
      </c>
      <c r="K23" s="22"/>
      <c r="L23" s="22">
        <v>42690276588</v>
      </c>
      <c r="M23" s="22"/>
      <c r="N23" s="22">
        <v>-42655348735</v>
      </c>
      <c r="O23" s="22"/>
      <c r="P23" s="22">
        <f t="shared" si="1"/>
        <v>34927853</v>
      </c>
      <c r="R23" s="29">
        <v>1235413326</v>
      </c>
      <c r="S23" s="30">
        <f t="shared" si="2"/>
        <v>1200485473</v>
      </c>
    </row>
    <row r="24" spans="1:19">
      <c r="A24" s="159" t="s">
        <v>134</v>
      </c>
      <c r="C24" s="22">
        <v>49387142</v>
      </c>
      <c r="D24" s="22"/>
      <c r="E24" s="22">
        <v>220625238546</v>
      </c>
      <c r="F24" s="22"/>
      <c r="G24" s="22">
        <v>-216167668585</v>
      </c>
      <c r="H24" s="22">
        <v>-11058787401</v>
      </c>
      <c r="I24" s="31">
        <f t="shared" si="0"/>
        <v>4457569961</v>
      </c>
      <c r="J24" s="22">
        <v>49387142</v>
      </c>
      <c r="K24" s="22"/>
      <c r="L24" s="22">
        <v>220625238546</v>
      </c>
      <c r="M24" s="22"/>
      <c r="N24" s="22">
        <v>-248932262497</v>
      </c>
      <c r="O24" s="22"/>
      <c r="P24" s="22">
        <f t="shared" si="1"/>
        <v>-28307023951</v>
      </c>
      <c r="R24" s="29">
        <v>8788979370</v>
      </c>
      <c r="S24" s="30">
        <f t="shared" si="2"/>
        <v>37096003321</v>
      </c>
    </row>
    <row r="25" spans="1:19">
      <c r="A25" s="159" t="s">
        <v>250</v>
      </c>
      <c r="C25" s="22">
        <v>4111132</v>
      </c>
      <c r="D25" s="22"/>
      <c r="E25" s="22">
        <v>42705709494</v>
      </c>
      <c r="F25" s="22"/>
      <c r="G25" s="22">
        <v>-44037171370</v>
      </c>
      <c r="H25" s="22">
        <v>-27067271732</v>
      </c>
      <c r="I25" s="31">
        <f t="shared" si="0"/>
        <v>-1331461876</v>
      </c>
      <c r="J25" s="22">
        <v>4111132</v>
      </c>
      <c r="K25" s="22"/>
      <c r="L25" s="22">
        <v>42705709494</v>
      </c>
      <c r="M25" s="22"/>
      <c r="N25" s="22">
        <v>-52563471017</v>
      </c>
      <c r="O25" s="22"/>
      <c r="P25" s="22">
        <f t="shared" si="1"/>
        <v>-9857761523</v>
      </c>
      <c r="R25" s="29">
        <v>3107700746</v>
      </c>
      <c r="S25" s="30">
        <f t="shared" si="2"/>
        <v>12965462269</v>
      </c>
    </row>
    <row r="26" spans="1:19">
      <c r="A26" s="159" t="s">
        <v>251</v>
      </c>
      <c r="C26" s="22">
        <v>2526978</v>
      </c>
      <c r="D26" s="22"/>
      <c r="E26" s="22">
        <v>13941280773</v>
      </c>
      <c r="F26" s="22"/>
      <c r="G26" s="22">
        <v>-13770392472</v>
      </c>
      <c r="H26" s="22">
        <v>-40260462699</v>
      </c>
      <c r="I26" s="31">
        <f t="shared" si="0"/>
        <v>170888301</v>
      </c>
      <c r="J26" s="22">
        <v>2526978</v>
      </c>
      <c r="K26" s="22"/>
      <c r="L26" s="22">
        <v>13941280773</v>
      </c>
      <c r="M26" s="22"/>
      <c r="N26" s="22">
        <v>-18123946120</v>
      </c>
      <c r="O26" s="22"/>
      <c r="P26" s="22">
        <f t="shared" si="1"/>
        <v>-4182665347</v>
      </c>
      <c r="R26" s="29">
        <v>-310992880</v>
      </c>
      <c r="S26" s="30">
        <f t="shared" si="2"/>
        <v>3871672467</v>
      </c>
    </row>
    <row r="27" spans="1:19">
      <c r="A27" s="159" t="s">
        <v>252</v>
      </c>
      <c r="C27" s="22">
        <v>5029328</v>
      </c>
      <c r="D27" s="22"/>
      <c r="E27" s="22">
        <v>43044864125</v>
      </c>
      <c r="F27" s="22"/>
      <c r="G27" s="22">
        <v>-45198457952</v>
      </c>
      <c r="H27" s="22">
        <v>28249587204</v>
      </c>
      <c r="I27" s="31">
        <f t="shared" si="0"/>
        <v>-2153593827</v>
      </c>
      <c r="J27" s="22">
        <v>5029328</v>
      </c>
      <c r="K27" s="22"/>
      <c r="L27" s="22">
        <v>43044864125</v>
      </c>
      <c r="M27" s="22"/>
      <c r="N27" s="22">
        <v>-63500736328</v>
      </c>
      <c r="O27" s="22"/>
      <c r="P27" s="22">
        <f t="shared" si="1"/>
        <v>-20455872203</v>
      </c>
      <c r="R27" s="29">
        <v>2740452868</v>
      </c>
      <c r="S27" s="30">
        <f t="shared" si="2"/>
        <v>23196325071</v>
      </c>
    </row>
    <row r="28" spans="1:19">
      <c r="A28" s="159" t="s">
        <v>209</v>
      </c>
      <c r="C28" s="22">
        <v>3953608</v>
      </c>
      <c r="D28" s="22"/>
      <c r="E28" s="22">
        <v>36942789908</v>
      </c>
      <c r="F28" s="22"/>
      <c r="G28" s="22">
        <v>-37478491721</v>
      </c>
      <c r="H28" s="22">
        <v>26039058237</v>
      </c>
      <c r="I28" s="31">
        <f t="shared" si="0"/>
        <v>-535701813</v>
      </c>
      <c r="J28" s="22">
        <v>3953608</v>
      </c>
      <c r="K28" s="22"/>
      <c r="L28" s="22">
        <v>36942789908</v>
      </c>
      <c r="M28" s="22"/>
      <c r="N28" s="22">
        <v>-45534744748</v>
      </c>
      <c r="O28" s="22"/>
      <c r="P28" s="22">
        <f t="shared" si="1"/>
        <v>-8591954840</v>
      </c>
      <c r="R28" s="29">
        <v>3692128259</v>
      </c>
      <c r="S28" s="30">
        <f t="shared" si="2"/>
        <v>12284083099</v>
      </c>
    </row>
    <row r="29" spans="1:19">
      <c r="A29" s="159" t="s">
        <v>109</v>
      </c>
      <c r="C29" s="22">
        <v>15509993</v>
      </c>
      <c r="D29" s="22"/>
      <c r="E29" s="22">
        <v>46700239175</v>
      </c>
      <c r="F29" s="22"/>
      <c r="G29" s="22">
        <v>-42826201480</v>
      </c>
      <c r="H29" s="22">
        <v>63540253820</v>
      </c>
      <c r="I29" s="31">
        <f t="shared" si="0"/>
        <v>3874037695</v>
      </c>
      <c r="J29" s="22">
        <v>15509993</v>
      </c>
      <c r="K29" s="22"/>
      <c r="L29" s="22">
        <v>46700239175</v>
      </c>
      <c r="M29" s="22"/>
      <c r="N29" s="22">
        <v>-49755890862</v>
      </c>
      <c r="O29" s="22"/>
      <c r="P29" s="22">
        <f t="shared" si="1"/>
        <v>-3055651687</v>
      </c>
      <c r="R29" s="29">
        <v>39713059</v>
      </c>
      <c r="S29" s="30">
        <f t="shared" si="2"/>
        <v>3095364746</v>
      </c>
    </row>
    <row r="30" spans="1:19">
      <c r="A30" s="159" t="s">
        <v>334</v>
      </c>
      <c r="C30" s="22">
        <v>5317764</v>
      </c>
      <c r="D30" s="22"/>
      <c r="E30" s="22">
        <v>17840666155</v>
      </c>
      <c r="F30" s="22"/>
      <c r="G30" s="22">
        <v>-18738637604</v>
      </c>
      <c r="H30" s="22">
        <v>32244014093</v>
      </c>
      <c r="I30" s="31">
        <f t="shared" si="0"/>
        <v>-897971449</v>
      </c>
      <c r="J30" s="22">
        <v>5317764</v>
      </c>
      <c r="K30" s="22"/>
      <c r="L30" s="22">
        <v>17840666155</v>
      </c>
      <c r="M30" s="22"/>
      <c r="N30" s="22">
        <v>-20665008348</v>
      </c>
      <c r="O30" s="22"/>
      <c r="P30" s="22">
        <f t="shared" si="1"/>
        <v>-2824342193</v>
      </c>
      <c r="R30" s="29">
        <v>447</v>
      </c>
      <c r="S30" s="30">
        <f t="shared" si="2"/>
        <v>2824342640</v>
      </c>
    </row>
    <row r="31" spans="1:19">
      <c r="A31" s="159" t="s">
        <v>398</v>
      </c>
      <c r="C31" s="22">
        <v>1849657</v>
      </c>
      <c r="D31" s="22"/>
      <c r="E31" s="22">
        <v>4366797413</v>
      </c>
      <c r="F31" s="22"/>
      <c r="G31" s="22">
        <v>-5338171821</v>
      </c>
      <c r="H31" s="22">
        <v>29347188459</v>
      </c>
      <c r="I31" s="31">
        <f t="shared" si="0"/>
        <v>-971374408</v>
      </c>
      <c r="J31" s="22">
        <v>1849657</v>
      </c>
      <c r="K31" s="22"/>
      <c r="L31" s="22">
        <v>4366797413</v>
      </c>
      <c r="M31" s="22"/>
      <c r="N31" s="22">
        <v>-5338171821</v>
      </c>
      <c r="O31" s="22"/>
      <c r="P31" s="22">
        <f t="shared" si="1"/>
        <v>-971374408</v>
      </c>
      <c r="R31" s="29">
        <v>2116969202</v>
      </c>
      <c r="S31" s="30">
        <f t="shared" si="2"/>
        <v>3088343610</v>
      </c>
    </row>
    <row r="32" spans="1:19">
      <c r="A32" s="159" t="s">
        <v>143</v>
      </c>
      <c r="C32" s="22">
        <v>18076352</v>
      </c>
      <c r="D32" s="22"/>
      <c r="E32" s="22">
        <v>53439204379</v>
      </c>
      <c r="F32" s="22"/>
      <c r="G32" s="22">
        <v>-57623675579</v>
      </c>
      <c r="H32" s="22">
        <v>46661474309</v>
      </c>
      <c r="I32" s="31">
        <f t="shared" si="0"/>
        <v>-4184471200</v>
      </c>
      <c r="J32" s="22">
        <v>18076352</v>
      </c>
      <c r="K32" s="22"/>
      <c r="L32" s="22">
        <v>53439204379</v>
      </c>
      <c r="M32" s="22"/>
      <c r="N32" s="22">
        <v>-54118206237</v>
      </c>
      <c r="O32" s="22"/>
      <c r="P32" s="22">
        <f t="shared" si="1"/>
        <v>-679001858</v>
      </c>
      <c r="R32" s="29">
        <v>718113226</v>
      </c>
      <c r="S32" s="30">
        <f t="shared" si="2"/>
        <v>1397115084</v>
      </c>
    </row>
    <row r="33" spans="1:19">
      <c r="A33" s="159" t="s">
        <v>91</v>
      </c>
      <c r="C33" s="22">
        <v>22676880</v>
      </c>
      <c r="D33" s="22"/>
      <c r="E33" s="22">
        <v>43956807503</v>
      </c>
      <c r="F33" s="22"/>
      <c r="G33" s="22">
        <v>-44997182640</v>
      </c>
      <c r="H33" s="22">
        <v>134212997466</v>
      </c>
      <c r="I33" s="31">
        <f t="shared" si="0"/>
        <v>-1040375137</v>
      </c>
      <c r="J33" s="22">
        <v>22676880</v>
      </c>
      <c r="K33" s="22"/>
      <c r="L33" s="22">
        <v>43956807503</v>
      </c>
      <c r="M33" s="22"/>
      <c r="N33" s="22">
        <v>-50357311470</v>
      </c>
      <c r="O33" s="22"/>
      <c r="P33" s="22">
        <f t="shared" si="1"/>
        <v>-6400503967</v>
      </c>
      <c r="R33" s="29">
        <v>7804143452</v>
      </c>
      <c r="S33" s="30">
        <f t="shared" si="2"/>
        <v>14204647419</v>
      </c>
    </row>
    <row r="34" spans="1:19">
      <c r="A34" s="159" t="s">
        <v>191</v>
      </c>
      <c r="C34" s="22">
        <v>14711062</v>
      </c>
      <c r="D34" s="22"/>
      <c r="E34" s="22">
        <v>41092122621</v>
      </c>
      <c r="F34" s="22"/>
      <c r="G34" s="22">
        <v>-44539791279</v>
      </c>
      <c r="H34" s="22">
        <v>17242830844</v>
      </c>
      <c r="I34" s="31">
        <f t="shared" si="0"/>
        <v>-3447668658</v>
      </c>
      <c r="J34" s="22">
        <v>14711062</v>
      </c>
      <c r="K34" s="22"/>
      <c r="L34" s="22">
        <v>41092122621</v>
      </c>
      <c r="M34" s="22"/>
      <c r="N34" s="22">
        <v>-55270358155</v>
      </c>
      <c r="O34" s="22"/>
      <c r="P34" s="22">
        <f t="shared" si="1"/>
        <v>-14178235534</v>
      </c>
      <c r="R34" s="29">
        <v>914881412</v>
      </c>
      <c r="S34" s="30">
        <f t="shared" si="2"/>
        <v>15093116946</v>
      </c>
    </row>
    <row r="35" spans="1:19">
      <c r="A35" s="159" t="s">
        <v>107</v>
      </c>
      <c r="C35" s="22">
        <v>10013655</v>
      </c>
      <c r="D35" s="22"/>
      <c r="E35" s="22">
        <v>42802517141</v>
      </c>
      <c r="F35" s="22"/>
      <c r="G35" s="22">
        <v>-44579630498</v>
      </c>
      <c r="H35" s="22">
        <v>35178223256</v>
      </c>
      <c r="I35" s="31">
        <f t="shared" si="0"/>
        <v>-1777113357</v>
      </c>
      <c r="J35" s="22">
        <v>10013655</v>
      </c>
      <c r="K35" s="22"/>
      <c r="L35" s="22">
        <v>42802517141</v>
      </c>
      <c r="M35" s="22"/>
      <c r="N35" s="22">
        <v>-38569999116</v>
      </c>
      <c r="O35" s="22"/>
      <c r="P35" s="22">
        <f t="shared" si="1"/>
        <v>4232518025</v>
      </c>
      <c r="R35" s="29">
        <v>4343823360</v>
      </c>
      <c r="S35" s="30">
        <f t="shared" si="2"/>
        <v>111305335</v>
      </c>
    </row>
    <row r="36" spans="1:19">
      <c r="A36" s="159" t="s">
        <v>270</v>
      </c>
      <c r="C36" s="22">
        <v>0</v>
      </c>
      <c r="D36" s="22"/>
      <c r="E36" s="22">
        <v>0</v>
      </c>
      <c r="F36" s="22"/>
      <c r="G36" s="22">
        <v>-2004084714</v>
      </c>
      <c r="H36" s="22">
        <v>4328350993</v>
      </c>
      <c r="I36" s="31">
        <f t="shared" si="0"/>
        <v>-2004084714</v>
      </c>
      <c r="J36" s="22">
        <v>0</v>
      </c>
      <c r="K36" s="22"/>
      <c r="L36" s="22">
        <v>0</v>
      </c>
      <c r="M36" s="22"/>
      <c r="N36" s="22">
        <v>0</v>
      </c>
      <c r="O36" s="22"/>
      <c r="P36" s="22">
        <f t="shared" si="1"/>
        <v>0</v>
      </c>
      <c r="R36" s="29">
        <v>141478890</v>
      </c>
      <c r="S36" s="30">
        <f t="shared" si="2"/>
        <v>141478890</v>
      </c>
    </row>
    <row r="37" spans="1:19">
      <c r="A37" s="159" t="s">
        <v>233</v>
      </c>
      <c r="C37" s="22">
        <v>2720116</v>
      </c>
      <c r="D37" s="22"/>
      <c r="E37" s="22">
        <v>39179964683</v>
      </c>
      <c r="F37" s="22"/>
      <c r="G37" s="22">
        <v>-38449741902</v>
      </c>
      <c r="H37" s="22">
        <v>28499742856</v>
      </c>
      <c r="I37" s="31">
        <f t="shared" si="0"/>
        <v>730222781</v>
      </c>
      <c r="J37" s="22">
        <v>2720116</v>
      </c>
      <c r="K37" s="22"/>
      <c r="L37" s="22">
        <v>39179964683</v>
      </c>
      <c r="M37" s="22"/>
      <c r="N37" s="22">
        <v>-41802342476</v>
      </c>
      <c r="O37" s="22"/>
      <c r="P37" s="22">
        <f t="shared" si="1"/>
        <v>-2622377793</v>
      </c>
      <c r="R37" s="29">
        <v>52402448208</v>
      </c>
      <c r="S37" s="30">
        <f t="shared" si="2"/>
        <v>55024826001</v>
      </c>
    </row>
    <row r="38" spans="1:19">
      <c r="A38" s="159" t="s">
        <v>105</v>
      </c>
      <c r="C38" s="22">
        <v>1146539</v>
      </c>
      <c r="D38" s="22"/>
      <c r="E38" s="22">
        <v>68018316111</v>
      </c>
      <c r="F38" s="22"/>
      <c r="G38" s="22">
        <v>-64121701564</v>
      </c>
      <c r="H38" s="22">
        <v>57162240618</v>
      </c>
      <c r="I38" s="31">
        <f t="shared" si="0"/>
        <v>3896614547</v>
      </c>
      <c r="J38" s="22">
        <v>1146539</v>
      </c>
      <c r="K38" s="22"/>
      <c r="L38" s="22">
        <v>68018316111</v>
      </c>
      <c r="M38" s="22"/>
      <c r="N38" s="22">
        <v>-70387027789</v>
      </c>
      <c r="O38" s="22"/>
      <c r="P38" s="22">
        <f t="shared" si="1"/>
        <v>-2368711678</v>
      </c>
      <c r="R38" s="29">
        <v>22020531292</v>
      </c>
      <c r="S38" s="30">
        <f t="shared" si="2"/>
        <v>24389242970</v>
      </c>
    </row>
    <row r="39" spans="1:19">
      <c r="A39" s="159" t="s">
        <v>111</v>
      </c>
      <c r="C39" s="22">
        <v>0</v>
      </c>
      <c r="D39" s="22"/>
      <c r="E39" s="22">
        <v>0</v>
      </c>
      <c r="F39" s="22"/>
      <c r="G39" s="22">
        <v>1118297963</v>
      </c>
      <c r="H39" s="22">
        <v>2856162136</v>
      </c>
      <c r="I39" s="31">
        <f t="shared" si="0"/>
        <v>1118297963</v>
      </c>
      <c r="J39" s="22">
        <v>0</v>
      </c>
      <c r="K39" s="22"/>
      <c r="L39" s="22">
        <v>0</v>
      </c>
      <c r="M39" s="22"/>
      <c r="N39" s="22">
        <v>0</v>
      </c>
      <c r="O39" s="22"/>
      <c r="P39" s="22">
        <f t="shared" si="1"/>
        <v>0</v>
      </c>
      <c r="R39" s="29">
        <v>2931211845</v>
      </c>
      <c r="S39" s="30">
        <f t="shared" si="2"/>
        <v>2931211845</v>
      </c>
    </row>
    <row r="40" spans="1:19">
      <c r="A40" s="159" t="s">
        <v>280</v>
      </c>
      <c r="C40" s="22">
        <v>461776</v>
      </c>
      <c r="D40" s="22"/>
      <c r="E40" s="22">
        <v>20371681851</v>
      </c>
      <c r="F40" s="22"/>
      <c r="G40" s="22">
        <v>-22627829915</v>
      </c>
      <c r="H40" s="22">
        <v>30951975142</v>
      </c>
      <c r="I40" s="31">
        <f t="shared" si="0"/>
        <v>-2256148064</v>
      </c>
      <c r="J40" s="22">
        <v>461776</v>
      </c>
      <c r="K40" s="22"/>
      <c r="L40" s="22">
        <v>20371681851</v>
      </c>
      <c r="M40" s="22"/>
      <c r="N40" s="22">
        <v>-15972549578</v>
      </c>
      <c r="O40" s="22"/>
      <c r="P40" s="22">
        <f t="shared" si="1"/>
        <v>4399132273</v>
      </c>
      <c r="R40" s="29">
        <v>1714416297</v>
      </c>
      <c r="S40" s="30">
        <f t="shared" si="2"/>
        <v>-2684715976</v>
      </c>
    </row>
    <row r="41" spans="1:19">
      <c r="A41" s="159" t="s">
        <v>232</v>
      </c>
      <c r="C41" s="22">
        <v>15656091</v>
      </c>
      <c r="D41" s="22"/>
      <c r="E41" s="22">
        <v>53692133546</v>
      </c>
      <c r="F41" s="22"/>
      <c r="G41" s="22">
        <v>-57875222363</v>
      </c>
      <c r="H41" s="22">
        <v>142181678702</v>
      </c>
      <c r="I41" s="31">
        <f t="shared" si="0"/>
        <v>-4183088817</v>
      </c>
      <c r="J41" s="22">
        <v>15656091</v>
      </c>
      <c r="K41" s="22"/>
      <c r="L41" s="22">
        <v>53692133546</v>
      </c>
      <c r="M41" s="22"/>
      <c r="N41" s="22">
        <v>-66738954912</v>
      </c>
      <c r="O41" s="22"/>
      <c r="P41" s="22">
        <f t="shared" si="1"/>
        <v>-13046821366</v>
      </c>
      <c r="R41" s="29">
        <v>74364757</v>
      </c>
      <c r="S41" s="30">
        <f t="shared" si="2"/>
        <v>13121186123</v>
      </c>
    </row>
    <row r="42" spans="1:19">
      <c r="A42" s="159" t="s">
        <v>335</v>
      </c>
      <c r="C42" s="22">
        <v>10464710</v>
      </c>
      <c r="D42" s="22"/>
      <c r="E42" s="22">
        <v>24424940806</v>
      </c>
      <c r="F42" s="22"/>
      <c r="G42" s="22">
        <v>-25584642493</v>
      </c>
      <c r="H42" s="22">
        <v>26447304653</v>
      </c>
      <c r="I42" s="31">
        <f t="shared" si="0"/>
        <v>-1159701687</v>
      </c>
      <c r="J42" s="22">
        <v>10464710</v>
      </c>
      <c r="K42" s="22"/>
      <c r="L42" s="22">
        <v>24424940806</v>
      </c>
      <c r="M42" s="22"/>
      <c r="N42" s="22">
        <v>-30588503684</v>
      </c>
      <c r="O42" s="22"/>
      <c r="P42" s="22">
        <f t="shared" si="1"/>
        <v>-6163562878</v>
      </c>
      <c r="R42" s="29">
        <v>9321471832</v>
      </c>
      <c r="S42" s="30">
        <f t="shared" si="2"/>
        <v>15485034710</v>
      </c>
    </row>
    <row r="43" spans="1:19">
      <c r="A43" s="159" t="s">
        <v>88</v>
      </c>
      <c r="C43" s="22">
        <v>4694970</v>
      </c>
      <c r="D43" s="22"/>
      <c r="E43" s="22">
        <v>38643049210</v>
      </c>
      <c r="F43" s="22"/>
      <c r="G43" s="22">
        <v>-38661311870</v>
      </c>
      <c r="H43" s="22">
        <v>33986325815</v>
      </c>
      <c r="I43" s="31">
        <f t="shared" si="0"/>
        <v>-18262660</v>
      </c>
      <c r="J43" s="22">
        <v>4694970</v>
      </c>
      <c r="K43" s="22"/>
      <c r="L43" s="22">
        <v>38643049210</v>
      </c>
      <c r="M43" s="22"/>
      <c r="N43" s="22">
        <v>-31763090469</v>
      </c>
      <c r="O43" s="22"/>
      <c r="P43" s="22">
        <f t="shared" si="1"/>
        <v>6879958741</v>
      </c>
      <c r="R43" s="29">
        <v>-117820416</v>
      </c>
      <c r="S43" s="30">
        <f t="shared" si="2"/>
        <v>-6997779157</v>
      </c>
    </row>
    <row r="44" spans="1:19">
      <c r="A44" s="159" t="s">
        <v>272</v>
      </c>
      <c r="C44" s="22">
        <v>15690204</v>
      </c>
      <c r="D44" s="22"/>
      <c r="E44" s="22">
        <v>184198766453</v>
      </c>
      <c r="F44" s="22"/>
      <c r="G44" s="22">
        <v>-182338660576</v>
      </c>
      <c r="H44" s="22">
        <v>103758447902</v>
      </c>
      <c r="I44" s="31">
        <f t="shared" si="0"/>
        <v>1860105877</v>
      </c>
      <c r="J44" s="22">
        <v>15690204</v>
      </c>
      <c r="K44" s="22"/>
      <c r="L44" s="22">
        <v>184198766453</v>
      </c>
      <c r="M44" s="22"/>
      <c r="N44" s="22">
        <v>-247650990852</v>
      </c>
      <c r="O44" s="22"/>
      <c r="P44" s="22">
        <f t="shared" si="1"/>
        <v>-63452224399</v>
      </c>
      <c r="R44" s="29">
        <v>48173785</v>
      </c>
      <c r="S44" s="30">
        <f t="shared" si="2"/>
        <v>63500398184</v>
      </c>
    </row>
    <row r="45" spans="1:19">
      <c r="A45" s="159" t="s">
        <v>336</v>
      </c>
      <c r="C45" s="22">
        <v>6345302</v>
      </c>
      <c r="D45" s="22"/>
      <c r="E45" s="22">
        <v>96947004359</v>
      </c>
      <c r="F45" s="22"/>
      <c r="G45" s="22">
        <v>-92869377030</v>
      </c>
      <c r="H45" s="22">
        <v>13890056903</v>
      </c>
      <c r="I45" s="31">
        <f t="shared" si="0"/>
        <v>4077627329</v>
      </c>
      <c r="J45" s="22">
        <v>6345302</v>
      </c>
      <c r="K45" s="22"/>
      <c r="L45" s="22">
        <v>96947004359</v>
      </c>
      <c r="M45" s="22"/>
      <c r="N45" s="22">
        <v>-95622068059</v>
      </c>
      <c r="O45" s="22"/>
      <c r="P45" s="22">
        <f t="shared" si="1"/>
        <v>1324936300</v>
      </c>
      <c r="R45" s="29">
        <v>5184634712</v>
      </c>
      <c r="S45" s="30">
        <f t="shared" si="2"/>
        <v>3859698412</v>
      </c>
    </row>
    <row r="46" spans="1:19">
      <c r="A46" s="159" t="s">
        <v>179</v>
      </c>
      <c r="C46" s="22">
        <v>1524024</v>
      </c>
      <c r="D46" s="22"/>
      <c r="E46" s="22">
        <v>62643432968</v>
      </c>
      <c r="F46" s="22"/>
      <c r="G46" s="22">
        <v>-58732460432</v>
      </c>
      <c r="H46" s="22">
        <v>22185395358</v>
      </c>
      <c r="I46" s="31">
        <f t="shared" si="0"/>
        <v>3910972536</v>
      </c>
      <c r="J46" s="22">
        <v>1524024</v>
      </c>
      <c r="K46" s="22"/>
      <c r="L46" s="22">
        <v>62643432968</v>
      </c>
      <c r="M46" s="22"/>
      <c r="N46" s="22">
        <v>-86357980571</v>
      </c>
      <c r="O46" s="22"/>
      <c r="P46" s="22">
        <f t="shared" si="1"/>
        <v>-23714547603</v>
      </c>
      <c r="R46" s="29">
        <v>3822893609</v>
      </c>
      <c r="S46" s="30">
        <f t="shared" si="2"/>
        <v>27537441212</v>
      </c>
    </row>
    <row r="47" spans="1:19">
      <c r="A47" s="159" t="s">
        <v>208</v>
      </c>
      <c r="C47" s="22">
        <v>888057</v>
      </c>
      <c r="D47" s="22"/>
      <c r="E47" s="22">
        <v>40669354917</v>
      </c>
      <c r="F47" s="22"/>
      <c r="G47" s="22">
        <v>-37819546795</v>
      </c>
      <c r="H47" s="22">
        <v>33019861732</v>
      </c>
      <c r="I47" s="31">
        <f t="shared" si="0"/>
        <v>2849808122</v>
      </c>
      <c r="J47" s="22">
        <v>888057</v>
      </c>
      <c r="K47" s="22"/>
      <c r="L47" s="22">
        <v>40669354917</v>
      </c>
      <c r="M47" s="22"/>
      <c r="N47" s="22">
        <v>-42637059135</v>
      </c>
      <c r="O47" s="22"/>
      <c r="P47" s="22">
        <f t="shared" si="1"/>
        <v>-1967704218</v>
      </c>
      <c r="R47" s="29">
        <v>1893354168</v>
      </c>
      <c r="S47" s="30">
        <f t="shared" si="2"/>
        <v>3861058386</v>
      </c>
    </row>
    <row r="48" spans="1:19">
      <c r="A48" s="159" t="s">
        <v>296</v>
      </c>
      <c r="C48" s="22">
        <v>893308</v>
      </c>
      <c r="D48" s="22"/>
      <c r="E48" s="22">
        <v>26595384884</v>
      </c>
      <c r="F48" s="22"/>
      <c r="G48" s="22">
        <v>-26104052165</v>
      </c>
      <c r="H48" s="22">
        <v>46112946615</v>
      </c>
      <c r="I48" s="31">
        <f t="shared" si="0"/>
        <v>491332719</v>
      </c>
      <c r="J48" s="22">
        <v>893308</v>
      </c>
      <c r="K48" s="22"/>
      <c r="L48" s="22">
        <v>26595384884</v>
      </c>
      <c r="M48" s="22"/>
      <c r="N48" s="22">
        <v>-30141206250</v>
      </c>
      <c r="O48" s="22"/>
      <c r="P48" s="22">
        <f t="shared" si="1"/>
        <v>-3545821366</v>
      </c>
      <c r="R48" s="29">
        <v>4438914264</v>
      </c>
      <c r="S48" s="30">
        <f t="shared" si="2"/>
        <v>7984735630</v>
      </c>
    </row>
    <row r="49" spans="1:19">
      <c r="A49" s="159" t="s">
        <v>121</v>
      </c>
      <c r="C49" s="22">
        <v>2304065</v>
      </c>
      <c r="D49" s="22"/>
      <c r="E49" s="22">
        <v>49792335383</v>
      </c>
      <c r="F49" s="22"/>
      <c r="G49" s="22">
        <v>-52321495731</v>
      </c>
      <c r="H49" s="22">
        <v>113243720971</v>
      </c>
      <c r="I49" s="31">
        <f t="shared" si="0"/>
        <v>-2529160348</v>
      </c>
      <c r="J49" s="22">
        <v>2304065</v>
      </c>
      <c r="K49" s="22"/>
      <c r="L49" s="22">
        <v>49792335383</v>
      </c>
      <c r="M49" s="22"/>
      <c r="N49" s="22">
        <v>-56963972469</v>
      </c>
      <c r="O49" s="22"/>
      <c r="P49" s="22">
        <f t="shared" si="1"/>
        <v>-7171637086</v>
      </c>
      <c r="R49" s="29">
        <v>1780598941</v>
      </c>
      <c r="S49" s="30">
        <f t="shared" si="2"/>
        <v>8952236027</v>
      </c>
    </row>
    <row r="50" spans="1:19">
      <c r="A50" s="159" t="s">
        <v>267</v>
      </c>
      <c r="C50" s="22">
        <v>10795657</v>
      </c>
      <c r="D50" s="22"/>
      <c r="E50" s="22">
        <v>58056997571</v>
      </c>
      <c r="F50" s="22"/>
      <c r="G50" s="22">
        <v>-59397187195</v>
      </c>
      <c r="H50" s="22">
        <v>94369626</v>
      </c>
      <c r="I50" s="31">
        <f t="shared" si="0"/>
        <v>-1340189624</v>
      </c>
      <c r="J50" s="22">
        <v>10795657</v>
      </c>
      <c r="K50" s="22"/>
      <c r="L50" s="22">
        <v>58056997571</v>
      </c>
      <c r="M50" s="22"/>
      <c r="N50" s="22">
        <v>-72094804879</v>
      </c>
      <c r="O50" s="22"/>
      <c r="P50" s="22">
        <f t="shared" si="1"/>
        <v>-14037807308</v>
      </c>
      <c r="R50" s="29">
        <v>1366153239</v>
      </c>
      <c r="S50" s="30">
        <f t="shared" si="2"/>
        <v>15403960547</v>
      </c>
    </row>
    <row r="51" spans="1:19">
      <c r="A51" s="159" t="s">
        <v>337</v>
      </c>
      <c r="C51" s="22">
        <v>400519</v>
      </c>
      <c r="D51" s="22"/>
      <c r="E51" s="22">
        <v>57176298317</v>
      </c>
      <c r="F51" s="22"/>
      <c r="G51" s="22">
        <v>-52668730420</v>
      </c>
      <c r="H51" s="22">
        <v>22011041369</v>
      </c>
      <c r="I51" s="31">
        <f t="shared" si="0"/>
        <v>4507567897</v>
      </c>
      <c r="J51" s="22">
        <v>400519</v>
      </c>
      <c r="K51" s="22"/>
      <c r="L51" s="22">
        <v>57176298317</v>
      </c>
      <c r="M51" s="22"/>
      <c r="N51" s="22">
        <v>-46309541629</v>
      </c>
      <c r="O51" s="22"/>
      <c r="P51" s="22">
        <f t="shared" si="1"/>
        <v>10866756688</v>
      </c>
      <c r="R51" s="29">
        <v>7534218075</v>
      </c>
      <c r="S51" s="30">
        <f t="shared" si="2"/>
        <v>-3332538613</v>
      </c>
    </row>
    <row r="52" spans="1:19">
      <c r="A52" s="159" t="s">
        <v>177</v>
      </c>
      <c r="C52" s="22">
        <v>11680991</v>
      </c>
      <c r="D52" s="22"/>
      <c r="E52" s="22">
        <v>116114891038</v>
      </c>
      <c r="F52" s="22"/>
      <c r="G52" s="22">
        <v>-116590215086</v>
      </c>
      <c r="H52" s="22">
        <v>51325490834</v>
      </c>
      <c r="I52" s="31">
        <f t="shared" si="0"/>
        <v>-475324048</v>
      </c>
      <c r="J52" s="22">
        <v>11680991</v>
      </c>
      <c r="K52" s="22"/>
      <c r="L52" s="22">
        <v>116114891038</v>
      </c>
      <c r="M52" s="22"/>
      <c r="N52" s="22">
        <v>-125433320932</v>
      </c>
      <c r="O52" s="22"/>
      <c r="P52" s="22">
        <f t="shared" si="1"/>
        <v>-9318429894</v>
      </c>
      <c r="R52" s="29">
        <v>18090025771</v>
      </c>
      <c r="S52" s="30">
        <f t="shared" si="2"/>
        <v>27408455665</v>
      </c>
    </row>
    <row r="53" spans="1:19">
      <c r="A53" s="159" t="s">
        <v>350</v>
      </c>
      <c r="C53" s="22">
        <v>5064451</v>
      </c>
      <c r="D53" s="22"/>
      <c r="E53" s="22">
        <v>46919839258</v>
      </c>
      <c r="F53" s="22"/>
      <c r="G53" s="22">
        <v>-50564751862</v>
      </c>
      <c r="H53" s="22">
        <v>32980644678</v>
      </c>
      <c r="I53" s="31">
        <f t="shared" si="0"/>
        <v>-3644912604</v>
      </c>
      <c r="J53" s="22">
        <v>5064451</v>
      </c>
      <c r="K53" s="22"/>
      <c r="L53" s="22">
        <v>46919839258</v>
      </c>
      <c r="M53" s="22"/>
      <c r="N53" s="22">
        <v>-49315954969</v>
      </c>
      <c r="O53" s="22"/>
      <c r="P53" s="22">
        <f t="shared" si="1"/>
        <v>-2396115711</v>
      </c>
      <c r="R53" s="29">
        <v>19018323766</v>
      </c>
      <c r="S53" s="30">
        <f t="shared" si="2"/>
        <v>21414439477</v>
      </c>
    </row>
    <row r="54" spans="1:19">
      <c r="A54" s="159" t="s">
        <v>225</v>
      </c>
      <c r="C54" s="22">
        <v>1444824</v>
      </c>
      <c r="D54" s="22"/>
      <c r="E54" s="22">
        <v>18096463948</v>
      </c>
      <c r="F54" s="22"/>
      <c r="G54" s="22">
        <v>-17520651214</v>
      </c>
      <c r="H54" s="22">
        <v>1584737080</v>
      </c>
      <c r="I54" s="31">
        <f t="shared" si="0"/>
        <v>575812734</v>
      </c>
      <c r="J54" s="22">
        <v>1444824</v>
      </c>
      <c r="K54" s="22"/>
      <c r="L54" s="22">
        <v>18096463948</v>
      </c>
      <c r="M54" s="22"/>
      <c r="N54" s="22">
        <v>-17628025280</v>
      </c>
      <c r="O54" s="22"/>
      <c r="P54" s="22">
        <f t="shared" si="1"/>
        <v>468438668</v>
      </c>
      <c r="R54" s="29">
        <v>4431867890</v>
      </c>
      <c r="S54" s="30">
        <f t="shared" si="2"/>
        <v>3963429222</v>
      </c>
    </row>
    <row r="55" spans="1:19">
      <c r="A55" s="159" t="s">
        <v>219</v>
      </c>
      <c r="C55" s="22">
        <v>4197538</v>
      </c>
      <c r="D55" s="22"/>
      <c r="E55" s="22">
        <v>60710786544</v>
      </c>
      <c r="F55" s="22"/>
      <c r="G55" s="22">
        <v>-59776714989</v>
      </c>
      <c r="H55" s="22">
        <v>50400213107</v>
      </c>
      <c r="I55" s="31">
        <f t="shared" si="0"/>
        <v>934071555</v>
      </c>
      <c r="J55" s="22">
        <v>4197538</v>
      </c>
      <c r="K55" s="22"/>
      <c r="L55" s="22">
        <v>60710786544</v>
      </c>
      <c r="M55" s="22"/>
      <c r="N55" s="22">
        <v>-78825519099</v>
      </c>
      <c r="O55" s="22"/>
      <c r="P55" s="22">
        <f t="shared" si="1"/>
        <v>-18114732555</v>
      </c>
      <c r="R55" s="29">
        <v>3481909393</v>
      </c>
      <c r="S55" s="30">
        <f t="shared" si="2"/>
        <v>21596641948</v>
      </c>
    </row>
    <row r="56" spans="1:19">
      <c r="A56" s="159" t="s">
        <v>220</v>
      </c>
      <c r="C56" s="22">
        <v>7038067</v>
      </c>
      <c r="D56" s="22"/>
      <c r="E56" s="22">
        <v>44285885879</v>
      </c>
      <c r="F56" s="22"/>
      <c r="G56" s="22">
        <v>-44529244319</v>
      </c>
      <c r="H56" s="22">
        <v>104708618541</v>
      </c>
      <c r="I56" s="31">
        <f t="shared" si="0"/>
        <v>-243358440</v>
      </c>
      <c r="J56" s="22">
        <v>7038067</v>
      </c>
      <c r="K56" s="22"/>
      <c r="L56" s="22">
        <v>44285885879</v>
      </c>
      <c r="M56" s="22"/>
      <c r="N56" s="22">
        <v>-56313686903</v>
      </c>
      <c r="O56" s="22"/>
      <c r="P56" s="22">
        <f t="shared" si="1"/>
        <v>-12027801024</v>
      </c>
      <c r="R56" s="29">
        <v>839441034</v>
      </c>
      <c r="S56" s="30">
        <f t="shared" si="2"/>
        <v>12867242058</v>
      </c>
    </row>
    <row r="57" spans="1:19">
      <c r="A57" s="159" t="s">
        <v>198</v>
      </c>
      <c r="C57" s="22">
        <v>4362502</v>
      </c>
      <c r="D57" s="22"/>
      <c r="E57" s="22">
        <v>55551142902</v>
      </c>
      <c r="F57" s="22"/>
      <c r="G57" s="22">
        <v>-57887480352</v>
      </c>
      <c r="H57" s="22">
        <v>44176141379</v>
      </c>
      <c r="I57" s="31">
        <f t="shared" si="0"/>
        <v>-2336337450</v>
      </c>
      <c r="J57" s="22">
        <v>4362502</v>
      </c>
      <c r="K57" s="22"/>
      <c r="L57" s="22">
        <v>55551142902</v>
      </c>
      <c r="M57" s="22"/>
      <c r="N57" s="22">
        <v>-63581891276</v>
      </c>
      <c r="O57" s="22"/>
      <c r="P57" s="22">
        <f t="shared" si="1"/>
        <v>-8030748374</v>
      </c>
      <c r="R57" s="29">
        <v>3848315903</v>
      </c>
      <c r="S57" s="30">
        <f t="shared" si="2"/>
        <v>11879064277</v>
      </c>
    </row>
    <row r="58" spans="1:19">
      <c r="A58" s="159" t="s">
        <v>281</v>
      </c>
      <c r="C58" s="22">
        <v>1719209</v>
      </c>
      <c r="D58" s="22"/>
      <c r="E58" s="22">
        <v>74426066219</v>
      </c>
      <c r="F58" s="22"/>
      <c r="G58" s="22">
        <v>-78939267896</v>
      </c>
      <c r="H58" s="22">
        <v>33224294940</v>
      </c>
      <c r="I58" s="31">
        <f t="shared" si="0"/>
        <v>-4513201677</v>
      </c>
      <c r="J58" s="22">
        <v>1719209</v>
      </c>
      <c r="K58" s="22"/>
      <c r="L58" s="22">
        <v>74426066219</v>
      </c>
      <c r="M58" s="22"/>
      <c r="N58" s="22">
        <v>-65817566864</v>
      </c>
      <c r="O58" s="22"/>
      <c r="P58" s="22">
        <f t="shared" si="1"/>
        <v>8608499355</v>
      </c>
      <c r="R58" s="29">
        <v>15967165669</v>
      </c>
      <c r="S58" s="30">
        <f t="shared" si="2"/>
        <v>7358666314</v>
      </c>
    </row>
    <row r="59" spans="1:19">
      <c r="A59" s="159" t="s">
        <v>140</v>
      </c>
      <c r="C59" s="22">
        <v>17059142</v>
      </c>
      <c r="D59" s="22"/>
      <c r="E59" s="22">
        <v>45904331769</v>
      </c>
      <c r="F59" s="22"/>
      <c r="G59" s="22">
        <v>-45080231713</v>
      </c>
      <c r="H59" s="22">
        <v>73069965961</v>
      </c>
      <c r="I59" s="31">
        <f t="shared" si="0"/>
        <v>824100056</v>
      </c>
      <c r="J59" s="22">
        <v>17059142</v>
      </c>
      <c r="K59" s="22"/>
      <c r="L59" s="22">
        <v>45904331769</v>
      </c>
      <c r="M59" s="22"/>
      <c r="N59" s="22">
        <v>-46754665008</v>
      </c>
      <c r="O59" s="22"/>
      <c r="P59" s="22">
        <f t="shared" si="1"/>
        <v>-850333239</v>
      </c>
      <c r="R59" s="29">
        <v>1253172861</v>
      </c>
      <c r="S59" s="30">
        <f t="shared" si="2"/>
        <v>2103506100</v>
      </c>
    </row>
    <row r="60" spans="1:19">
      <c r="A60" s="159" t="s">
        <v>297</v>
      </c>
      <c r="C60" s="22">
        <v>11207408</v>
      </c>
      <c r="D60" s="22"/>
      <c r="E60" s="22">
        <v>39215348211</v>
      </c>
      <c r="F60" s="22"/>
      <c r="G60" s="22">
        <v>-39927339240</v>
      </c>
      <c r="H60" s="22">
        <v>51412634257</v>
      </c>
      <c r="I60" s="31">
        <f t="shared" si="0"/>
        <v>-711991029</v>
      </c>
      <c r="J60" s="22">
        <v>11207408</v>
      </c>
      <c r="K60" s="22"/>
      <c r="L60" s="22">
        <v>39215348211</v>
      </c>
      <c r="M60" s="22"/>
      <c r="N60" s="22">
        <v>-43473349303</v>
      </c>
      <c r="O60" s="22"/>
      <c r="P60" s="22">
        <f t="shared" si="1"/>
        <v>-4258001092</v>
      </c>
      <c r="R60" s="29">
        <v>3272580231</v>
      </c>
      <c r="S60" s="30">
        <f t="shared" si="2"/>
        <v>7530581323</v>
      </c>
    </row>
    <row r="61" spans="1:19">
      <c r="A61" s="159" t="s">
        <v>189</v>
      </c>
      <c r="C61" s="22">
        <v>17295090</v>
      </c>
      <c r="D61" s="22"/>
      <c r="E61" s="22">
        <v>38510492641</v>
      </c>
      <c r="F61" s="22"/>
      <c r="G61" s="22">
        <v>-44850300866</v>
      </c>
      <c r="H61" s="22">
        <v>9497128005</v>
      </c>
      <c r="I61" s="31">
        <f t="shared" si="0"/>
        <v>-6339808225</v>
      </c>
      <c r="J61" s="22">
        <v>17295090</v>
      </c>
      <c r="K61" s="22"/>
      <c r="L61" s="22">
        <v>38510492641</v>
      </c>
      <c r="M61" s="22"/>
      <c r="N61" s="22">
        <v>-50389392993</v>
      </c>
      <c r="O61" s="22"/>
      <c r="P61" s="22">
        <f t="shared" si="1"/>
        <v>-11878900352</v>
      </c>
      <c r="R61" s="29">
        <v>2977818598</v>
      </c>
      <c r="S61" s="30">
        <f t="shared" si="2"/>
        <v>14856718950</v>
      </c>
    </row>
    <row r="62" spans="1:19">
      <c r="A62" s="159" t="s">
        <v>351</v>
      </c>
      <c r="C62" s="22">
        <v>23295474</v>
      </c>
      <c r="D62" s="22"/>
      <c r="E62" s="22">
        <v>25634650588</v>
      </c>
      <c r="F62" s="22"/>
      <c r="G62" s="22">
        <v>-30699441620</v>
      </c>
      <c r="H62" s="22">
        <v>77645062978</v>
      </c>
      <c r="I62" s="31">
        <f t="shared" si="0"/>
        <v>-5064791032</v>
      </c>
      <c r="J62" s="22">
        <v>23295474</v>
      </c>
      <c r="K62" s="22"/>
      <c r="L62" s="22">
        <v>25634650588</v>
      </c>
      <c r="M62" s="22"/>
      <c r="N62" s="22">
        <v>-36550867610</v>
      </c>
      <c r="O62" s="22"/>
      <c r="P62" s="22">
        <f t="shared" si="1"/>
        <v>-10916217022</v>
      </c>
      <c r="R62" s="29">
        <v>4041156489</v>
      </c>
      <c r="S62" s="30">
        <f t="shared" si="2"/>
        <v>14957373511</v>
      </c>
    </row>
    <row r="63" spans="1:19">
      <c r="A63" s="159" t="s">
        <v>149</v>
      </c>
      <c r="C63" s="22">
        <v>12815974</v>
      </c>
      <c r="D63" s="22"/>
      <c r="E63" s="22">
        <v>60475445883</v>
      </c>
      <c r="F63" s="22"/>
      <c r="G63" s="22">
        <v>-65116471853</v>
      </c>
      <c r="H63" s="22">
        <v>19282897934</v>
      </c>
      <c r="I63" s="31">
        <f t="shared" si="0"/>
        <v>-4641025970</v>
      </c>
      <c r="J63" s="22">
        <v>12815974</v>
      </c>
      <c r="K63" s="22"/>
      <c r="L63" s="22">
        <v>60475445883</v>
      </c>
      <c r="M63" s="22"/>
      <c r="N63" s="22">
        <v>-51865767074</v>
      </c>
      <c r="O63" s="22"/>
      <c r="P63" s="22">
        <f t="shared" si="1"/>
        <v>8609678809</v>
      </c>
      <c r="R63" s="29">
        <v>165383073</v>
      </c>
      <c r="S63" s="30">
        <f t="shared" si="2"/>
        <v>-8444295736</v>
      </c>
    </row>
    <row r="64" spans="1:19">
      <c r="A64" s="159" t="s">
        <v>369</v>
      </c>
      <c r="C64" s="22">
        <v>13828388</v>
      </c>
      <c r="D64" s="22"/>
      <c r="E64" s="22">
        <v>87837637099</v>
      </c>
      <c r="F64" s="22"/>
      <c r="G64" s="22">
        <v>-88016341235</v>
      </c>
      <c r="H64" s="22">
        <v>33530252203</v>
      </c>
      <c r="I64" s="31">
        <f t="shared" si="0"/>
        <v>-178704136</v>
      </c>
      <c r="J64" s="22">
        <v>13828388</v>
      </c>
      <c r="K64" s="22"/>
      <c r="L64" s="22">
        <v>87837637099</v>
      </c>
      <c r="M64" s="22"/>
      <c r="N64" s="22">
        <v>-93963403352</v>
      </c>
      <c r="O64" s="22"/>
      <c r="P64" s="22">
        <f t="shared" si="1"/>
        <v>-6125766253</v>
      </c>
      <c r="R64" s="29">
        <v>8963424266</v>
      </c>
      <c r="S64" s="30">
        <f t="shared" si="2"/>
        <v>15089190519</v>
      </c>
    </row>
    <row r="65" spans="1:19">
      <c r="A65" s="159" t="s">
        <v>298</v>
      </c>
      <c r="C65" s="22">
        <v>8789764</v>
      </c>
      <c r="D65" s="22"/>
      <c r="E65" s="22">
        <v>28239486572</v>
      </c>
      <c r="F65" s="22"/>
      <c r="G65" s="22">
        <v>-31444967908</v>
      </c>
      <c r="H65" s="22">
        <v>146865346630</v>
      </c>
      <c r="I65" s="31">
        <f t="shared" si="0"/>
        <v>-3205481336</v>
      </c>
      <c r="J65" s="22">
        <v>8789764</v>
      </c>
      <c r="K65" s="22"/>
      <c r="L65" s="22">
        <v>28239486572</v>
      </c>
      <c r="M65" s="22"/>
      <c r="N65" s="22">
        <v>-35463097448</v>
      </c>
      <c r="O65" s="22"/>
      <c r="P65" s="22">
        <f t="shared" si="1"/>
        <v>-7223610876</v>
      </c>
      <c r="R65" s="29">
        <v>3426454958</v>
      </c>
      <c r="S65" s="30">
        <f t="shared" si="2"/>
        <v>10650065834</v>
      </c>
    </row>
    <row r="66" spans="1:19">
      <c r="A66" s="159" t="s">
        <v>92</v>
      </c>
      <c r="C66" s="22">
        <v>11859092</v>
      </c>
      <c r="D66" s="22"/>
      <c r="E66" s="22">
        <v>89592831064</v>
      </c>
      <c r="F66" s="22"/>
      <c r="G66" s="22">
        <v>-96729630593</v>
      </c>
      <c r="H66" s="22">
        <v>70975849666</v>
      </c>
      <c r="I66" s="31">
        <f t="shared" si="0"/>
        <v>-7136799529</v>
      </c>
      <c r="J66" s="22">
        <v>11859092</v>
      </c>
      <c r="K66" s="22"/>
      <c r="L66" s="22">
        <v>89592831064</v>
      </c>
      <c r="M66" s="22"/>
      <c r="N66" s="22">
        <v>-129224923772</v>
      </c>
      <c r="O66" s="22"/>
      <c r="P66" s="22">
        <f t="shared" si="1"/>
        <v>-39632092708</v>
      </c>
      <c r="R66" s="29">
        <v>16818060606</v>
      </c>
      <c r="S66" s="30">
        <f t="shared" si="2"/>
        <v>56450153314</v>
      </c>
    </row>
    <row r="67" spans="1:19">
      <c r="A67" s="159" t="s">
        <v>299</v>
      </c>
      <c r="C67" s="22">
        <v>1844419</v>
      </c>
      <c r="D67" s="22"/>
      <c r="E67" s="22">
        <v>45286084266</v>
      </c>
      <c r="F67" s="22"/>
      <c r="G67" s="22">
        <v>-40590152318</v>
      </c>
      <c r="H67" s="22">
        <v>38884287452</v>
      </c>
      <c r="I67" s="31">
        <f t="shared" si="0"/>
        <v>4695931948</v>
      </c>
      <c r="J67" s="22">
        <v>1844419</v>
      </c>
      <c r="K67" s="22"/>
      <c r="L67" s="22">
        <v>45286084266</v>
      </c>
      <c r="M67" s="22"/>
      <c r="N67" s="22">
        <v>-36200019831</v>
      </c>
      <c r="O67" s="22"/>
      <c r="P67" s="22">
        <f t="shared" si="1"/>
        <v>9086064435</v>
      </c>
      <c r="R67" s="29">
        <v>3008442265</v>
      </c>
      <c r="S67" s="30">
        <f t="shared" si="2"/>
        <v>-6077622170</v>
      </c>
    </row>
    <row r="68" spans="1:19">
      <c r="A68" s="159" t="s">
        <v>273</v>
      </c>
      <c r="C68" s="22">
        <v>14061682</v>
      </c>
      <c r="D68" s="22"/>
      <c r="E68" s="22">
        <v>57086213230</v>
      </c>
      <c r="F68" s="22"/>
      <c r="G68" s="22">
        <v>-46765229426</v>
      </c>
      <c r="H68" s="22">
        <v>3713245881</v>
      </c>
      <c r="I68" s="31">
        <f t="shared" si="0"/>
        <v>10320983804</v>
      </c>
      <c r="J68" s="22">
        <v>14061682</v>
      </c>
      <c r="K68" s="22"/>
      <c r="L68" s="22">
        <v>57086213230</v>
      </c>
      <c r="M68" s="22"/>
      <c r="N68" s="22">
        <v>-61492960853</v>
      </c>
      <c r="O68" s="22"/>
      <c r="P68" s="22">
        <f t="shared" si="1"/>
        <v>-4406747623</v>
      </c>
      <c r="R68" s="29">
        <v>1555348613</v>
      </c>
      <c r="S68" s="30">
        <f t="shared" si="2"/>
        <v>5962096236</v>
      </c>
    </row>
    <row r="69" spans="1:19">
      <c r="A69" s="159" t="s">
        <v>203</v>
      </c>
      <c r="C69" s="22">
        <v>7776855</v>
      </c>
      <c r="D69" s="22"/>
      <c r="E69" s="22">
        <v>143556920981</v>
      </c>
      <c r="F69" s="22"/>
      <c r="G69" s="22">
        <v>-140664356077</v>
      </c>
      <c r="H69" s="22">
        <v>27311869969</v>
      </c>
      <c r="I69" s="31">
        <f t="shared" si="0"/>
        <v>2892564904</v>
      </c>
      <c r="J69" s="22">
        <v>7776855</v>
      </c>
      <c r="K69" s="22"/>
      <c r="L69" s="22">
        <v>143556920981</v>
      </c>
      <c r="M69" s="22"/>
      <c r="N69" s="22">
        <v>-163305161309</v>
      </c>
      <c r="O69" s="22"/>
      <c r="P69" s="22">
        <f t="shared" si="1"/>
        <v>-19748240328</v>
      </c>
      <c r="R69" s="29">
        <v>-664858821</v>
      </c>
      <c r="S69" s="30">
        <f t="shared" si="2"/>
        <v>19083381507</v>
      </c>
    </row>
    <row r="70" spans="1:19">
      <c r="A70" s="159" t="s">
        <v>212</v>
      </c>
      <c r="C70" s="22">
        <v>37937607</v>
      </c>
      <c r="D70" s="22"/>
      <c r="E70" s="22">
        <v>83418674667</v>
      </c>
      <c r="F70" s="22"/>
      <c r="G70" s="22">
        <v>-78367890219</v>
      </c>
      <c r="H70" s="22">
        <v>84771246136</v>
      </c>
      <c r="I70" s="31">
        <f t="shared" si="0"/>
        <v>5050784448</v>
      </c>
      <c r="J70" s="22">
        <v>37937607</v>
      </c>
      <c r="K70" s="22"/>
      <c r="L70" s="22">
        <v>83418674667</v>
      </c>
      <c r="M70" s="22"/>
      <c r="N70" s="22">
        <v>-91759991766</v>
      </c>
      <c r="O70" s="22"/>
      <c r="P70" s="22">
        <f t="shared" si="1"/>
        <v>-8341317099</v>
      </c>
      <c r="R70" s="29">
        <v>7679208860</v>
      </c>
      <c r="S70" s="30">
        <f t="shared" si="2"/>
        <v>16020525959</v>
      </c>
    </row>
    <row r="71" spans="1:19">
      <c r="A71" s="159" t="s">
        <v>253</v>
      </c>
      <c r="C71" s="22">
        <v>3198616</v>
      </c>
      <c r="D71" s="22"/>
      <c r="E71" s="22">
        <v>37073952182</v>
      </c>
      <c r="F71" s="22"/>
      <c r="G71" s="22">
        <v>-26053139118</v>
      </c>
      <c r="H71" s="22">
        <v>38460645193</v>
      </c>
      <c r="I71" s="31">
        <f t="shared" si="0"/>
        <v>11020813064</v>
      </c>
      <c r="J71" s="22">
        <v>3198616</v>
      </c>
      <c r="K71" s="22"/>
      <c r="L71" s="22">
        <v>37073952182</v>
      </c>
      <c r="M71" s="22"/>
      <c r="N71" s="22">
        <v>-46106475402</v>
      </c>
      <c r="O71" s="22"/>
      <c r="P71" s="22">
        <f t="shared" si="1"/>
        <v>-9032523220</v>
      </c>
      <c r="R71" s="29">
        <v>4268563126</v>
      </c>
      <c r="S71" s="30">
        <f t="shared" si="2"/>
        <v>13301086346</v>
      </c>
    </row>
    <row r="72" spans="1:19">
      <c r="A72" s="159" t="s">
        <v>125</v>
      </c>
      <c r="C72" s="22">
        <v>688945</v>
      </c>
      <c r="D72" s="22"/>
      <c r="E72" s="22">
        <v>3965257055</v>
      </c>
      <c r="F72" s="22"/>
      <c r="G72" s="22">
        <v>-4025528158</v>
      </c>
      <c r="H72" s="22">
        <v>-784621461</v>
      </c>
      <c r="I72" s="31">
        <f t="shared" ref="I72:I135" si="3">E72+G72</f>
        <v>-60271103</v>
      </c>
      <c r="J72" s="22">
        <v>688945</v>
      </c>
      <c r="K72" s="22"/>
      <c r="L72" s="22">
        <v>3965257055</v>
      </c>
      <c r="M72" s="22"/>
      <c r="N72" s="22">
        <v>-4136883668</v>
      </c>
      <c r="O72" s="22"/>
      <c r="P72" s="22">
        <f t="shared" ref="P72:P135" si="4">L72+N72</f>
        <v>-171626613</v>
      </c>
      <c r="R72" s="29">
        <v>1626754759</v>
      </c>
      <c r="S72" s="30">
        <f>R72-P73</f>
        <v>4097025829</v>
      </c>
    </row>
    <row r="73" spans="1:19">
      <c r="A73" s="159" t="s">
        <v>254</v>
      </c>
      <c r="C73" s="22">
        <v>14268610</v>
      </c>
      <c r="D73" s="22"/>
      <c r="E73" s="22">
        <v>42153991386</v>
      </c>
      <c r="F73" s="22"/>
      <c r="G73" s="22">
        <v>-39176738834</v>
      </c>
      <c r="H73" s="22">
        <v>16685039400</v>
      </c>
      <c r="I73" s="31">
        <f t="shared" si="3"/>
        <v>2977252552</v>
      </c>
      <c r="J73" s="22">
        <v>14268610</v>
      </c>
      <c r="K73" s="22"/>
      <c r="L73" s="22">
        <v>42153991386</v>
      </c>
      <c r="M73" s="22"/>
      <c r="N73" s="22">
        <v>-44624262456</v>
      </c>
      <c r="O73" s="22"/>
      <c r="P73" s="22">
        <f t="shared" si="4"/>
        <v>-2470271070</v>
      </c>
      <c r="R73" s="29">
        <v>3890190585</v>
      </c>
      <c r="S73" s="30">
        <f>R73-P74</f>
        <v>-24338799552</v>
      </c>
    </row>
    <row r="74" spans="1:19">
      <c r="A74" s="159" t="s">
        <v>101</v>
      </c>
      <c r="C74" s="22">
        <v>34934881</v>
      </c>
      <c r="D74" s="22"/>
      <c r="E74" s="22">
        <v>225031079613</v>
      </c>
      <c r="F74" s="22"/>
      <c r="G74" s="22">
        <v>-181171025021</v>
      </c>
      <c r="H74" s="22">
        <v>33126587001</v>
      </c>
      <c r="I74" s="31">
        <f t="shared" si="3"/>
        <v>43860054592</v>
      </c>
      <c r="J74" s="22">
        <v>34934881</v>
      </c>
      <c r="K74" s="22"/>
      <c r="L74" s="22">
        <v>225031079613</v>
      </c>
      <c r="M74" s="22"/>
      <c r="N74" s="22">
        <v>-196802089476</v>
      </c>
      <c r="O74" s="22"/>
      <c r="P74" s="22">
        <f t="shared" si="4"/>
        <v>28228990137</v>
      </c>
      <c r="R74" s="29">
        <v>10328055444</v>
      </c>
      <c r="S74" s="30" t="e">
        <f>R74-#REF!</f>
        <v>#REF!</v>
      </c>
    </row>
    <row r="75" spans="1:19">
      <c r="A75" s="159" t="s">
        <v>237</v>
      </c>
      <c r="C75" s="22">
        <v>12262748</v>
      </c>
      <c r="D75" s="22"/>
      <c r="E75" s="22">
        <v>38373442081</v>
      </c>
      <c r="F75" s="22"/>
      <c r="G75" s="22">
        <v>-42679778445</v>
      </c>
      <c r="H75" s="22">
        <v>-127471206</v>
      </c>
      <c r="I75" s="31">
        <f t="shared" si="3"/>
        <v>-4306336364</v>
      </c>
      <c r="J75" s="22">
        <v>12262748</v>
      </c>
      <c r="K75" s="22"/>
      <c r="L75" s="22">
        <v>38373442081</v>
      </c>
      <c r="M75" s="22"/>
      <c r="N75" s="22">
        <v>-46979620217</v>
      </c>
      <c r="O75" s="22"/>
      <c r="P75" s="22">
        <f t="shared" si="4"/>
        <v>-8606178136</v>
      </c>
      <c r="R75" s="29">
        <v>3835572759</v>
      </c>
      <c r="S75" s="30">
        <f t="shared" ref="S75:S101" si="5">R75-P77</f>
        <v>14127617717</v>
      </c>
    </row>
    <row r="76" spans="1:19">
      <c r="A76" s="159" t="s">
        <v>127</v>
      </c>
      <c r="C76" s="22">
        <v>1469535</v>
      </c>
      <c r="D76" s="22"/>
      <c r="E76" s="22">
        <v>21108433809</v>
      </c>
      <c r="F76" s="22"/>
      <c r="G76" s="22">
        <v>-23364428625</v>
      </c>
      <c r="H76" s="22">
        <v>1628708778</v>
      </c>
      <c r="I76" s="31">
        <f t="shared" si="3"/>
        <v>-2255994816</v>
      </c>
      <c r="J76" s="22">
        <v>1469535</v>
      </c>
      <c r="K76" s="22"/>
      <c r="L76" s="22">
        <v>21108433809</v>
      </c>
      <c r="M76" s="22"/>
      <c r="N76" s="22">
        <v>-23873247460</v>
      </c>
      <c r="O76" s="22"/>
      <c r="P76" s="22">
        <f t="shared" si="4"/>
        <v>-2764813651</v>
      </c>
      <c r="R76" s="29">
        <v>-1123050833</v>
      </c>
      <c r="S76" s="30">
        <f t="shared" si="5"/>
        <v>1384551265</v>
      </c>
    </row>
    <row r="77" spans="1:19">
      <c r="A77" s="159" t="s">
        <v>141</v>
      </c>
      <c r="C77" s="22">
        <v>7205141</v>
      </c>
      <c r="D77" s="22"/>
      <c r="E77" s="22">
        <v>36885692621</v>
      </c>
      <c r="F77" s="22"/>
      <c r="G77" s="22">
        <v>-38682053975</v>
      </c>
      <c r="H77" s="22">
        <v>16247186233</v>
      </c>
      <c r="I77" s="31">
        <f t="shared" si="3"/>
        <v>-1796361354</v>
      </c>
      <c r="J77" s="22">
        <v>7205141</v>
      </c>
      <c r="K77" s="22"/>
      <c r="L77" s="22">
        <v>36885692621</v>
      </c>
      <c r="M77" s="22"/>
      <c r="N77" s="22">
        <v>-47177737579</v>
      </c>
      <c r="O77" s="22"/>
      <c r="P77" s="22">
        <f t="shared" si="4"/>
        <v>-10292044958</v>
      </c>
      <c r="R77" s="29">
        <v>2167757541</v>
      </c>
      <c r="S77" s="30">
        <f t="shared" si="5"/>
        <v>8124182867</v>
      </c>
    </row>
    <row r="78" spans="1:19">
      <c r="A78" s="159" t="s">
        <v>338</v>
      </c>
      <c r="C78" s="22">
        <v>3859403</v>
      </c>
      <c r="D78" s="22"/>
      <c r="E78" s="22">
        <v>33300295316</v>
      </c>
      <c r="F78" s="22"/>
      <c r="G78" s="22">
        <v>-32284177036</v>
      </c>
      <c r="H78" s="22">
        <v>76223089078</v>
      </c>
      <c r="I78" s="31">
        <f t="shared" si="3"/>
        <v>1016118280</v>
      </c>
      <c r="J78" s="22">
        <v>3859403</v>
      </c>
      <c r="K78" s="22"/>
      <c r="L78" s="22">
        <v>33300295316</v>
      </c>
      <c r="M78" s="22"/>
      <c r="N78" s="22">
        <v>-35807897414</v>
      </c>
      <c r="O78" s="22"/>
      <c r="P78" s="22">
        <f t="shared" si="4"/>
        <v>-2507602098</v>
      </c>
      <c r="R78" s="29">
        <v>11255833529</v>
      </c>
      <c r="S78" s="30">
        <f t="shared" si="5"/>
        <v>10982471603</v>
      </c>
    </row>
    <row r="79" spans="1:19">
      <c r="A79" s="159" t="s">
        <v>339</v>
      </c>
      <c r="C79" s="22">
        <v>11511897</v>
      </c>
      <c r="D79" s="22"/>
      <c r="E79" s="22">
        <v>23184330860</v>
      </c>
      <c r="F79" s="22"/>
      <c r="G79" s="22">
        <v>-24855014063</v>
      </c>
      <c r="H79" s="22">
        <v>38101928744</v>
      </c>
      <c r="I79" s="31">
        <f t="shared" si="3"/>
        <v>-1670683203</v>
      </c>
      <c r="J79" s="22">
        <v>11511897</v>
      </c>
      <c r="K79" s="22"/>
      <c r="L79" s="22">
        <v>23184330860</v>
      </c>
      <c r="M79" s="22"/>
      <c r="N79" s="22">
        <v>-29140756186</v>
      </c>
      <c r="O79" s="22"/>
      <c r="P79" s="22">
        <f t="shared" si="4"/>
        <v>-5956425326</v>
      </c>
      <c r="R79" s="29">
        <v>1720746978</v>
      </c>
      <c r="S79" s="30">
        <f t="shared" si="5"/>
        <v>-10589627549</v>
      </c>
    </row>
    <row r="80" spans="1:19">
      <c r="A80" s="159" t="s">
        <v>395</v>
      </c>
      <c r="C80" s="22">
        <v>2254171</v>
      </c>
      <c r="D80" s="22"/>
      <c r="E80" s="22">
        <v>30877654649</v>
      </c>
      <c r="F80" s="22"/>
      <c r="G80" s="22">
        <v>-30604292723</v>
      </c>
      <c r="H80" s="22">
        <v>34118692692</v>
      </c>
      <c r="I80" s="31">
        <f t="shared" si="3"/>
        <v>273361926</v>
      </c>
      <c r="J80" s="22">
        <v>2254171</v>
      </c>
      <c r="K80" s="22"/>
      <c r="L80" s="22">
        <v>30877654649</v>
      </c>
      <c r="M80" s="22"/>
      <c r="N80" s="22">
        <v>-30604292723</v>
      </c>
      <c r="O80" s="22"/>
      <c r="P80" s="22">
        <f t="shared" si="4"/>
        <v>273361926</v>
      </c>
      <c r="R80" s="29">
        <v>4543824669</v>
      </c>
      <c r="S80" s="30">
        <f t="shared" si="5"/>
        <v>21211487200</v>
      </c>
    </row>
    <row r="81" spans="1:19">
      <c r="A81" s="159" t="s">
        <v>176</v>
      </c>
      <c r="C81" s="22">
        <v>3500843</v>
      </c>
      <c r="D81" s="22"/>
      <c r="E81" s="22">
        <v>109898810044</v>
      </c>
      <c r="F81" s="22"/>
      <c r="G81" s="22">
        <v>-105598119349</v>
      </c>
      <c r="H81" s="22">
        <v>18614345747</v>
      </c>
      <c r="I81" s="31">
        <f t="shared" si="3"/>
        <v>4300690695</v>
      </c>
      <c r="J81" s="22">
        <v>3500843</v>
      </c>
      <c r="K81" s="22"/>
      <c r="L81" s="22">
        <v>109898810044</v>
      </c>
      <c r="M81" s="22"/>
      <c r="N81" s="22">
        <v>-97588435517</v>
      </c>
      <c r="O81" s="22"/>
      <c r="P81" s="22">
        <f t="shared" si="4"/>
        <v>12310374527</v>
      </c>
      <c r="R81" s="29">
        <v>0</v>
      </c>
      <c r="S81" s="30">
        <f t="shared" si="5"/>
        <v>5661705475</v>
      </c>
    </row>
    <row r="82" spans="1:19">
      <c r="A82" s="159" t="s">
        <v>123</v>
      </c>
      <c r="C82" s="22">
        <v>13511236</v>
      </c>
      <c r="D82" s="22"/>
      <c r="E82" s="22">
        <v>56705023986</v>
      </c>
      <c r="F82" s="22"/>
      <c r="G82" s="22">
        <v>-58705826197</v>
      </c>
      <c r="H82" s="22">
        <v>53129459574</v>
      </c>
      <c r="I82" s="31">
        <f t="shared" si="3"/>
        <v>-2000802211</v>
      </c>
      <c r="J82" s="22">
        <v>13511236</v>
      </c>
      <c r="K82" s="22"/>
      <c r="L82" s="22">
        <v>56705023986</v>
      </c>
      <c r="M82" s="22"/>
      <c r="N82" s="22">
        <v>-73372686517</v>
      </c>
      <c r="O82" s="22"/>
      <c r="P82" s="22">
        <f t="shared" si="4"/>
        <v>-16667662531</v>
      </c>
      <c r="R82" s="29">
        <v>2059015514</v>
      </c>
      <c r="S82" s="30">
        <f t="shared" si="5"/>
        <v>9192570913</v>
      </c>
    </row>
    <row r="83" spans="1:19">
      <c r="A83" s="159" t="s">
        <v>168</v>
      </c>
      <c r="C83" s="22">
        <v>2636741</v>
      </c>
      <c r="D83" s="22"/>
      <c r="E83" s="22">
        <v>40049680538</v>
      </c>
      <c r="F83" s="22"/>
      <c r="G83" s="22">
        <v>-42678269426</v>
      </c>
      <c r="H83" s="22">
        <v>22199580581</v>
      </c>
      <c r="I83" s="31">
        <f t="shared" si="3"/>
        <v>-2628588888</v>
      </c>
      <c r="J83" s="22">
        <v>2636741</v>
      </c>
      <c r="K83" s="22"/>
      <c r="L83" s="22">
        <v>40049680538</v>
      </c>
      <c r="M83" s="22"/>
      <c r="N83" s="22">
        <v>-45711386013</v>
      </c>
      <c r="O83" s="22"/>
      <c r="P83" s="22">
        <f t="shared" si="4"/>
        <v>-5661705475</v>
      </c>
      <c r="R83" s="29">
        <v>4317789098</v>
      </c>
      <c r="S83" s="30">
        <f t="shared" si="5"/>
        <v>4317789098</v>
      </c>
    </row>
    <row r="84" spans="1:19">
      <c r="A84" s="159" t="s">
        <v>274</v>
      </c>
      <c r="C84" s="1">
        <v>1992739</v>
      </c>
      <c r="D84" s="22"/>
      <c r="E84" s="22">
        <v>23215939421</v>
      </c>
      <c r="F84" s="22"/>
      <c r="G84" s="22">
        <v>-25293301094</v>
      </c>
      <c r="H84" s="22">
        <v>32957632170</v>
      </c>
      <c r="I84" s="31">
        <f t="shared" si="3"/>
        <v>-2077361673</v>
      </c>
      <c r="J84" s="22">
        <v>1992739</v>
      </c>
      <c r="K84" s="22"/>
      <c r="L84" s="22">
        <v>23215939421</v>
      </c>
      <c r="M84" s="22"/>
      <c r="N84" s="22">
        <v>-30349494820</v>
      </c>
      <c r="O84" s="22"/>
      <c r="P84" s="22">
        <f t="shared" si="4"/>
        <v>-7133555399</v>
      </c>
      <c r="R84" s="29">
        <v>-3541670173</v>
      </c>
      <c r="S84" s="30">
        <f t="shared" si="5"/>
        <v>-1540945722</v>
      </c>
    </row>
    <row r="85" spans="1:19">
      <c r="A85" s="159" t="s">
        <v>171</v>
      </c>
      <c r="C85" s="22">
        <v>0</v>
      </c>
      <c r="D85" s="22"/>
      <c r="E85" s="22">
        <v>0</v>
      </c>
      <c r="F85" s="22"/>
      <c r="G85" s="22">
        <v>-4939848679</v>
      </c>
      <c r="H85" s="22">
        <v>-474518250</v>
      </c>
      <c r="I85" s="31">
        <f t="shared" si="3"/>
        <v>-4939848679</v>
      </c>
      <c r="J85" s="22">
        <v>0</v>
      </c>
      <c r="K85" s="22"/>
      <c r="L85" s="22">
        <v>0</v>
      </c>
      <c r="M85" s="22"/>
      <c r="N85" s="22">
        <v>0</v>
      </c>
      <c r="O85" s="22"/>
      <c r="P85" s="22">
        <f t="shared" si="4"/>
        <v>0</v>
      </c>
      <c r="R85" s="29">
        <v>12328992431</v>
      </c>
      <c r="S85" s="30">
        <f t="shared" si="5"/>
        <v>16546590438</v>
      </c>
    </row>
    <row r="86" spans="1:19">
      <c r="A86" s="159" t="s">
        <v>138</v>
      </c>
      <c r="C86" s="22">
        <v>1659239</v>
      </c>
      <c r="D86" s="22"/>
      <c r="E86" s="22">
        <v>49975805800</v>
      </c>
      <c r="F86" s="22"/>
      <c r="G86" s="22">
        <v>-53193766649</v>
      </c>
      <c r="H86" s="22">
        <v>-8908157064</v>
      </c>
      <c r="I86" s="31">
        <f t="shared" si="3"/>
        <v>-3217960849</v>
      </c>
      <c r="J86" s="22">
        <v>1659239</v>
      </c>
      <c r="K86" s="22"/>
      <c r="L86" s="22">
        <v>49975805800</v>
      </c>
      <c r="M86" s="22"/>
      <c r="N86" s="22">
        <v>-51976530251</v>
      </c>
      <c r="O86" s="22"/>
      <c r="P86" s="22">
        <f t="shared" si="4"/>
        <v>-2000724451</v>
      </c>
      <c r="R86" s="29">
        <v>2358797745</v>
      </c>
      <c r="S86" s="30">
        <f t="shared" si="5"/>
        <v>2443702623</v>
      </c>
    </row>
    <row r="87" spans="1:19">
      <c r="A87" s="159" t="s">
        <v>282</v>
      </c>
      <c r="C87" s="1">
        <v>10494550</v>
      </c>
      <c r="D87" s="22"/>
      <c r="E87" s="22">
        <v>30555642657</v>
      </c>
      <c r="F87" s="22"/>
      <c r="G87" s="22">
        <v>-32619634727</v>
      </c>
      <c r="H87" s="22">
        <v>75227766970</v>
      </c>
      <c r="I87" s="31">
        <f t="shared" si="3"/>
        <v>-2063992070</v>
      </c>
      <c r="J87" s="22">
        <v>10494550</v>
      </c>
      <c r="K87" s="22"/>
      <c r="L87" s="22">
        <v>30555642657</v>
      </c>
      <c r="M87" s="22"/>
      <c r="N87" s="22">
        <v>-34773240664</v>
      </c>
      <c r="O87" s="22"/>
      <c r="P87" s="22">
        <f t="shared" si="4"/>
        <v>-4217598007</v>
      </c>
      <c r="R87" s="29">
        <v>7256508245</v>
      </c>
      <c r="S87" s="30">
        <f t="shared" si="5"/>
        <v>7594696172</v>
      </c>
    </row>
    <row r="88" spans="1:19">
      <c r="A88" s="159" t="s">
        <v>283</v>
      </c>
      <c r="C88" s="22">
        <v>1332</v>
      </c>
      <c r="D88" s="22"/>
      <c r="E88" s="22">
        <v>24098160</v>
      </c>
      <c r="F88" s="22"/>
      <c r="G88" s="22">
        <v>-24098160</v>
      </c>
      <c r="H88" s="22">
        <v>11397130955</v>
      </c>
      <c r="I88" s="31">
        <f t="shared" si="3"/>
        <v>0</v>
      </c>
      <c r="J88" s="22">
        <v>1332</v>
      </c>
      <c r="K88" s="22"/>
      <c r="L88" s="22">
        <v>24098160</v>
      </c>
      <c r="M88" s="22"/>
      <c r="N88" s="22">
        <v>-109003038</v>
      </c>
      <c r="O88" s="22"/>
      <c r="P88" s="22">
        <f t="shared" si="4"/>
        <v>-84904878</v>
      </c>
      <c r="R88" s="29">
        <v>747433411</v>
      </c>
      <c r="S88" s="30">
        <f t="shared" si="5"/>
        <v>4975728487</v>
      </c>
    </row>
    <row r="89" spans="1:19">
      <c r="A89" s="159" t="s">
        <v>159</v>
      </c>
      <c r="C89" s="22">
        <v>128656</v>
      </c>
      <c r="D89" s="22"/>
      <c r="E89" s="22">
        <v>2463170972</v>
      </c>
      <c r="F89" s="22"/>
      <c r="G89" s="22">
        <v>-2397946816</v>
      </c>
      <c r="H89" s="22">
        <v>17534944999</v>
      </c>
      <c r="I89" s="31">
        <f t="shared" si="3"/>
        <v>65224156</v>
      </c>
      <c r="J89" s="22">
        <v>128656</v>
      </c>
      <c r="K89" s="22"/>
      <c r="L89" s="22">
        <v>2463170972</v>
      </c>
      <c r="M89" s="22"/>
      <c r="N89" s="22">
        <v>-2801358899</v>
      </c>
      <c r="O89" s="22"/>
      <c r="P89" s="22">
        <f t="shared" si="4"/>
        <v>-338187927</v>
      </c>
      <c r="R89" s="29">
        <v>18961877493</v>
      </c>
      <c r="S89" s="30">
        <f t="shared" si="5"/>
        <v>14880736652</v>
      </c>
    </row>
    <row r="90" spans="1:19">
      <c r="A90" s="159" t="s">
        <v>302</v>
      </c>
      <c r="C90" s="22">
        <v>2240781</v>
      </c>
      <c r="D90" s="22"/>
      <c r="E90" s="22">
        <v>111149672820</v>
      </c>
      <c r="F90" s="22"/>
      <c r="G90" s="22">
        <v>-115495091969</v>
      </c>
      <c r="H90" s="22">
        <v>66200943424</v>
      </c>
      <c r="I90" s="31">
        <f t="shared" si="3"/>
        <v>-4345419149</v>
      </c>
      <c r="J90" s="22">
        <v>2240781</v>
      </c>
      <c r="K90" s="22"/>
      <c r="L90" s="22">
        <v>111149672820</v>
      </c>
      <c r="M90" s="22"/>
      <c r="N90" s="22">
        <v>-115377967896</v>
      </c>
      <c r="O90" s="22"/>
      <c r="P90" s="22">
        <f t="shared" si="4"/>
        <v>-4228295076</v>
      </c>
      <c r="R90" s="29">
        <v>16194105727</v>
      </c>
      <c r="S90" s="30">
        <f t="shared" si="5"/>
        <v>16320772116</v>
      </c>
    </row>
    <row r="91" spans="1:19">
      <c r="A91" s="159" t="s">
        <v>255</v>
      </c>
      <c r="C91" s="22">
        <v>8699319</v>
      </c>
      <c r="D91" s="22"/>
      <c r="E91" s="22">
        <v>52490677380</v>
      </c>
      <c r="F91" s="22"/>
      <c r="G91" s="22">
        <v>-53701335506</v>
      </c>
      <c r="H91" s="22">
        <v>17907796931</v>
      </c>
      <c r="I91" s="31">
        <f t="shared" si="3"/>
        <v>-1210658126</v>
      </c>
      <c r="J91" s="22">
        <v>8699319</v>
      </c>
      <c r="K91" s="22"/>
      <c r="L91" s="22">
        <v>52490677380</v>
      </c>
      <c r="M91" s="22"/>
      <c r="N91" s="22">
        <v>-48409536539</v>
      </c>
      <c r="O91" s="22"/>
      <c r="P91" s="22">
        <f t="shared" si="4"/>
        <v>4081140841</v>
      </c>
      <c r="R91" s="29">
        <v>19187645573</v>
      </c>
      <c r="S91" s="30">
        <f t="shared" si="5"/>
        <v>-2501896338</v>
      </c>
    </row>
    <row r="92" spans="1:19">
      <c r="A92" s="159" t="s">
        <v>130</v>
      </c>
      <c r="C92" s="22">
        <v>1170870</v>
      </c>
      <c r="D92" s="22"/>
      <c r="E92" s="22">
        <v>12930965929</v>
      </c>
      <c r="F92" s="22"/>
      <c r="G92" s="22">
        <v>-12778562710</v>
      </c>
      <c r="H92" s="22">
        <v>3609538246</v>
      </c>
      <c r="I92" s="31">
        <f t="shared" si="3"/>
        <v>152403219</v>
      </c>
      <c r="J92" s="22">
        <v>1170870</v>
      </c>
      <c r="K92" s="22"/>
      <c r="L92" s="22">
        <v>12930965929</v>
      </c>
      <c r="M92" s="22"/>
      <c r="N92" s="22">
        <v>-13057632318</v>
      </c>
      <c r="O92" s="22"/>
      <c r="P92" s="22">
        <f t="shared" si="4"/>
        <v>-126666389</v>
      </c>
      <c r="R92" s="29">
        <v>3528362991</v>
      </c>
      <c r="S92" s="30">
        <f t="shared" si="5"/>
        <v>4989946076</v>
      </c>
    </row>
    <row r="93" spans="1:19">
      <c r="A93" s="159" t="s">
        <v>230</v>
      </c>
      <c r="C93" s="22">
        <v>3414397</v>
      </c>
      <c r="D93" s="22"/>
      <c r="E93" s="29">
        <v>76943823933</v>
      </c>
      <c r="F93" s="22"/>
      <c r="G93" s="22">
        <v>-70303152851</v>
      </c>
      <c r="H93" s="22">
        <v>-2936718346</v>
      </c>
      <c r="I93" s="31">
        <f t="shared" si="3"/>
        <v>6640671082</v>
      </c>
      <c r="J93" s="22">
        <v>3414397</v>
      </c>
      <c r="K93" s="22"/>
      <c r="L93" s="22">
        <v>76943823933</v>
      </c>
      <c r="M93" s="22"/>
      <c r="N93" s="22">
        <v>-55254282022</v>
      </c>
      <c r="O93" s="22"/>
      <c r="P93" s="22">
        <f t="shared" si="4"/>
        <v>21689541911</v>
      </c>
      <c r="R93" s="29">
        <v>-41891</v>
      </c>
      <c r="S93" s="30">
        <f t="shared" si="5"/>
        <v>5100252009</v>
      </c>
    </row>
    <row r="94" spans="1:19">
      <c r="A94" s="159" t="s">
        <v>227</v>
      </c>
      <c r="C94" s="22">
        <v>1240407</v>
      </c>
      <c r="D94" s="22"/>
      <c r="E94" s="22">
        <v>23279541803</v>
      </c>
      <c r="F94" s="22"/>
      <c r="G94" s="22">
        <v>-23656564537</v>
      </c>
      <c r="H94" s="22">
        <v>45575386664</v>
      </c>
      <c r="I94" s="31">
        <f t="shared" si="3"/>
        <v>-377022734</v>
      </c>
      <c r="J94" s="22">
        <v>1240407</v>
      </c>
      <c r="K94" s="22"/>
      <c r="L94" s="22">
        <v>23279541803</v>
      </c>
      <c r="M94" s="22"/>
      <c r="N94" s="22">
        <v>-24741124888</v>
      </c>
      <c r="O94" s="22"/>
      <c r="P94" s="22">
        <f t="shared" si="4"/>
        <v>-1461583085</v>
      </c>
      <c r="R94" s="29">
        <v>10977473136</v>
      </c>
      <c r="S94" s="30">
        <f t="shared" si="5"/>
        <v>10977473136</v>
      </c>
    </row>
    <row r="95" spans="1:19">
      <c r="A95" s="159" t="s">
        <v>304</v>
      </c>
      <c r="C95" s="22">
        <v>6352669</v>
      </c>
      <c r="D95" s="22"/>
      <c r="E95" s="22">
        <v>27899098401</v>
      </c>
      <c r="F95" s="22"/>
      <c r="G95" s="22">
        <v>-27446118532</v>
      </c>
      <c r="H95" s="22">
        <v>28245709513</v>
      </c>
      <c r="I95" s="31">
        <f t="shared" si="3"/>
        <v>452979869</v>
      </c>
      <c r="J95" s="22">
        <v>6352669</v>
      </c>
      <c r="K95" s="22"/>
      <c r="L95" s="22">
        <v>27899098401</v>
      </c>
      <c r="M95" s="22"/>
      <c r="N95" s="22">
        <v>-32999392301</v>
      </c>
      <c r="O95" s="22"/>
      <c r="P95" s="22">
        <f t="shared" si="4"/>
        <v>-5100293900</v>
      </c>
      <c r="R95" s="29">
        <v>10537474987</v>
      </c>
      <c r="S95" s="30">
        <f t="shared" si="5"/>
        <v>17108321124</v>
      </c>
    </row>
    <row r="96" spans="1:19">
      <c r="A96" s="159" t="s">
        <v>284</v>
      </c>
      <c r="C96" s="22">
        <v>0</v>
      </c>
      <c r="D96" s="22"/>
      <c r="E96" s="22">
        <v>0</v>
      </c>
      <c r="F96" s="22"/>
      <c r="G96" s="22">
        <v>14755028169</v>
      </c>
      <c r="H96" s="22">
        <v>8010220611</v>
      </c>
      <c r="I96" s="31">
        <f t="shared" si="3"/>
        <v>14755028169</v>
      </c>
      <c r="J96" s="22">
        <v>0</v>
      </c>
      <c r="K96" s="22"/>
      <c r="L96" s="22">
        <v>0</v>
      </c>
      <c r="M96" s="22"/>
      <c r="N96" s="22">
        <v>0</v>
      </c>
      <c r="O96" s="22"/>
      <c r="P96" s="22">
        <f t="shared" si="4"/>
        <v>0</v>
      </c>
      <c r="R96" s="29">
        <v>465994821</v>
      </c>
      <c r="S96" s="30">
        <f t="shared" si="5"/>
        <v>23228897128</v>
      </c>
    </row>
    <row r="97" spans="1:19">
      <c r="A97" s="159" t="s">
        <v>236</v>
      </c>
      <c r="C97" s="22">
        <v>13308316</v>
      </c>
      <c r="D97" s="22"/>
      <c r="E97" s="22">
        <v>64055454823</v>
      </c>
      <c r="F97" s="22"/>
      <c r="G97" s="22">
        <v>-63594917840</v>
      </c>
      <c r="H97" s="22">
        <v>34249130197</v>
      </c>
      <c r="I97" s="31">
        <f t="shared" si="3"/>
        <v>460536983</v>
      </c>
      <c r="J97" s="22">
        <v>13308316</v>
      </c>
      <c r="K97" s="22"/>
      <c r="L97" s="22">
        <v>64055454823</v>
      </c>
      <c r="M97" s="22"/>
      <c r="N97" s="22">
        <v>-70626300960</v>
      </c>
      <c r="O97" s="22"/>
      <c r="P97" s="22">
        <f t="shared" si="4"/>
        <v>-6570846137</v>
      </c>
      <c r="R97" s="29">
        <v>4292086519</v>
      </c>
      <c r="S97" s="30">
        <f t="shared" si="5"/>
        <v>10562266741</v>
      </c>
    </row>
    <row r="98" spans="1:19">
      <c r="A98" s="159" t="s">
        <v>172</v>
      </c>
      <c r="C98" s="22">
        <v>2814101</v>
      </c>
      <c r="D98" s="22"/>
      <c r="E98" s="22">
        <v>45540973577</v>
      </c>
      <c r="F98" s="22"/>
      <c r="G98" s="22">
        <v>-50114089082</v>
      </c>
      <c r="H98" s="22">
        <v>49715010341</v>
      </c>
      <c r="I98" s="31">
        <f t="shared" si="3"/>
        <v>-4573115505</v>
      </c>
      <c r="J98" s="22">
        <v>2814101</v>
      </c>
      <c r="K98" s="22"/>
      <c r="L98" s="22">
        <v>45540973577</v>
      </c>
      <c r="M98" s="22"/>
      <c r="N98" s="22">
        <v>-68303875884</v>
      </c>
      <c r="O98" s="22"/>
      <c r="P98" s="22">
        <f t="shared" si="4"/>
        <v>-22762902307</v>
      </c>
      <c r="R98" s="29">
        <v>7249133025</v>
      </c>
      <c r="S98" s="30">
        <f t="shared" si="5"/>
        <v>16434813237</v>
      </c>
    </row>
    <row r="99" spans="1:19">
      <c r="A99" s="159" t="s">
        <v>256</v>
      </c>
      <c r="C99" s="22">
        <v>7296072</v>
      </c>
      <c r="D99" s="22"/>
      <c r="E99" s="22">
        <v>41267637519</v>
      </c>
      <c r="F99" s="22"/>
      <c r="G99" s="22">
        <v>-40650378242</v>
      </c>
      <c r="H99" s="22">
        <v>54976833452</v>
      </c>
      <c r="I99" s="31">
        <f t="shared" si="3"/>
        <v>617259277</v>
      </c>
      <c r="J99" s="22">
        <v>7296072</v>
      </c>
      <c r="K99" s="22"/>
      <c r="L99" s="22">
        <v>41267637519</v>
      </c>
      <c r="M99" s="22"/>
      <c r="N99" s="22">
        <v>-47537817741</v>
      </c>
      <c r="O99" s="22"/>
      <c r="P99" s="22">
        <f t="shared" si="4"/>
        <v>-6270180222</v>
      </c>
      <c r="R99" s="29">
        <v>23246915508</v>
      </c>
      <c r="S99" s="30">
        <f t="shared" si="5"/>
        <v>18954905667</v>
      </c>
    </row>
    <row r="100" spans="1:19">
      <c r="A100" s="159" t="s">
        <v>265</v>
      </c>
      <c r="C100" s="22">
        <v>9807169</v>
      </c>
      <c r="D100" s="22"/>
      <c r="E100" s="22">
        <v>31293700469</v>
      </c>
      <c r="F100" s="22"/>
      <c r="G100" s="22">
        <v>-32123645459</v>
      </c>
      <c r="H100" s="22">
        <v>109721513739</v>
      </c>
      <c r="I100" s="31">
        <f t="shared" si="3"/>
        <v>-829944990</v>
      </c>
      <c r="J100" s="22">
        <v>9807169</v>
      </c>
      <c r="K100" s="22"/>
      <c r="L100" s="22">
        <v>31293700469</v>
      </c>
      <c r="M100" s="22"/>
      <c r="N100" s="22">
        <v>-40479380681</v>
      </c>
      <c r="O100" s="22"/>
      <c r="P100" s="22">
        <f t="shared" si="4"/>
        <v>-9185680212</v>
      </c>
      <c r="R100" s="29">
        <v>4992802596</v>
      </c>
      <c r="S100" s="30">
        <f t="shared" si="5"/>
        <v>4891810092</v>
      </c>
    </row>
    <row r="101" spans="1:19">
      <c r="A101" s="159" t="s">
        <v>112</v>
      </c>
      <c r="C101" s="22">
        <v>17017335</v>
      </c>
      <c r="D101" s="22"/>
      <c r="E101" s="22">
        <v>62082020418</v>
      </c>
      <c r="F101" s="22"/>
      <c r="G101" s="22">
        <v>-62401021822</v>
      </c>
      <c r="H101" s="22">
        <v>39542164645</v>
      </c>
      <c r="I101" s="31">
        <f t="shared" si="3"/>
        <v>-319001404</v>
      </c>
      <c r="J101" s="22">
        <v>17017335</v>
      </c>
      <c r="K101" s="22"/>
      <c r="L101" s="22">
        <v>62082020418</v>
      </c>
      <c r="M101" s="22"/>
      <c r="N101" s="22">
        <v>-57790010577</v>
      </c>
      <c r="O101" s="22"/>
      <c r="P101" s="22">
        <f t="shared" si="4"/>
        <v>4292009841</v>
      </c>
      <c r="R101" s="29">
        <v>4232133753</v>
      </c>
      <c r="S101" s="30">
        <f t="shared" si="5"/>
        <v>28160230690</v>
      </c>
    </row>
    <row r="102" spans="1:19">
      <c r="A102" s="159" t="s">
        <v>352</v>
      </c>
      <c r="C102" s="22">
        <v>924927</v>
      </c>
      <c r="D102" s="22"/>
      <c r="E102" s="22">
        <v>20227321059</v>
      </c>
      <c r="F102" s="22"/>
      <c r="G102" s="22">
        <v>-20666951886</v>
      </c>
      <c r="H102" s="22">
        <v>52765841063</v>
      </c>
      <c r="I102" s="31">
        <f t="shared" si="3"/>
        <v>-439630827</v>
      </c>
      <c r="J102" s="22">
        <v>924927</v>
      </c>
      <c r="K102" s="22"/>
      <c r="L102" s="22">
        <v>20227321059</v>
      </c>
      <c r="M102" s="22"/>
      <c r="N102" s="22">
        <v>-20126328555</v>
      </c>
      <c r="O102" s="22"/>
      <c r="P102" s="22">
        <f t="shared" si="4"/>
        <v>100992504</v>
      </c>
      <c r="R102" s="29">
        <v>0</v>
      </c>
      <c r="S102" s="30">
        <f t="shared" ref="S102:S133" si="6">R102-P105</f>
        <v>5888827095</v>
      </c>
    </row>
    <row r="103" spans="1:19">
      <c r="A103" s="159" t="s">
        <v>90</v>
      </c>
      <c r="C103" s="22">
        <v>14759704</v>
      </c>
      <c r="D103" s="22"/>
      <c r="E103" s="22">
        <v>61255114708</v>
      </c>
      <c r="F103" s="22"/>
      <c r="G103" s="22">
        <v>-62724661784</v>
      </c>
      <c r="H103" s="22">
        <v>54748745744</v>
      </c>
      <c r="I103" s="31">
        <f t="shared" si="3"/>
        <v>-1469547076</v>
      </c>
      <c r="J103" s="22">
        <v>14759704</v>
      </c>
      <c r="K103" s="22"/>
      <c r="L103" s="22">
        <v>61255114708</v>
      </c>
      <c r="M103" s="22"/>
      <c r="N103" s="22">
        <v>-85183211645</v>
      </c>
      <c r="O103" s="22"/>
      <c r="P103" s="22">
        <f t="shared" si="4"/>
        <v>-23928096937</v>
      </c>
      <c r="R103" s="29">
        <v>23388354926</v>
      </c>
      <c r="S103" s="30">
        <f t="shared" si="6"/>
        <v>30532294428</v>
      </c>
    </row>
    <row r="104" spans="1:19">
      <c r="A104" s="159" t="s">
        <v>202</v>
      </c>
      <c r="C104" s="22">
        <v>3143769</v>
      </c>
      <c r="D104" s="22"/>
      <c r="E104" s="22">
        <v>76939065208</v>
      </c>
      <c r="F104" s="22"/>
      <c r="G104" s="22">
        <v>-83901244899</v>
      </c>
      <c r="H104" s="22">
        <v>70006835596</v>
      </c>
      <c r="I104" s="31">
        <f t="shared" si="3"/>
        <v>-6962179691</v>
      </c>
      <c r="J104" s="22">
        <v>3143769</v>
      </c>
      <c r="K104" s="22"/>
      <c r="L104" s="22">
        <v>76939065208</v>
      </c>
      <c r="M104" s="22"/>
      <c r="N104" s="22">
        <v>-74657894251</v>
      </c>
      <c r="O104" s="22"/>
      <c r="P104" s="22">
        <f t="shared" si="4"/>
        <v>2281170957</v>
      </c>
      <c r="R104" s="29">
        <v>31917445760</v>
      </c>
      <c r="S104" s="30">
        <f t="shared" si="6"/>
        <v>45350383024</v>
      </c>
    </row>
    <row r="105" spans="1:19">
      <c r="A105" s="159" t="s">
        <v>137</v>
      </c>
      <c r="C105" s="1">
        <v>13514819</v>
      </c>
      <c r="D105" s="22"/>
      <c r="E105" s="22">
        <v>57969461147</v>
      </c>
      <c r="F105" s="22"/>
      <c r="G105" s="22">
        <v>-58214001601</v>
      </c>
      <c r="H105" s="22">
        <v>64499360964</v>
      </c>
      <c r="I105" s="31">
        <f t="shared" si="3"/>
        <v>-244540454</v>
      </c>
      <c r="J105" s="22">
        <v>13514819</v>
      </c>
      <c r="K105" s="22"/>
      <c r="L105" s="22">
        <v>57969461147</v>
      </c>
      <c r="M105" s="22"/>
      <c r="N105" s="22">
        <v>-63858288242</v>
      </c>
      <c r="O105" s="22"/>
      <c r="P105" s="22">
        <f t="shared" si="4"/>
        <v>-5888827095</v>
      </c>
      <c r="R105" s="29">
        <v>30219916938</v>
      </c>
      <c r="S105" s="30">
        <f t="shared" si="6"/>
        <v>44548643021</v>
      </c>
    </row>
    <row r="106" spans="1:19">
      <c r="A106" s="159" t="s">
        <v>195</v>
      </c>
      <c r="C106" s="1">
        <v>8866608</v>
      </c>
      <c r="D106" s="22"/>
      <c r="E106" s="22">
        <v>57907005557</v>
      </c>
      <c r="F106" s="22"/>
      <c r="G106" s="22">
        <v>-59312517665</v>
      </c>
      <c r="H106" s="22">
        <v>-1011790411</v>
      </c>
      <c r="I106" s="31">
        <f t="shared" si="3"/>
        <v>-1405512108</v>
      </c>
      <c r="J106" s="22">
        <v>8866608</v>
      </c>
      <c r="K106" s="22"/>
      <c r="L106" s="22">
        <v>57907005557</v>
      </c>
      <c r="M106" s="22"/>
      <c r="N106" s="22">
        <v>-65050945059</v>
      </c>
      <c r="O106" s="22"/>
      <c r="P106" s="22">
        <f t="shared" si="4"/>
        <v>-7143939502</v>
      </c>
      <c r="R106" s="29">
        <v>7096786041</v>
      </c>
      <c r="S106" s="30">
        <f t="shared" si="6"/>
        <v>-3306333256</v>
      </c>
    </row>
    <row r="107" spans="1:19">
      <c r="A107" s="159" t="s">
        <v>275</v>
      </c>
      <c r="C107" s="1">
        <v>109963515</v>
      </c>
      <c r="D107" s="22"/>
      <c r="E107" s="29">
        <v>129750058489</v>
      </c>
      <c r="F107" s="22"/>
      <c r="G107" s="22">
        <v>-121823983952</v>
      </c>
      <c r="H107" s="22">
        <v>32613765873</v>
      </c>
      <c r="I107" s="31">
        <f t="shared" si="3"/>
        <v>7926074537</v>
      </c>
      <c r="J107" s="22">
        <v>109963515</v>
      </c>
      <c r="K107" s="22"/>
      <c r="L107" s="22">
        <v>129750058489</v>
      </c>
      <c r="M107" s="22"/>
      <c r="N107" s="22">
        <v>-143182995753</v>
      </c>
      <c r="O107" s="22"/>
      <c r="P107" s="22">
        <f t="shared" si="4"/>
        <v>-13432937264</v>
      </c>
      <c r="R107" s="29">
        <v>2902879678</v>
      </c>
      <c r="S107" s="30">
        <f t="shared" si="6"/>
        <v>2902879678</v>
      </c>
    </row>
    <row r="108" spans="1:19">
      <c r="A108" s="159" t="s">
        <v>175</v>
      </c>
      <c r="C108" s="22">
        <v>47378385</v>
      </c>
      <c r="D108" s="22"/>
      <c r="E108" s="22">
        <v>54160956154</v>
      </c>
      <c r="F108" s="22"/>
      <c r="G108" s="22">
        <v>-58281576636</v>
      </c>
      <c r="H108" s="22">
        <v>54366514467</v>
      </c>
      <c r="I108" s="31">
        <f t="shared" si="3"/>
        <v>-4120620482</v>
      </c>
      <c r="J108" s="22">
        <v>47378385</v>
      </c>
      <c r="K108" s="22"/>
      <c r="L108" s="22">
        <v>54160956154</v>
      </c>
      <c r="M108" s="22"/>
      <c r="N108" s="22">
        <v>-68489682237</v>
      </c>
      <c r="O108" s="22"/>
      <c r="P108" s="22">
        <f t="shared" si="4"/>
        <v>-14328726083</v>
      </c>
      <c r="R108" s="29">
        <v>1863061786</v>
      </c>
      <c r="S108" s="30">
        <f t="shared" si="6"/>
        <v>313977155</v>
      </c>
    </row>
    <row r="109" spans="1:19">
      <c r="A109" s="159" t="s">
        <v>193</v>
      </c>
      <c r="C109" s="22">
        <v>23217225</v>
      </c>
      <c r="D109" s="22"/>
      <c r="E109" s="22">
        <v>83084697043</v>
      </c>
      <c r="F109" s="22"/>
      <c r="G109" s="22">
        <v>-74580905996</v>
      </c>
      <c r="H109" s="22">
        <v>36511407202</v>
      </c>
      <c r="I109" s="31">
        <f t="shared" si="3"/>
        <v>8503791047</v>
      </c>
      <c r="J109" s="22">
        <v>23217225</v>
      </c>
      <c r="K109" s="22"/>
      <c r="L109" s="22">
        <v>83084697043</v>
      </c>
      <c r="M109" s="22"/>
      <c r="N109" s="22">
        <v>-72681577746</v>
      </c>
      <c r="O109" s="22"/>
      <c r="P109" s="22">
        <f t="shared" si="4"/>
        <v>10403119297</v>
      </c>
      <c r="R109" s="29">
        <v>2843048096</v>
      </c>
      <c r="S109" s="30">
        <f t="shared" si="6"/>
        <v>9435899144</v>
      </c>
    </row>
    <row r="110" spans="1:19">
      <c r="A110" s="159" t="s">
        <v>285</v>
      </c>
      <c r="C110" s="22">
        <v>0</v>
      </c>
      <c r="D110" s="22"/>
      <c r="E110" s="22">
        <v>0</v>
      </c>
      <c r="F110" s="22"/>
      <c r="G110" s="22">
        <v>-1408982377</v>
      </c>
      <c r="H110" s="22">
        <v>22937075507</v>
      </c>
      <c r="I110" s="31">
        <f t="shared" si="3"/>
        <v>-1408982377</v>
      </c>
      <c r="J110" s="22">
        <v>0</v>
      </c>
      <c r="K110" s="22"/>
      <c r="L110" s="22">
        <v>0</v>
      </c>
      <c r="M110" s="22"/>
      <c r="N110" s="22">
        <v>0</v>
      </c>
      <c r="O110" s="22"/>
      <c r="P110" s="22">
        <f t="shared" si="4"/>
        <v>0</v>
      </c>
      <c r="R110" s="29">
        <v>9231200721</v>
      </c>
      <c r="S110" s="30">
        <f t="shared" si="6"/>
        <v>3102293607</v>
      </c>
    </row>
    <row r="111" spans="1:19">
      <c r="A111" s="159" t="s">
        <v>276</v>
      </c>
      <c r="C111" s="22">
        <v>8285406</v>
      </c>
      <c r="D111" s="22"/>
      <c r="E111" s="22">
        <v>36914235316</v>
      </c>
      <c r="F111" s="22"/>
      <c r="G111" s="22">
        <v>-31942878762</v>
      </c>
      <c r="H111" s="22">
        <v>61876173913</v>
      </c>
      <c r="I111" s="31">
        <f t="shared" si="3"/>
        <v>4971356554</v>
      </c>
      <c r="J111" s="22">
        <v>8285406</v>
      </c>
      <c r="K111" s="22"/>
      <c r="L111" s="22">
        <v>36914235316</v>
      </c>
      <c r="M111" s="22"/>
      <c r="N111" s="22">
        <v>-35365150685</v>
      </c>
      <c r="O111" s="22"/>
      <c r="P111" s="22">
        <f t="shared" si="4"/>
        <v>1549084631</v>
      </c>
      <c r="R111" s="29">
        <v>1150064640</v>
      </c>
      <c r="S111" s="30">
        <f t="shared" si="6"/>
        <v>13769138685</v>
      </c>
    </row>
    <row r="112" spans="1:19">
      <c r="A112" s="159" t="s">
        <v>152</v>
      </c>
      <c r="C112" s="22">
        <v>1210240</v>
      </c>
      <c r="D112" s="22"/>
      <c r="E112" s="22">
        <v>35116710514</v>
      </c>
      <c r="F112" s="22"/>
      <c r="G112" s="22">
        <v>-31565515493</v>
      </c>
      <c r="H112" s="22">
        <v>44319115398</v>
      </c>
      <c r="I112" s="31">
        <f t="shared" si="3"/>
        <v>3551195021</v>
      </c>
      <c r="J112" s="22">
        <v>1210240</v>
      </c>
      <c r="K112" s="22"/>
      <c r="L112" s="22">
        <v>35116710514</v>
      </c>
      <c r="M112" s="22"/>
      <c r="N112" s="22">
        <v>-41709561562</v>
      </c>
      <c r="O112" s="22"/>
      <c r="P112" s="22">
        <f t="shared" si="4"/>
        <v>-6592851048</v>
      </c>
      <c r="R112" s="29">
        <v>3194241364</v>
      </c>
      <c r="S112" s="30">
        <f t="shared" si="6"/>
        <v>1023345480</v>
      </c>
    </row>
    <row r="113" spans="1:19">
      <c r="A113" s="159" t="s">
        <v>353</v>
      </c>
      <c r="C113" s="22">
        <v>14391605</v>
      </c>
      <c r="D113" s="22"/>
      <c r="E113" s="22">
        <v>31888018168</v>
      </c>
      <c r="F113" s="22"/>
      <c r="G113" s="22">
        <v>-21986382978</v>
      </c>
      <c r="H113" s="22">
        <v>49640748851</v>
      </c>
      <c r="I113" s="31">
        <f t="shared" si="3"/>
        <v>9901635190</v>
      </c>
      <c r="J113" s="22">
        <v>14391605</v>
      </c>
      <c r="K113" s="22"/>
      <c r="L113" s="22">
        <v>31888018168</v>
      </c>
      <c r="M113" s="22"/>
      <c r="N113" s="22">
        <v>-25759111054</v>
      </c>
      <c r="O113" s="22"/>
      <c r="P113" s="22">
        <f t="shared" si="4"/>
        <v>6128907114</v>
      </c>
      <c r="R113" s="29">
        <v>-22135</v>
      </c>
      <c r="S113" s="30">
        <f t="shared" si="6"/>
        <v>-183316947</v>
      </c>
    </row>
    <row r="114" spans="1:19">
      <c r="A114" s="159" t="s">
        <v>154</v>
      </c>
      <c r="C114" s="22">
        <v>10316393</v>
      </c>
      <c r="D114" s="22"/>
      <c r="E114" s="22">
        <v>47849878818</v>
      </c>
      <c r="F114" s="22"/>
      <c r="G114" s="22">
        <v>-46902277517</v>
      </c>
      <c r="H114" s="22">
        <v>58045099</v>
      </c>
      <c r="I114" s="31">
        <f t="shared" si="3"/>
        <v>947601301</v>
      </c>
      <c r="J114" s="22">
        <v>10316393</v>
      </c>
      <c r="K114" s="22"/>
      <c r="L114" s="22">
        <v>47849878818</v>
      </c>
      <c r="M114" s="22"/>
      <c r="N114" s="22">
        <v>-60468952863</v>
      </c>
      <c r="O114" s="22"/>
      <c r="P114" s="22">
        <f t="shared" si="4"/>
        <v>-12619074045</v>
      </c>
      <c r="R114" s="29">
        <v>8707169579</v>
      </c>
      <c r="S114" s="30">
        <f t="shared" si="6"/>
        <v>30990045994</v>
      </c>
    </row>
    <row r="115" spans="1:19">
      <c r="A115" s="159" t="s">
        <v>118</v>
      </c>
      <c r="C115" s="22">
        <v>1497692</v>
      </c>
      <c r="D115" s="22"/>
      <c r="E115" s="22">
        <v>20813154645</v>
      </c>
      <c r="F115" s="22"/>
      <c r="G115" s="22">
        <v>-23088477918</v>
      </c>
      <c r="H115" s="22">
        <v>89709792918</v>
      </c>
      <c r="I115" s="31">
        <f t="shared" si="3"/>
        <v>-2275323273</v>
      </c>
      <c r="J115" s="22">
        <v>1497692</v>
      </c>
      <c r="K115" s="22"/>
      <c r="L115" s="22">
        <v>20813154645</v>
      </c>
      <c r="M115" s="22"/>
      <c r="N115" s="22">
        <v>-18642258761</v>
      </c>
      <c r="O115" s="22"/>
      <c r="P115" s="22">
        <f t="shared" si="4"/>
        <v>2170895884</v>
      </c>
      <c r="R115" s="29">
        <v>10429905032</v>
      </c>
      <c r="S115" s="30">
        <f t="shared" si="6"/>
        <v>8749629797</v>
      </c>
    </row>
    <row r="116" spans="1:19">
      <c r="A116" s="159" t="s">
        <v>186</v>
      </c>
      <c r="C116" s="1">
        <v>2619991</v>
      </c>
      <c r="D116" s="22"/>
      <c r="E116" s="29">
        <v>52400569320</v>
      </c>
      <c r="F116" s="22"/>
      <c r="G116" s="22">
        <v>-59300474063</v>
      </c>
      <c r="H116" s="22">
        <v>13549642476</v>
      </c>
      <c r="I116" s="31">
        <f t="shared" si="3"/>
        <v>-6899904743</v>
      </c>
      <c r="J116" s="22">
        <v>2619991</v>
      </c>
      <c r="K116" s="22"/>
      <c r="L116" s="22">
        <v>52400569320</v>
      </c>
      <c r="M116" s="22"/>
      <c r="N116" s="22">
        <v>-52217274508</v>
      </c>
      <c r="O116" s="22"/>
      <c r="P116" s="22">
        <f t="shared" si="4"/>
        <v>183294812</v>
      </c>
      <c r="R116" s="29">
        <v>5965767817</v>
      </c>
      <c r="S116" s="30">
        <f t="shared" si="6"/>
        <v>5965767817</v>
      </c>
    </row>
    <row r="117" spans="1:19">
      <c r="A117" s="159" t="s">
        <v>286</v>
      </c>
      <c r="C117" s="22">
        <v>31856200</v>
      </c>
      <c r="D117" s="22"/>
      <c r="E117" s="22">
        <v>96298299711</v>
      </c>
      <c r="F117" s="22"/>
      <c r="G117" s="22">
        <v>-96429830689</v>
      </c>
      <c r="H117" s="22">
        <v>27599151449</v>
      </c>
      <c r="I117" s="31">
        <f t="shared" si="3"/>
        <v>-131530978</v>
      </c>
      <c r="J117" s="22">
        <v>31856200</v>
      </c>
      <c r="K117" s="22"/>
      <c r="L117" s="22">
        <v>96298299711</v>
      </c>
      <c r="M117" s="22"/>
      <c r="N117" s="22">
        <v>-118581176126</v>
      </c>
      <c r="O117" s="22"/>
      <c r="P117" s="22">
        <f t="shared" si="4"/>
        <v>-22282876415</v>
      </c>
      <c r="R117" s="29">
        <v>3706081715</v>
      </c>
      <c r="S117" s="30">
        <f t="shared" si="6"/>
        <v>28157427419</v>
      </c>
    </row>
    <row r="118" spans="1:19">
      <c r="A118" s="159" t="s">
        <v>120</v>
      </c>
      <c r="C118" s="22">
        <v>8864525</v>
      </c>
      <c r="D118" s="22"/>
      <c r="E118" s="22">
        <v>67850714290</v>
      </c>
      <c r="F118" s="22"/>
      <c r="G118" s="22">
        <v>-69340143424</v>
      </c>
      <c r="H118" s="22">
        <v>44850795263</v>
      </c>
      <c r="I118" s="31">
        <f t="shared" si="3"/>
        <v>-1489429134</v>
      </c>
      <c r="J118" s="22">
        <v>8864525</v>
      </c>
      <c r="K118" s="22"/>
      <c r="L118" s="22">
        <v>67850714290</v>
      </c>
      <c r="M118" s="22"/>
      <c r="N118" s="22">
        <v>-66170439055</v>
      </c>
      <c r="O118" s="22"/>
      <c r="P118" s="22">
        <f t="shared" si="4"/>
        <v>1680275235</v>
      </c>
      <c r="R118" s="29">
        <v>3073152581</v>
      </c>
      <c r="S118" s="30">
        <f t="shared" si="6"/>
        <v>2425375595</v>
      </c>
    </row>
    <row r="119" spans="1:19">
      <c r="A119" s="159" t="s">
        <v>277</v>
      </c>
      <c r="C119" s="22">
        <v>0</v>
      </c>
      <c r="D119" s="22"/>
      <c r="E119" s="22">
        <v>0</v>
      </c>
      <c r="F119" s="22"/>
      <c r="G119" s="22">
        <v>38502116</v>
      </c>
      <c r="H119" s="22">
        <v>45229195202</v>
      </c>
      <c r="I119" s="31">
        <f t="shared" si="3"/>
        <v>38502116</v>
      </c>
      <c r="J119" s="22">
        <v>0</v>
      </c>
      <c r="K119" s="22"/>
      <c r="L119" s="22">
        <v>0</v>
      </c>
      <c r="M119" s="22"/>
      <c r="N119" s="22">
        <v>0</v>
      </c>
      <c r="O119" s="22"/>
      <c r="P119" s="22">
        <f t="shared" si="4"/>
        <v>0</v>
      </c>
      <c r="R119" s="29">
        <v>3397861016</v>
      </c>
      <c r="S119" s="30">
        <f t="shared" si="6"/>
        <v>10852744779</v>
      </c>
    </row>
    <row r="120" spans="1:19">
      <c r="A120" s="159" t="s">
        <v>151</v>
      </c>
      <c r="C120" s="22">
        <v>8966853</v>
      </c>
      <c r="D120" s="22"/>
      <c r="E120" s="22">
        <v>136376553440</v>
      </c>
      <c r="F120" s="22"/>
      <c r="G120" s="22">
        <v>-137152258952</v>
      </c>
      <c r="H120" s="22">
        <v>27769625896</v>
      </c>
      <c r="I120" s="31">
        <f t="shared" si="3"/>
        <v>-775705512</v>
      </c>
      <c r="J120" s="22">
        <v>8966853</v>
      </c>
      <c r="K120" s="22"/>
      <c r="L120" s="22">
        <v>136376553440</v>
      </c>
      <c r="M120" s="22"/>
      <c r="N120" s="22">
        <v>-160827899144</v>
      </c>
      <c r="O120" s="22"/>
      <c r="P120" s="22">
        <f t="shared" si="4"/>
        <v>-24451345704</v>
      </c>
      <c r="R120" s="29">
        <v>1204617412</v>
      </c>
      <c r="S120" s="30">
        <f t="shared" si="6"/>
        <v>4700896539</v>
      </c>
    </row>
    <row r="121" spans="1:19">
      <c r="A121" s="159" t="s">
        <v>150</v>
      </c>
      <c r="C121" s="22">
        <v>1509831</v>
      </c>
      <c r="D121" s="22"/>
      <c r="E121" s="22">
        <v>30932467093</v>
      </c>
      <c r="F121" s="22"/>
      <c r="G121" s="22">
        <v>-30662137137</v>
      </c>
      <c r="H121" s="22">
        <v>71572261380</v>
      </c>
      <c r="I121" s="31">
        <f t="shared" si="3"/>
        <v>270329956</v>
      </c>
      <c r="J121" s="22">
        <v>1509831</v>
      </c>
      <c r="K121" s="22"/>
      <c r="L121" s="22">
        <v>30932467093</v>
      </c>
      <c r="M121" s="22"/>
      <c r="N121" s="22">
        <v>-30284690107</v>
      </c>
      <c r="O121" s="22"/>
      <c r="P121" s="22">
        <f t="shared" si="4"/>
        <v>647776986</v>
      </c>
      <c r="R121" s="29">
        <v>1632525615</v>
      </c>
      <c r="S121" s="30">
        <f t="shared" si="6"/>
        <v>9790096262</v>
      </c>
    </row>
    <row r="122" spans="1:19">
      <c r="A122" s="159" t="s">
        <v>305</v>
      </c>
      <c r="C122" s="22">
        <v>3285546</v>
      </c>
      <c r="D122" s="22"/>
      <c r="E122" s="22">
        <v>33345829387</v>
      </c>
      <c r="F122" s="22"/>
      <c r="G122" s="22">
        <v>-29903530127</v>
      </c>
      <c r="H122" s="22">
        <v>2461912575</v>
      </c>
      <c r="I122" s="31">
        <f t="shared" si="3"/>
        <v>3442299260</v>
      </c>
      <c r="J122" s="22">
        <v>3285546</v>
      </c>
      <c r="K122" s="22"/>
      <c r="L122" s="22">
        <v>33345829387</v>
      </c>
      <c r="M122" s="22"/>
      <c r="N122" s="22">
        <v>-40800713150</v>
      </c>
      <c r="O122" s="22"/>
      <c r="P122" s="22">
        <f t="shared" si="4"/>
        <v>-7454883763</v>
      </c>
      <c r="R122" s="29">
        <v>26684183</v>
      </c>
      <c r="S122" s="30">
        <f t="shared" si="6"/>
        <v>4405456736</v>
      </c>
    </row>
    <row r="123" spans="1:19">
      <c r="A123" s="159" t="s">
        <v>257</v>
      </c>
      <c r="C123" s="22">
        <v>10399353</v>
      </c>
      <c r="D123" s="22"/>
      <c r="E123" s="22">
        <v>75773705312</v>
      </c>
      <c r="F123" s="22"/>
      <c r="G123" s="22">
        <v>-64789907905</v>
      </c>
      <c r="H123" s="22">
        <v>6282212367</v>
      </c>
      <c r="I123" s="31">
        <f t="shared" si="3"/>
        <v>10983797407</v>
      </c>
      <c r="J123" s="22">
        <v>10399353</v>
      </c>
      <c r="K123" s="22"/>
      <c r="L123" s="22">
        <v>75773705312</v>
      </c>
      <c r="M123" s="22"/>
      <c r="N123" s="22">
        <v>-79269984439</v>
      </c>
      <c r="O123" s="22"/>
      <c r="P123" s="22">
        <f t="shared" si="4"/>
        <v>-3496279127</v>
      </c>
      <c r="R123" s="29">
        <v>2997049437</v>
      </c>
      <c r="S123" s="30">
        <f t="shared" si="6"/>
        <v>5688824050</v>
      </c>
    </row>
    <row r="124" spans="1:19">
      <c r="A124" s="159" t="s">
        <v>129</v>
      </c>
      <c r="C124" s="22">
        <v>5646848</v>
      </c>
      <c r="D124" s="22"/>
      <c r="E124" s="22">
        <v>35644132768</v>
      </c>
      <c r="F124" s="22"/>
      <c r="G124" s="22">
        <v>-35634582214</v>
      </c>
      <c r="H124" s="22">
        <v>231034288945</v>
      </c>
      <c r="I124" s="31">
        <f t="shared" si="3"/>
        <v>9550554</v>
      </c>
      <c r="J124" s="22">
        <v>5646848</v>
      </c>
      <c r="K124" s="22"/>
      <c r="L124" s="22">
        <v>35644132768</v>
      </c>
      <c r="M124" s="22"/>
      <c r="N124" s="22">
        <v>-43801703415</v>
      </c>
      <c r="O124" s="22"/>
      <c r="P124" s="22">
        <f t="shared" si="4"/>
        <v>-8157570647</v>
      </c>
      <c r="R124" s="29">
        <v>3793664224</v>
      </c>
      <c r="S124" s="30">
        <f t="shared" si="6"/>
        <v>11762797729</v>
      </c>
    </row>
    <row r="125" spans="1:19">
      <c r="A125" s="159" t="s">
        <v>223</v>
      </c>
      <c r="C125" s="22">
        <v>5591885</v>
      </c>
      <c r="D125" s="22"/>
      <c r="E125" s="22">
        <v>28626858417</v>
      </c>
      <c r="F125" s="22"/>
      <c r="G125" s="22">
        <v>-29119851662</v>
      </c>
      <c r="H125" s="22">
        <v>15011006752</v>
      </c>
      <c r="I125" s="31">
        <f t="shared" si="3"/>
        <v>-492993245</v>
      </c>
      <c r="J125" s="22">
        <v>5591885</v>
      </c>
      <c r="K125" s="22"/>
      <c r="L125" s="22">
        <v>28626858417</v>
      </c>
      <c r="M125" s="22"/>
      <c r="N125" s="22">
        <v>-33005630970</v>
      </c>
      <c r="O125" s="22"/>
      <c r="P125" s="22">
        <f t="shared" si="4"/>
        <v>-4378772553</v>
      </c>
      <c r="R125" s="29">
        <v>2445561831</v>
      </c>
      <c r="S125" s="30">
        <f t="shared" si="6"/>
        <v>2620268795</v>
      </c>
    </row>
    <row r="126" spans="1:19">
      <c r="A126" s="159" t="s">
        <v>116</v>
      </c>
      <c r="C126" s="22">
        <v>2859347</v>
      </c>
      <c r="D126" s="22"/>
      <c r="E126" s="22">
        <v>47921749311</v>
      </c>
      <c r="F126" s="22"/>
      <c r="G126" s="22">
        <v>-48368627525</v>
      </c>
      <c r="H126" s="22">
        <v>60729936770</v>
      </c>
      <c r="I126" s="31">
        <f t="shared" si="3"/>
        <v>-446878214</v>
      </c>
      <c r="J126" s="22">
        <v>2859347</v>
      </c>
      <c r="K126" s="22"/>
      <c r="L126" s="22">
        <v>47921749311</v>
      </c>
      <c r="M126" s="22"/>
      <c r="N126" s="22">
        <v>-50613523924</v>
      </c>
      <c r="O126" s="22"/>
      <c r="P126" s="22">
        <f t="shared" si="4"/>
        <v>-2691774613</v>
      </c>
      <c r="R126" s="29">
        <v>3939147950</v>
      </c>
      <c r="S126" s="30">
        <f t="shared" si="6"/>
        <v>4915703989</v>
      </c>
    </row>
    <row r="127" spans="1:19">
      <c r="A127" s="159" t="s">
        <v>224</v>
      </c>
      <c r="C127" s="22">
        <v>1165931</v>
      </c>
      <c r="D127" s="22"/>
      <c r="E127" s="22">
        <v>31118981133</v>
      </c>
      <c r="F127" s="22"/>
      <c r="G127" s="22">
        <v>-35276051768</v>
      </c>
      <c r="H127" s="22">
        <v>27790896763</v>
      </c>
      <c r="I127" s="31">
        <f t="shared" si="3"/>
        <v>-4157070635</v>
      </c>
      <c r="J127" s="22">
        <v>1165931</v>
      </c>
      <c r="K127" s="22"/>
      <c r="L127" s="22">
        <v>31118981133</v>
      </c>
      <c r="M127" s="22"/>
      <c r="N127" s="22">
        <v>-39088114638</v>
      </c>
      <c r="O127" s="22"/>
      <c r="P127" s="22">
        <f t="shared" si="4"/>
        <v>-7969133505</v>
      </c>
      <c r="R127" s="29">
        <v>1970703024</v>
      </c>
      <c r="S127" s="30">
        <f t="shared" si="6"/>
        <v>-36842413844</v>
      </c>
    </row>
    <row r="128" spans="1:19">
      <c r="A128" s="159" t="s">
        <v>117</v>
      </c>
      <c r="C128" s="22">
        <v>776209</v>
      </c>
      <c r="D128" s="22"/>
      <c r="E128" s="22">
        <v>11573858349</v>
      </c>
      <c r="F128" s="22"/>
      <c r="G128" s="22">
        <v>-11523929317</v>
      </c>
      <c r="H128" s="22">
        <v>68431213112</v>
      </c>
      <c r="I128" s="31">
        <f t="shared" si="3"/>
        <v>49929032</v>
      </c>
      <c r="J128" s="22">
        <v>776209</v>
      </c>
      <c r="K128" s="22"/>
      <c r="L128" s="22">
        <v>11573858349</v>
      </c>
      <c r="M128" s="22"/>
      <c r="N128" s="22">
        <v>-11748565313</v>
      </c>
      <c r="O128" s="22"/>
      <c r="P128" s="22">
        <f t="shared" si="4"/>
        <v>-174706964</v>
      </c>
      <c r="R128" s="29">
        <v>4560397460</v>
      </c>
      <c r="S128" s="30">
        <f t="shared" si="6"/>
        <v>11588705804</v>
      </c>
    </row>
    <row r="129" spans="1:19">
      <c r="A129" s="159" t="s">
        <v>354</v>
      </c>
      <c r="C129" s="22">
        <v>707024</v>
      </c>
      <c r="D129" s="22"/>
      <c r="E129" s="22">
        <v>30010294751</v>
      </c>
      <c r="F129" s="22"/>
      <c r="G129" s="22">
        <v>-28844100455</v>
      </c>
      <c r="H129" s="22">
        <v>70271564873</v>
      </c>
      <c r="I129" s="31">
        <f t="shared" si="3"/>
        <v>1166194296</v>
      </c>
      <c r="J129" s="22">
        <v>707024</v>
      </c>
      <c r="K129" s="22"/>
      <c r="L129" s="22">
        <v>30010294751</v>
      </c>
      <c r="M129" s="22"/>
      <c r="N129" s="22">
        <v>-30986850790</v>
      </c>
      <c r="O129" s="22"/>
      <c r="P129" s="22">
        <f t="shared" si="4"/>
        <v>-976556039</v>
      </c>
      <c r="R129" s="29">
        <v>11966035812</v>
      </c>
      <c r="S129" s="30">
        <f t="shared" si="6"/>
        <v>11793950372</v>
      </c>
    </row>
    <row r="130" spans="1:19">
      <c r="A130" s="159" t="s">
        <v>266</v>
      </c>
      <c r="C130" s="22">
        <v>12719775</v>
      </c>
      <c r="D130" s="22"/>
      <c r="E130" s="22">
        <v>320780622638</v>
      </c>
      <c r="F130" s="22"/>
      <c r="G130" s="22">
        <v>-273123918270</v>
      </c>
      <c r="H130" s="22">
        <v>107945289580</v>
      </c>
      <c r="I130" s="31">
        <f t="shared" si="3"/>
        <v>47656704368</v>
      </c>
      <c r="J130" s="22">
        <v>12719775</v>
      </c>
      <c r="K130" s="22"/>
      <c r="L130" s="22">
        <v>320780622638</v>
      </c>
      <c r="M130" s="22"/>
      <c r="N130" s="22">
        <v>-281967505770</v>
      </c>
      <c r="O130" s="22"/>
      <c r="P130" s="22">
        <f t="shared" si="4"/>
        <v>38813116868</v>
      </c>
      <c r="R130" s="29">
        <v>5232539256</v>
      </c>
      <c r="S130" s="30">
        <f t="shared" si="6"/>
        <v>4350263662</v>
      </c>
    </row>
    <row r="131" spans="1:19">
      <c r="A131" s="159" t="s">
        <v>135</v>
      </c>
      <c r="C131" s="22">
        <v>3370703</v>
      </c>
      <c r="D131" s="22"/>
      <c r="E131" s="22">
        <v>17624404893</v>
      </c>
      <c r="F131" s="22"/>
      <c r="G131" s="22">
        <v>-16482728933</v>
      </c>
      <c r="H131" s="22">
        <v>46719922710</v>
      </c>
      <c r="I131" s="31">
        <f t="shared" si="3"/>
        <v>1141675960</v>
      </c>
      <c r="J131" s="22">
        <v>3370703</v>
      </c>
      <c r="K131" s="22"/>
      <c r="L131" s="22">
        <v>17624404893</v>
      </c>
      <c r="M131" s="22"/>
      <c r="N131" s="22">
        <v>-24652713237</v>
      </c>
      <c r="O131" s="22"/>
      <c r="P131" s="22">
        <f t="shared" si="4"/>
        <v>-7028308344</v>
      </c>
      <c r="R131" s="29">
        <v>1040691322</v>
      </c>
      <c r="S131" s="30">
        <f t="shared" si="6"/>
        <v>-1837117920</v>
      </c>
    </row>
    <row r="132" spans="1:19">
      <c r="A132" s="159" t="s">
        <v>188</v>
      </c>
      <c r="C132" s="22">
        <v>652384</v>
      </c>
      <c r="D132" s="22"/>
      <c r="E132" s="22">
        <v>60116164624</v>
      </c>
      <c r="F132" s="22"/>
      <c r="G132" s="22">
        <v>-48974881400</v>
      </c>
      <c r="H132" s="22">
        <v>126704452149</v>
      </c>
      <c r="I132" s="31">
        <f t="shared" si="3"/>
        <v>11141283224</v>
      </c>
      <c r="J132" s="22">
        <v>652384</v>
      </c>
      <c r="K132" s="22"/>
      <c r="L132" s="22">
        <v>60116164624</v>
      </c>
      <c r="M132" s="22"/>
      <c r="N132" s="22">
        <v>-59944079184</v>
      </c>
      <c r="O132" s="22"/>
      <c r="P132" s="22">
        <f t="shared" si="4"/>
        <v>172085440</v>
      </c>
      <c r="R132" s="29">
        <v>62854882265</v>
      </c>
      <c r="S132" s="30">
        <f t="shared" si="6"/>
        <v>65003087035</v>
      </c>
    </row>
    <row r="133" spans="1:19">
      <c r="A133" s="159" t="s">
        <v>397</v>
      </c>
      <c r="C133" s="22">
        <v>716735</v>
      </c>
      <c r="D133" s="22"/>
      <c r="E133" s="22">
        <v>30814345961</v>
      </c>
      <c r="F133" s="22"/>
      <c r="G133" s="22">
        <v>-29932070367</v>
      </c>
      <c r="H133" s="22">
        <v>31669503637</v>
      </c>
      <c r="I133" s="31">
        <f t="shared" si="3"/>
        <v>882275594</v>
      </c>
      <c r="J133" s="22">
        <v>716735</v>
      </c>
      <c r="K133" s="22"/>
      <c r="L133" s="22">
        <v>30814345961</v>
      </c>
      <c r="M133" s="22"/>
      <c r="N133" s="22">
        <v>-29932070367</v>
      </c>
      <c r="O133" s="22"/>
      <c r="P133" s="22">
        <f t="shared" si="4"/>
        <v>882275594</v>
      </c>
      <c r="R133" s="29">
        <v>1488502097</v>
      </c>
      <c r="S133" s="30">
        <f t="shared" si="6"/>
        <v>1704281772</v>
      </c>
    </row>
    <row r="134" spans="1:19">
      <c r="A134" s="159" t="s">
        <v>355</v>
      </c>
      <c r="C134" s="22">
        <v>367254</v>
      </c>
      <c r="D134" s="22"/>
      <c r="E134" s="22">
        <v>51803268214</v>
      </c>
      <c r="F134" s="22"/>
      <c r="G134" s="22">
        <v>-48492391495</v>
      </c>
      <c r="H134" s="22">
        <v>59035674386</v>
      </c>
      <c r="I134" s="31">
        <f t="shared" si="3"/>
        <v>3310876719</v>
      </c>
      <c r="J134" s="22">
        <v>367254</v>
      </c>
      <c r="K134" s="22"/>
      <c r="L134" s="22">
        <v>51803268214</v>
      </c>
      <c r="M134" s="22"/>
      <c r="N134" s="22">
        <v>-48925458972</v>
      </c>
      <c r="O134" s="22"/>
      <c r="P134" s="22">
        <f t="shared" si="4"/>
        <v>2877809242</v>
      </c>
      <c r="R134" s="29">
        <v>1</v>
      </c>
      <c r="S134" s="30">
        <f t="shared" ref="S134:S165" si="7">R134-P137</f>
        <v>14701353987</v>
      </c>
    </row>
    <row r="135" spans="1:19">
      <c r="A135" s="159" t="s">
        <v>356</v>
      </c>
      <c r="C135" s="22">
        <v>654553</v>
      </c>
      <c r="D135" s="22"/>
      <c r="E135" s="22">
        <v>29344694278</v>
      </c>
      <c r="F135" s="22"/>
      <c r="G135" s="22">
        <v>-28581890760</v>
      </c>
      <c r="H135" s="22">
        <v>22669704920</v>
      </c>
      <c r="I135" s="31">
        <f t="shared" si="3"/>
        <v>762803518</v>
      </c>
      <c r="J135" s="22">
        <v>654553</v>
      </c>
      <c r="K135" s="22"/>
      <c r="L135" s="22">
        <v>29344694278</v>
      </c>
      <c r="M135" s="22"/>
      <c r="N135" s="22">
        <v>-31492899048</v>
      </c>
      <c r="O135" s="22"/>
      <c r="P135" s="22">
        <f t="shared" si="4"/>
        <v>-2148204770</v>
      </c>
      <c r="R135" s="29">
        <v>911642792</v>
      </c>
      <c r="S135" s="30">
        <f t="shared" si="7"/>
        <v>2502794804</v>
      </c>
    </row>
    <row r="136" spans="1:19">
      <c r="A136" s="159" t="s">
        <v>287</v>
      </c>
      <c r="C136" s="22">
        <v>2691670</v>
      </c>
      <c r="D136" s="22"/>
      <c r="E136" s="22">
        <v>42489394471</v>
      </c>
      <c r="F136" s="22"/>
      <c r="G136" s="22">
        <v>-39222262333</v>
      </c>
      <c r="H136" s="22">
        <v>47932289502</v>
      </c>
      <c r="I136" s="31">
        <f t="shared" ref="I136:I199" si="8">E136+G136</f>
        <v>3267132138</v>
      </c>
      <c r="J136" s="22">
        <v>2691670</v>
      </c>
      <c r="K136" s="22"/>
      <c r="L136" s="22">
        <v>42489394471</v>
      </c>
      <c r="M136" s="22"/>
      <c r="N136" s="22">
        <v>-42705174146</v>
      </c>
      <c r="O136" s="22"/>
      <c r="P136" s="22">
        <f t="shared" ref="P136:P199" si="9">L136+N136</f>
        <v>-215779675</v>
      </c>
      <c r="R136" s="29">
        <v>14552242122</v>
      </c>
      <c r="S136" s="30">
        <f t="shared" si="7"/>
        <v>31549981414</v>
      </c>
    </row>
    <row r="137" spans="1:19">
      <c r="A137" s="159" t="s">
        <v>288</v>
      </c>
      <c r="C137" s="22">
        <v>5411127</v>
      </c>
      <c r="D137" s="22"/>
      <c r="E137" s="22">
        <v>82082483926</v>
      </c>
      <c r="F137" s="22"/>
      <c r="G137" s="22">
        <v>-81731375106</v>
      </c>
      <c r="H137" s="22">
        <v>23065327404</v>
      </c>
      <c r="I137" s="31">
        <f t="shared" si="8"/>
        <v>351108820</v>
      </c>
      <c r="J137" s="22">
        <v>5411127</v>
      </c>
      <c r="K137" s="22"/>
      <c r="L137" s="22">
        <v>82082483926</v>
      </c>
      <c r="M137" s="22"/>
      <c r="N137" s="22">
        <v>-96783837912</v>
      </c>
      <c r="O137" s="22"/>
      <c r="P137" s="22">
        <f t="shared" si="9"/>
        <v>-14701353986</v>
      </c>
      <c r="R137" s="29">
        <v>2468366115</v>
      </c>
      <c r="S137" s="30">
        <f t="shared" si="7"/>
        <v>-441950631</v>
      </c>
    </row>
    <row r="138" spans="1:19">
      <c r="A138" s="159" t="s">
        <v>102</v>
      </c>
      <c r="C138" s="22">
        <v>1510782</v>
      </c>
      <c r="D138" s="22"/>
      <c r="E138" s="22">
        <v>44513139991</v>
      </c>
      <c r="F138" s="22"/>
      <c r="G138" s="22">
        <v>-41379998526</v>
      </c>
      <c r="H138" s="22">
        <v>17862886341</v>
      </c>
      <c r="I138" s="31">
        <f t="shared" si="8"/>
        <v>3133141465</v>
      </c>
      <c r="J138" s="22">
        <v>1510782</v>
      </c>
      <c r="K138" s="22"/>
      <c r="L138" s="22">
        <v>44513139991</v>
      </c>
      <c r="M138" s="22"/>
      <c r="N138" s="22">
        <v>-46104292003</v>
      </c>
      <c r="O138" s="22"/>
      <c r="P138" s="22">
        <f t="shared" si="9"/>
        <v>-1591152012</v>
      </c>
      <c r="R138" s="29">
        <v>-858970130</v>
      </c>
      <c r="S138" s="30">
        <f t="shared" si="7"/>
        <v>4344716324</v>
      </c>
    </row>
    <row r="139" spans="1:19">
      <c r="A139" s="159" t="s">
        <v>104</v>
      </c>
      <c r="C139" s="22">
        <v>4290328</v>
      </c>
      <c r="D139" s="22"/>
      <c r="E139" s="22">
        <v>156518180128</v>
      </c>
      <c r="F139" s="22"/>
      <c r="G139" s="22">
        <v>-136384088341</v>
      </c>
      <c r="H139" s="22">
        <v>2802854081</v>
      </c>
      <c r="I139" s="31">
        <f t="shared" si="8"/>
        <v>20134091787</v>
      </c>
      <c r="J139" s="22">
        <v>4290328</v>
      </c>
      <c r="K139" s="22"/>
      <c r="L139" s="22">
        <v>156518180128</v>
      </c>
      <c r="M139" s="22"/>
      <c r="N139" s="22">
        <v>-173515919420</v>
      </c>
      <c r="O139" s="22"/>
      <c r="P139" s="22">
        <f t="shared" si="9"/>
        <v>-16997739292</v>
      </c>
      <c r="R139" s="29">
        <v>7754068725</v>
      </c>
      <c r="S139" s="30">
        <f t="shared" si="7"/>
        <v>8850976395</v>
      </c>
    </row>
    <row r="140" spans="1:19">
      <c r="A140" s="159" t="s">
        <v>289</v>
      </c>
      <c r="C140" s="22">
        <v>1739962</v>
      </c>
      <c r="D140" s="22"/>
      <c r="E140" s="22">
        <v>50919695621</v>
      </c>
      <c r="F140" s="22"/>
      <c r="G140" s="22">
        <v>-49119871912</v>
      </c>
      <c r="H140" s="22">
        <v>21032166474</v>
      </c>
      <c r="I140" s="31">
        <f t="shared" si="8"/>
        <v>1799823709</v>
      </c>
      <c r="J140" s="22">
        <v>1739962</v>
      </c>
      <c r="K140" s="22"/>
      <c r="L140" s="22">
        <v>50919695621</v>
      </c>
      <c r="M140" s="22"/>
      <c r="N140" s="22">
        <v>-48009378875</v>
      </c>
      <c r="O140" s="22"/>
      <c r="P140" s="22">
        <f t="shared" si="9"/>
        <v>2910316746</v>
      </c>
      <c r="R140" s="29">
        <v>1841239029</v>
      </c>
      <c r="S140" s="30">
        <f t="shared" si="7"/>
        <v>-8386546230</v>
      </c>
    </row>
    <row r="141" spans="1:19">
      <c r="A141" s="159" t="s">
        <v>178</v>
      </c>
      <c r="C141" s="22">
        <v>6121965</v>
      </c>
      <c r="D141" s="22"/>
      <c r="E141" s="22">
        <v>145931232615</v>
      </c>
      <c r="F141" s="22"/>
      <c r="G141" s="22">
        <v>-139845611765</v>
      </c>
      <c r="H141" s="22">
        <v>50711790223</v>
      </c>
      <c r="I141" s="31">
        <f t="shared" si="8"/>
        <v>6085620850</v>
      </c>
      <c r="J141" s="22">
        <v>6121965</v>
      </c>
      <c r="K141" s="22"/>
      <c r="L141" s="22">
        <v>145931232615</v>
      </c>
      <c r="M141" s="22"/>
      <c r="N141" s="22">
        <v>-151134919069</v>
      </c>
      <c r="O141" s="22"/>
      <c r="P141" s="22">
        <f t="shared" si="9"/>
        <v>-5203686454</v>
      </c>
      <c r="R141" s="29">
        <v>1653545434</v>
      </c>
      <c r="S141" s="30">
        <f t="shared" si="7"/>
        <v>4973966270</v>
      </c>
    </row>
    <row r="142" spans="1:19">
      <c r="A142" s="159" t="s">
        <v>180</v>
      </c>
      <c r="C142" s="22">
        <v>608202</v>
      </c>
      <c r="D142" s="22"/>
      <c r="E142" s="22">
        <v>34092446544</v>
      </c>
      <c r="F142" s="22"/>
      <c r="G142" s="22">
        <v>-34412399325</v>
      </c>
      <c r="H142" s="22">
        <v>34172206325</v>
      </c>
      <c r="I142" s="31">
        <f t="shared" si="8"/>
        <v>-319952781</v>
      </c>
      <c r="J142" s="22">
        <v>608202</v>
      </c>
      <c r="K142" s="22"/>
      <c r="L142" s="22">
        <v>34092446544</v>
      </c>
      <c r="M142" s="22"/>
      <c r="N142" s="22">
        <v>-35189354214</v>
      </c>
      <c r="O142" s="22"/>
      <c r="P142" s="22">
        <f t="shared" si="9"/>
        <v>-1096907670</v>
      </c>
      <c r="R142" s="29">
        <v>166877981</v>
      </c>
      <c r="S142" s="30">
        <f t="shared" si="7"/>
        <v>-6181694094</v>
      </c>
    </row>
    <row r="143" spans="1:19">
      <c r="A143" s="159" t="s">
        <v>258</v>
      </c>
      <c r="C143" s="22">
        <v>1888144</v>
      </c>
      <c r="D143" s="22"/>
      <c r="E143" s="22">
        <v>59798338048</v>
      </c>
      <c r="F143" s="22"/>
      <c r="G143" s="22">
        <v>-61319535827</v>
      </c>
      <c r="H143" s="22">
        <v>54648009783</v>
      </c>
      <c r="I143" s="31">
        <f t="shared" si="8"/>
        <v>-1521197779</v>
      </c>
      <c r="J143" s="22">
        <v>1888144</v>
      </c>
      <c r="K143" s="22"/>
      <c r="L143" s="22">
        <v>59798338048</v>
      </c>
      <c r="M143" s="22"/>
      <c r="N143" s="22">
        <v>-49570552789</v>
      </c>
      <c r="O143" s="22"/>
      <c r="P143" s="22">
        <f t="shared" si="9"/>
        <v>10227785259</v>
      </c>
      <c r="R143" s="29">
        <v>7364231851</v>
      </c>
      <c r="S143" s="30">
        <f t="shared" si="7"/>
        <v>5676857951</v>
      </c>
    </row>
    <row r="144" spans="1:19">
      <c r="A144" s="159" t="s">
        <v>290</v>
      </c>
      <c r="C144" s="22">
        <v>2040364</v>
      </c>
      <c r="D144" s="22"/>
      <c r="E144" s="22">
        <v>30423357517</v>
      </c>
      <c r="F144" s="22"/>
      <c r="G144" s="22">
        <v>-30492450672</v>
      </c>
      <c r="H144" s="22">
        <v>35262261123</v>
      </c>
      <c r="I144" s="31">
        <f t="shared" si="8"/>
        <v>-69093155</v>
      </c>
      <c r="J144" s="22">
        <v>2040364</v>
      </c>
      <c r="K144" s="22"/>
      <c r="L144" s="22">
        <v>30423357517</v>
      </c>
      <c r="M144" s="22"/>
      <c r="N144" s="22">
        <v>-33743778353</v>
      </c>
      <c r="O144" s="22"/>
      <c r="P144" s="22">
        <f t="shared" si="9"/>
        <v>-3320420836</v>
      </c>
      <c r="R144" s="29">
        <v>6652870374</v>
      </c>
      <c r="S144" s="30">
        <f t="shared" si="7"/>
        <v>18214416028</v>
      </c>
    </row>
    <row r="145" spans="1:19">
      <c r="A145" s="159" t="s">
        <v>259</v>
      </c>
      <c r="C145" s="22">
        <v>2552652</v>
      </c>
      <c r="D145" s="22"/>
      <c r="E145" s="22">
        <v>40218799973</v>
      </c>
      <c r="F145" s="22"/>
      <c r="G145" s="22">
        <v>-43032705218</v>
      </c>
      <c r="H145" s="22">
        <v>42820631900</v>
      </c>
      <c r="I145" s="31">
        <f t="shared" si="8"/>
        <v>-2813905245</v>
      </c>
      <c r="J145" s="22">
        <v>2552652</v>
      </c>
      <c r="K145" s="22"/>
      <c r="L145" s="22">
        <v>40218799973</v>
      </c>
      <c r="M145" s="22"/>
      <c r="N145" s="22">
        <v>-33870227898</v>
      </c>
      <c r="O145" s="22"/>
      <c r="P145" s="22">
        <f t="shared" si="9"/>
        <v>6348572075</v>
      </c>
      <c r="R145" s="29">
        <v>1823660787</v>
      </c>
      <c r="S145" s="30">
        <f t="shared" si="7"/>
        <v>1974993918</v>
      </c>
    </row>
    <row r="146" spans="1:19">
      <c r="A146" s="159" t="s">
        <v>205</v>
      </c>
      <c r="C146" s="22">
        <v>7944691</v>
      </c>
      <c r="D146" s="22"/>
      <c r="E146" s="22">
        <v>31329065496</v>
      </c>
      <c r="F146" s="22"/>
      <c r="G146" s="22">
        <v>-27532015838</v>
      </c>
      <c r="H146" s="22">
        <v>24160353058</v>
      </c>
      <c r="I146" s="31">
        <f t="shared" si="8"/>
        <v>3797049658</v>
      </c>
      <c r="J146" s="22">
        <v>7944691</v>
      </c>
      <c r="K146" s="22"/>
      <c r="L146" s="22">
        <v>31329065496</v>
      </c>
      <c r="M146" s="22"/>
      <c r="N146" s="22">
        <v>-29641691596</v>
      </c>
      <c r="O146" s="22"/>
      <c r="P146" s="22">
        <f t="shared" si="9"/>
        <v>1687373900</v>
      </c>
      <c r="R146" s="29">
        <v>3760748044</v>
      </c>
      <c r="S146" s="30">
        <f t="shared" si="7"/>
        <v>6589793590</v>
      </c>
    </row>
    <row r="147" spans="1:19">
      <c r="A147" s="159" t="s">
        <v>260</v>
      </c>
      <c r="C147" s="22">
        <v>7943690</v>
      </c>
      <c r="D147" s="22"/>
      <c r="E147" s="22">
        <v>21399311876</v>
      </c>
      <c r="F147" s="22"/>
      <c r="G147" s="22">
        <v>-19582449963</v>
      </c>
      <c r="H147" s="22">
        <v>38975543742</v>
      </c>
      <c r="I147" s="31">
        <f t="shared" si="8"/>
        <v>1816861913</v>
      </c>
      <c r="J147" s="22">
        <v>7943690</v>
      </c>
      <c r="K147" s="22"/>
      <c r="L147" s="22">
        <v>21399311876</v>
      </c>
      <c r="M147" s="22"/>
      <c r="N147" s="22">
        <v>-32960857530</v>
      </c>
      <c r="O147" s="22"/>
      <c r="P147" s="22">
        <f t="shared" si="9"/>
        <v>-11561545654</v>
      </c>
      <c r="R147" s="29">
        <v>3284291861</v>
      </c>
      <c r="S147" s="30">
        <f t="shared" si="7"/>
        <v>8638206408</v>
      </c>
    </row>
    <row r="148" spans="1:19">
      <c r="A148" s="159" t="s">
        <v>306</v>
      </c>
      <c r="C148" s="22">
        <v>2244865</v>
      </c>
      <c r="D148" s="22"/>
      <c r="E148" s="22">
        <v>3097333180</v>
      </c>
      <c r="F148" s="22"/>
      <c r="G148" s="22">
        <v>-3097333180</v>
      </c>
      <c r="H148" s="22">
        <v>30287139066</v>
      </c>
      <c r="I148" s="31">
        <f t="shared" si="8"/>
        <v>0</v>
      </c>
      <c r="J148" s="22">
        <v>2244865</v>
      </c>
      <c r="K148" s="22"/>
      <c r="L148" s="22">
        <v>3097333180</v>
      </c>
      <c r="M148" s="22"/>
      <c r="N148" s="22">
        <v>-3248666311</v>
      </c>
      <c r="O148" s="22"/>
      <c r="P148" s="22">
        <f t="shared" si="9"/>
        <v>-151333131</v>
      </c>
      <c r="R148" s="29">
        <v>5142001867</v>
      </c>
      <c r="S148" s="30">
        <f t="shared" si="7"/>
        <v>6924530700</v>
      </c>
    </row>
    <row r="149" spans="1:19">
      <c r="A149" s="159" t="s">
        <v>218</v>
      </c>
      <c r="C149" s="22">
        <v>29537847</v>
      </c>
      <c r="D149" s="22"/>
      <c r="E149" s="22">
        <v>46685733931</v>
      </c>
      <c r="F149" s="22"/>
      <c r="G149" s="22">
        <v>-45863240548</v>
      </c>
      <c r="H149" s="22">
        <v>39033926048</v>
      </c>
      <c r="I149" s="31">
        <f t="shared" si="8"/>
        <v>822493383</v>
      </c>
      <c r="J149" s="22">
        <v>29537847</v>
      </c>
      <c r="K149" s="22"/>
      <c r="L149" s="22">
        <v>46685733931</v>
      </c>
      <c r="M149" s="22"/>
      <c r="N149" s="22">
        <v>-49514779477</v>
      </c>
      <c r="O149" s="22"/>
      <c r="P149" s="22">
        <f t="shared" si="9"/>
        <v>-2829045546</v>
      </c>
      <c r="R149" s="29">
        <v>4809766840</v>
      </c>
      <c r="S149" s="30">
        <f t="shared" si="7"/>
        <v>-15586050271</v>
      </c>
    </row>
    <row r="150" spans="1:19">
      <c r="A150" s="159" t="s">
        <v>207</v>
      </c>
      <c r="C150" s="22">
        <v>6855318</v>
      </c>
      <c r="D150" s="22"/>
      <c r="E150" s="22">
        <v>31551268617</v>
      </c>
      <c r="F150" s="22"/>
      <c r="G150" s="22">
        <v>-35272850235</v>
      </c>
      <c r="H150" s="22">
        <v>4222452778</v>
      </c>
      <c r="I150" s="31">
        <f t="shared" si="8"/>
        <v>-3721581618</v>
      </c>
      <c r="J150" s="22">
        <v>6855318</v>
      </c>
      <c r="K150" s="22"/>
      <c r="L150" s="22">
        <v>31551268617</v>
      </c>
      <c r="M150" s="22"/>
      <c r="N150" s="22">
        <v>-36905183164</v>
      </c>
      <c r="O150" s="22"/>
      <c r="P150" s="22">
        <f t="shared" si="9"/>
        <v>-5353914547</v>
      </c>
      <c r="R150" s="29">
        <v>30643430157</v>
      </c>
      <c r="S150" s="30">
        <f t="shared" si="7"/>
        <v>41605202139</v>
      </c>
    </row>
    <row r="151" spans="1:19">
      <c r="A151" s="159" t="s">
        <v>187</v>
      </c>
      <c r="C151" s="22">
        <v>1433207</v>
      </c>
      <c r="D151" s="22"/>
      <c r="E151" s="22">
        <v>39107450038</v>
      </c>
      <c r="F151" s="22"/>
      <c r="G151" s="22">
        <v>-42336377884</v>
      </c>
      <c r="H151" s="22">
        <v>36352276528</v>
      </c>
      <c r="I151" s="31">
        <f t="shared" si="8"/>
        <v>-3228927846</v>
      </c>
      <c r="J151" s="22">
        <v>1433207</v>
      </c>
      <c r="K151" s="22"/>
      <c r="L151" s="22">
        <v>39107450038</v>
      </c>
      <c r="M151" s="22"/>
      <c r="N151" s="22">
        <v>-40889978871</v>
      </c>
      <c r="O151" s="22"/>
      <c r="P151" s="22">
        <f t="shared" si="9"/>
        <v>-1782528833</v>
      </c>
      <c r="R151" s="29">
        <v>871822777</v>
      </c>
      <c r="S151" s="30">
        <f t="shared" si="7"/>
        <v>-521847953</v>
      </c>
    </row>
    <row r="152" spans="1:19">
      <c r="A152" s="159" t="s">
        <v>307</v>
      </c>
      <c r="C152" s="22">
        <v>12837776</v>
      </c>
      <c r="D152" s="22"/>
      <c r="E152" s="22">
        <v>89904001240</v>
      </c>
      <c r="F152" s="22"/>
      <c r="G152" s="22">
        <v>-55772652628</v>
      </c>
      <c r="H152" s="22">
        <v>23788448126</v>
      </c>
      <c r="I152" s="31">
        <f t="shared" si="8"/>
        <v>34131348612</v>
      </c>
      <c r="J152" s="22">
        <v>12837776</v>
      </c>
      <c r="K152" s="22"/>
      <c r="L152" s="22">
        <v>89904001240</v>
      </c>
      <c r="M152" s="22"/>
      <c r="N152" s="22">
        <v>-69508184129</v>
      </c>
      <c r="O152" s="22"/>
      <c r="P152" s="22">
        <f t="shared" si="9"/>
        <v>20395817111</v>
      </c>
      <c r="R152" s="29">
        <v>1240280758</v>
      </c>
      <c r="S152" s="30">
        <f t="shared" si="7"/>
        <v>2618456960</v>
      </c>
    </row>
    <row r="153" spans="1:19">
      <c r="A153" s="159" t="s">
        <v>157</v>
      </c>
      <c r="C153" s="22">
        <v>2717268</v>
      </c>
      <c r="D153" s="22"/>
      <c r="E153" s="22">
        <v>47809474523</v>
      </c>
      <c r="F153" s="22"/>
      <c r="G153" s="22">
        <v>-50792358082</v>
      </c>
      <c r="H153" s="22">
        <v>9128487957</v>
      </c>
      <c r="I153" s="31">
        <f t="shared" si="8"/>
        <v>-2982883559</v>
      </c>
      <c r="J153" s="22">
        <v>2717268</v>
      </c>
      <c r="K153" s="22"/>
      <c r="L153" s="22">
        <v>47809474523</v>
      </c>
      <c r="M153" s="22"/>
      <c r="N153" s="22">
        <v>-58771246505</v>
      </c>
      <c r="O153" s="22"/>
      <c r="P153" s="22">
        <f t="shared" si="9"/>
        <v>-10961771982</v>
      </c>
      <c r="R153" s="29">
        <v>-2409956499</v>
      </c>
      <c r="S153" s="30">
        <f t="shared" si="7"/>
        <v>11485263143</v>
      </c>
    </row>
    <row r="154" spans="1:19">
      <c r="A154" s="159" t="s">
        <v>162</v>
      </c>
      <c r="C154" s="22">
        <v>11326237</v>
      </c>
      <c r="D154" s="22"/>
      <c r="E154" s="22">
        <v>65864248459</v>
      </c>
      <c r="F154" s="22"/>
      <c r="G154" s="22">
        <v>-57248883965</v>
      </c>
      <c r="H154" s="22">
        <v>22046273455</v>
      </c>
      <c r="I154" s="31">
        <f t="shared" si="8"/>
        <v>8615364494</v>
      </c>
      <c r="J154" s="22">
        <v>11326237</v>
      </c>
      <c r="K154" s="22"/>
      <c r="L154" s="22">
        <v>65864248459</v>
      </c>
      <c r="M154" s="22"/>
      <c r="N154" s="22">
        <v>-64470577729</v>
      </c>
      <c r="O154" s="22"/>
      <c r="P154" s="22">
        <f t="shared" si="9"/>
        <v>1393670730</v>
      </c>
      <c r="R154" s="29">
        <v>-820710999</v>
      </c>
      <c r="S154" s="30">
        <f t="shared" si="7"/>
        <v>8158231921</v>
      </c>
    </row>
    <row r="155" spans="1:19">
      <c r="A155" s="159" t="s">
        <v>139</v>
      </c>
      <c r="C155" s="22">
        <v>8465138</v>
      </c>
      <c r="D155" s="22"/>
      <c r="E155" s="22">
        <v>40719074108</v>
      </c>
      <c r="F155" s="22"/>
      <c r="G155" s="22">
        <v>-41047089107</v>
      </c>
      <c r="H155" s="22">
        <v>21448394218</v>
      </c>
      <c r="I155" s="31">
        <f t="shared" si="8"/>
        <v>-328014999</v>
      </c>
      <c r="J155" s="22">
        <v>8465138</v>
      </c>
      <c r="K155" s="22"/>
      <c r="L155" s="22">
        <v>40719074108</v>
      </c>
      <c r="M155" s="22"/>
      <c r="N155" s="22">
        <v>-42097250310</v>
      </c>
      <c r="O155" s="22"/>
      <c r="P155" s="22">
        <f t="shared" si="9"/>
        <v>-1378176202</v>
      </c>
      <c r="R155" s="29">
        <v>3819003393</v>
      </c>
      <c r="S155" s="30">
        <f t="shared" si="7"/>
        <v>-1594162457</v>
      </c>
    </row>
    <row r="156" spans="1:19">
      <c r="A156" s="159" t="s">
        <v>308</v>
      </c>
      <c r="C156" s="22">
        <v>6514797</v>
      </c>
      <c r="D156" s="22"/>
      <c r="E156" s="22">
        <v>58867148679</v>
      </c>
      <c r="F156" s="22"/>
      <c r="G156" s="22">
        <v>-63168223809</v>
      </c>
      <c r="H156" s="22">
        <v>25027147334</v>
      </c>
      <c r="I156" s="31">
        <f t="shared" si="8"/>
        <v>-4301075130</v>
      </c>
      <c r="J156" s="22">
        <v>6514797</v>
      </c>
      <c r="K156" s="22"/>
      <c r="L156" s="22">
        <v>58867148679</v>
      </c>
      <c r="M156" s="22"/>
      <c r="N156" s="22">
        <v>-72762368321</v>
      </c>
      <c r="O156" s="22"/>
      <c r="P156" s="22">
        <f t="shared" si="9"/>
        <v>-13895219642</v>
      </c>
      <c r="R156" s="29">
        <v>1096051853</v>
      </c>
      <c r="S156" s="30">
        <f t="shared" si="7"/>
        <v>2093257110</v>
      </c>
    </row>
    <row r="157" spans="1:19">
      <c r="A157" s="159" t="s">
        <v>199</v>
      </c>
      <c r="C157" s="22">
        <v>4075799</v>
      </c>
      <c r="D157" s="22"/>
      <c r="E157" s="22">
        <v>28847021734</v>
      </c>
      <c r="F157" s="22"/>
      <c r="G157" s="22">
        <v>-29934818612</v>
      </c>
      <c r="H157" s="22">
        <v>62927778398</v>
      </c>
      <c r="I157" s="31">
        <f t="shared" si="8"/>
        <v>-1087796878</v>
      </c>
      <c r="J157" s="22">
        <v>4075799</v>
      </c>
      <c r="K157" s="22"/>
      <c r="L157" s="22">
        <v>28847021734</v>
      </c>
      <c r="M157" s="22"/>
      <c r="N157" s="22">
        <v>-37825964654</v>
      </c>
      <c r="O157" s="22"/>
      <c r="P157" s="22">
        <f t="shared" si="9"/>
        <v>-8978942920</v>
      </c>
      <c r="R157" s="29">
        <v>4590228087</v>
      </c>
      <c r="S157" s="30">
        <f t="shared" si="7"/>
        <v>25818661428</v>
      </c>
    </row>
    <row r="158" spans="1:19">
      <c r="A158" s="159" t="s">
        <v>119</v>
      </c>
      <c r="C158" s="22">
        <v>727803</v>
      </c>
      <c r="D158" s="22"/>
      <c r="E158" s="22">
        <v>22594048432</v>
      </c>
      <c r="F158" s="22"/>
      <c r="G158" s="22">
        <v>-24308269956</v>
      </c>
      <c r="H158" s="22">
        <v>14570955002</v>
      </c>
      <c r="I158" s="31">
        <f t="shared" si="8"/>
        <v>-1714221524</v>
      </c>
      <c r="J158" s="22">
        <v>727803</v>
      </c>
      <c r="K158" s="22"/>
      <c r="L158" s="22">
        <v>22594048432</v>
      </c>
      <c r="M158" s="22"/>
      <c r="N158" s="22">
        <v>-17180882582</v>
      </c>
      <c r="O158" s="22"/>
      <c r="P158" s="22">
        <f t="shared" si="9"/>
        <v>5413165850</v>
      </c>
      <c r="R158" s="29">
        <v>9195361625</v>
      </c>
      <c r="S158" s="30">
        <f t="shared" si="7"/>
        <v>12714728504</v>
      </c>
    </row>
    <row r="159" spans="1:19">
      <c r="A159" s="159" t="s">
        <v>340</v>
      </c>
      <c r="C159" s="22">
        <v>1369506</v>
      </c>
      <c r="D159" s="22"/>
      <c r="E159" s="22">
        <v>20066408657</v>
      </c>
      <c r="F159" s="22"/>
      <c r="G159" s="22">
        <v>-19856593679</v>
      </c>
      <c r="H159" s="22">
        <v>54351549102</v>
      </c>
      <c r="I159" s="31">
        <f t="shared" si="8"/>
        <v>209814978</v>
      </c>
      <c r="J159" s="22">
        <v>1369506</v>
      </c>
      <c r="K159" s="22"/>
      <c r="L159" s="22">
        <v>20066408657</v>
      </c>
      <c r="M159" s="22"/>
      <c r="N159" s="22">
        <v>-21063613914</v>
      </c>
      <c r="O159" s="22"/>
      <c r="P159" s="22">
        <f t="shared" si="9"/>
        <v>-997205257</v>
      </c>
      <c r="R159" s="29">
        <v>-700861469</v>
      </c>
      <c r="S159" s="30">
        <f t="shared" si="7"/>
        <v>290715755</v>
      </c>
    </row>
    <row r="160" spans="1:19">
      <c r="A160" s="159" t="s">
        <v>103</v>
      </c>
      <c r="C160" s="22">
        <v>23204201</v>
      </c>
      <c r="D160" s="22"/>
      <c r="E160" s="22">
        <v>59556763167</v>
      </c>
      <c r="F160" s="22"/>
      <c r="G160" s="22">
        <v>-56802993740</v>
      </c>
      <c r="H160" s="22">
        <v>34177591648</v>
      </c>
      <c r="I160" s="31">
        <f t="shared" si="8"/>
        <v>2753769427</v>
      </c>
      <c r="J160" s="22">
        <v>23204201</v>
      </c>
      <c r="K160" s="22"/>
      <c r="L160" s="22">
        <v>59556763167</v>
      </c>
      <c r="M160" s="22"/>
      <c r="N160" s="22">
        <v>-80785196508</v>
      </c>
      <c r="O160" s="22"/>
      <c r="P160" s="22">
        <f t="shared" si="9"/>
        <v>-21228433341</v>
      </c>
      <c r="R160" s="29">
        <v>6189904022</v>
      </c>
      <c r="S160" s="30">
        <f t="shared" si="7"/>
        <v>6879738538</v>
      </c>
    </row>
    <row r="161" spans="1:19">
      <c r="A161" s="159" t="s">
        <v>147</v>
      </c>
      <c r="C161" s="22">
        <v>3813888</v>
      </c>
      <c r="D161" s="22"/>
      <c r="E161" s="22">
        <v>29002644556</v>
      </c>
      <c r="F161" s="22"/>
      <c r="G161" s="22">
        <v>-29098910572</v>
      </c>
      <c r="H161" s="22">
        <v>37123974868</v>
      </c>
      <c r="I161" s="31">
        <f t="shared" si="8"/>
        <v>-96266016</v>
      </c>
      <c r="J161" s="22">
        <v>3813888</v>
      </c>
      <c r="K161" s="22"/>
      <c r="L161" s="22">
        <v>29002644556</v>
      </c>
      <c r="M161" s="22"/>
      <c r="N161" s="22">
        <v>-32522011435</v>
      </c>
      <c r="O161" s="22"/>
      <c r="P161" s="22">
        <f t="shared" si="9"/>
        <v>-3519366879</v>
      </c>
      <c r="R161" s="29">
        <v>1672820080</v>
      </c>
      <c r="S161" s="30">
        <f t="shared" si="7"/>
        <v>2719150351</v>
      </c>
    </row>
    <row r="162" spans="1:19">
      <c r="A162" s="159" t="s">
        <v>357</v>
      </c>
      <c r="C162" s="22">
        <v>703152</v>
      </c>
      <c r="D162" s="22"/>
      <c r="E162" s="22">
        <v>25498361603</v>
      </c>
      <c r="F162" s="22"/>
      <c r="G162" s="22">
        <v>-25823078494</v>
      </c>
      <c r="H162" s="22">
        <v>51537406445</v>
      </c>
      <c r="I162" s="31">
        <f t="shared" si="8"/>
        <v>-324716891</v>
      </c>
      <c r="J162" s="22">
        <v>703152</v>
      </c>
      <c r="K162" s="22"/>
      <c r="L162" s="22">
        <v>25498361603</v>
      </c>
      <c r="M162" s="22"/>
      <c r="N162" s="22">
        <v>-26489938827</v>
      </c>
      <c r="O162" s="22"/>
      <c r="P162" s="22">
        <f t="shared" si="9"/>
        <v>-991577224</v>
      </c>
      <c r="R162" s="29">
        <v>816112077</v>
      </c>
      <c r="S162" s="30">
        <f t="shared" si="7"/>
        <v>7251498305</v>
      </c>
    </row>
    <row r="163" spans="1:19">
      <c r="A163" s="159" t="s">
        <v>214</v>
      </c>
      <c r="C163" s="22">
        <v>3114967</v>
      </c>
      <c r="D163" s="22"/>
      <c r="E163" s="22">
        <v>17463881821</v>
      </c>
      <c r="F163" s="22"/>
      <c r="G163" s="22">
        <v>-18931378307</v>
      </c>
      <c r="H163" s="22">
        <v>39191159921</v>
      </c>
      <c r="I163" s="31">
        <f t="shared" si="8"/>
        <v>-1467496486</v>
      </c>
      <c r="J163" s="22">
        <v>3114967</v>
      </c>
      <c r="K163" s="22"/>
      <c r="L163" s="22">
        <v>17463881821</v>
      </c>
      <c r="M163" s="22"/>
      <c r="N163" s="22">
        <v>-18153716337</v>
      </c>
      <c r="O163" s="22"/>
      <c r="P163" s="22">
        <f t="shared" si="9"/>
        <v>-689834516</v>
      </c>
      <c r="R163" s="29">
        <v>9156222643</v>
      </c>
      <c r="S163" s="30">
        <f t="shared" si="7"/>
        <v>14423829676</v>
      </c>
    </row>
    <row r="164" spans="1:19">
      <c r="A164" s="159" t="s">
        <v>341</v>
      </c>
      <c r="C164" s="22">
        <v>3952445</v>
      </c>
      <c r="D164" s="22"/>
      <c r="E164" s="22">
        <v>32610102008</v>
      </c>
      <c r="F164" s="22"/>
      <c r="G164" s="22">
        <v>-31834123096</v>
      </c>
      <c r="H164" s="22">
        <v>170780618063</v>
      </c>
      <c r="I164" s="31">
        <f t="shared" si="8"/>
        <v>775978912</v>
      </c>
      <c r="J164" s="22">
        <v>3952445</v>
      </c>
      <c r="K164" s="22"/>
      <c r="L164" s="22">
        <v>32610102008</v>
      </c>
      <c r="M164" s="22"/>
      <c r="N164" s="22">
        <v>-33656432279</v>
      </c>
      <c r="O164" s="22"/>
      <c r="P164" s="22">
        <f t="shared" si="9"/>
        <v>-1046330271</v>
      </c>
      <c r="R164" s="29">
        <v>292195066</v>
      </c>
      <c r="S164" s="30">
        <f t="shared" si="7"/>
        <v>20508889130</v>
      </c>
    </row>
    <row r="165" spans="1:19">
      <c r="A165" s="159" t="s">
        <v>100</v>
      </c>
      <c r="C165" s="22">
        <v>2920080</v>
      </c>
      <c r="D165" s="22"/>
      <c r="E165" s="22">
        <v>26850026099</v>
      </c>
      <c r="F165" s="22"/>
      <c r="G165" s="22">
        <v>-27363792107</v>
      </c>
      <c r="H165" s="22">
        <v>18057821350</v>
      </c>
      <c r="I165" s="31">
        <f t="shared" si="8"/>
        <v>-513766008</v>
      </c>
      <c r="J165" s="22">
        <v>2920080</v>
      </c>
      <c r="K165" s="22"/>
      <c r="L165" s="22">
        <v>26850026099</v>
      </c>
      <c r="M165" s="22"/>
      <c r="N165" s="22">
        <v>-33285412327</v>
      </c>
      <c r="O165" s="22"/>
      <c r="P165" s="22">
        <f t="shared" si="9"/>
        <v>-6435386228</v>
      </c>
      <c r="R165" s="29">
        <v>4177927175</v>
      </c>
      <c r="S165" s="30">
        <f t="shared" si="7"/>
        <v>2725405417</v>
      </c>
    </row>
    <row r="166" spans="1:19">
      <c r="A166" s="159" t="s">
        <v>98</v>
      </c>
      <c r="C166" s="22">
        <v>5983618</v>
      </c>
      <c r="D166" s="22"/>
      <c r="E166" s="22">
        <v>32773565258</v>
      </c>
      <c r="F166" s="22"/>
      <c r="G166" s="22">
        <v>-30007523900</v>
      </c>
      <c r="H166" s="22">
        <v>4657350179</v>
      </c>
      <c r="I166" s="31">
        <f t="shared" si="8"/>
        <v>2766041358</v>
      </c>
      <c r="J166" s="22">
        <v>5983618</v>
      </c>
      <c r="K166" s="22"/>
      <c r="L166" s="22">
        <v>32773565258</v>
      </c>
      <c r="M166" s="22"/>
      <c r="N166" s="22">
        <v>-38041172291</v>
      </c>
      <c r="O166" s="22"/>
      <c r="P166" s="22">
        <f t="shared" si="9"/>
        <v>-5267607033</v>
      </c>
      <c r="R166" s="29">
        <v>3760268461</v>
      </c>
      <c r="S166" s="30">
        <f t="shared" ref="S166:S185" si="10">R166-P169</f>
        <v>16671959489</v>
      </c>
    </row>
    <row r="167" spans="1:19">
      <c r="A167" s="159" t="s">
        <v>146</v>
      </c>
      <c r="C167" s="22">
        <v>19349051</v>
      </c>
      <c r="D167" s="22"/>
      <c r="E167" s="22">
        <v>67222564897</v>
      </c>
      <c r="F167" s="22"/>
      <c r="G167" s="22">
        <v>-74264756504</v>
      </c>
      <c r="H167" s="22">
        <v>43618409682</v>
      </c>
      <c r="I167" s="31">
        <f t="shared" si="8"/>
        <v>-7042191607</v>
      </c>
      <c r="J167" s="22">
        <v>19349051</v>
      </c>
      <c r="K167" s="22"/>
      <c r="L167" s="22">
        <v>67222564897</v>
      </c>
      <c r="M167" s="22"/>
      <c r="N167" s="22">
        <v>-87439258961</v>
      </c>
      <c r="O167" s="22"/>
      <c r="P167" s="22">
        <f t="shared" si="9"/>
        <v>-20216694064</v>
      </c>
      <c r="R167" s="29">
        <v>243990826</v>
      </c>
      <c r="S167" s="30">
        <f t="shared" si="10"/>
        <v>-2901346055</v>
      </c>
    </row>
    <row r="168" spans="1:19">
      <c r="A168" s="159" t="s">
        <v>156</v>
      </c>
      <c r="C168" s="22">
        <v>455105</v>
      </c>
      <c r="D168" s="22"/>
      <c r="E168" s="22">
        <v>7740514816</v>
      </c>
      <c r="F168" s="22"/>
      <c r="G168" s="22">
        <v>-10307661683</v>
      </c>
      <c r="H168" s="22">
        <v>3126644877</v>
      </c>
      <c r="I168" s="31">
        <f t="shared" si="8"/>
        <v>-2567146867</v>
      </c>
      <c r="J168" s="22">
        <v>455105</v>
      </c>
      <c r="K168" s="22"/>
      <c r="L168" s="22">
        <v>7740514816</v>
      </c>
      <c r="M168" s="22"/>
      <c r="N168" s="22">
        <v>-6287993058</v>
      </c>
      <c r="O168" s="22"/>
      <c r="P168" s="22">
        <f t="shared" si="9"/>
        <v>1452521758</v>
      </c>
      <c r="R168" s="29">
        <v>-886549599</v>
      </c>
      <c r="S168" s="30">
        <f t="shared" si="10"/>
        <v>-3851792040</v>
      </c>
    </row>
    <row r="169" spans="1:19">
      <c r="A169" s="159" t="s">
        <v>222</v>
      </c>
      <c r="C169" s="22">
        <v>4772147</v>
      </c>
      <c r="D169" s="22"/>
      <c r="E169" s="22">
        <v>61194410161</v>
      </c>
      <c r="F169" s="22"/>
      <c r="G169" s="22">
        <v>-63200088623</v>
      </c>
      <c r="H169" s="22">
        <v>73246937949</v>
      </c>
      <c r="I169" s="31">
        <f t="shared" si="8"/>
        <v>-2005678462</v>
      </c>
      <c r="J169" s="22">
        <v>4772147</v>
      </c>
      <c r="K169" s="22"/>
      <c r="L169" s="22">
        <v>61194410161</v>
      </c>
      <c r="M169" s="22"/>
      <c r="N169" s="22">
        <v>-74106101189</v>
      </c>
      <c r="O169" s="22"/>
      <c r="P169" s="22">
        <f t="shared" si="9"/>
        <v>-12911691028</v>
      </c>
      <c r="R169" s="29">
        <v>4012322462</v>
      </c>
      <c r="S169" s="30">
        <f t="shared" si="10"/>
        <v>17102176013</v>
      </c>
    </row>
    <row r="170" spans="1:19">
      <c r="A170" s="159" t="s">
        <v>190</v>
      </c>
      <c r="C170" s="22">
        <v>8185338</v>
      </c>
      <c r="D170" s="22"/>
      <c r="E170" s="22">
        <v>47599316152</v>
      </c>
      <c r="F170" s="22"/>
      <c r="G170" s="22">
        <v>-38140031835</v>
      </c>
      <c r="H170" s="22">
        <v>36972551396</v>
      </c>
      <c r="I170" s="31">
        <f t="shared" si="8"/>
        <v>9459284317</v>
      </c>
      <c r="J170" s="22">
        <v>8185338</v>
      </c>
      <c r="K170" s="22"/>
      <c r="L170" s="22">
        <v>47599316152</v>
      </c>
      <c r="M170" s="22"/>
      <c r="N170" s="22">
        <v>-44453979271</v>
      </c>
      <c r="O170" s="22"/>
      <c r="P170" s="22">
        <f t="shared" si="9"/>
        <v>3145336881</v>
      </c>
      <c r="R170" s="29">
        <v>3050699002</v>
      </c>
      <c r="S170" s="30">
        <f t="shared" si="10"/>
        <v>15555428599</v>
      </c>
    </row>
    <row r="171" spans="1:19">
      <c r="A171" s="159" t="s">
        <v>196</v>
      </c>
      <c r="C171" s="22">
        <v>5924510</v>
      </c>
      <c r="D171" s="22"/>
      <c r="E171" s="22">
        <v>47702999245</v>
      </c>
      <c r="F171" s="22"/>
      <c r="G171" s="22">
        <v>-52348226861</v>
      </c>
      <c r="H171" s="22">
        <v>49776574906</v>
      </c>
      <c r="I171" s="31">
        <f t="shared" si="8"/>
        <v>-4645227616</v>
      </c>
      <c r="J171" s="22">
        <v>5924510</v>
      </c>
      <c r="K171" s="22"/>
      <c r="L171" s="22">
        <v>47702999245</v>
      </c>
      <c r="M171" s="22"/>
      <c r="N171" s="22">
        <v>-44737756804</v>
      </c>
      <c r="O171" s="22"/>
      <c r="P171" s="22">
        <f t="shared" si="9"/>
        <v>2965242441</v>
      </c>
      <c r="R171" s="29">
        <v>2583967669</v>
      </c>
      <c r="S171" s="30">
        <f t="shared" si="10"/>
        <v>-779805875</v>
      </c>
    </row>
    <row r="172" spans="1:19">
      <c r="A172" s="159" t="s">
        <v>278</v>
      </c>
      <c r="C172" s="22">
        <v>4649790</v>
      </c>
      <c r="D172" s="22"/>
      <c r="E172" s="22">
        <v>69239413770</v>
      </c>
      <c r="F172" s="22"/>
      <c r="G172" s="22">
        <v>-67802638589</v>
      </c>
      <c r="H172" s="22">
        <v>23082864098</v>
      </c>
      <c r="I172" s="31">
        <f t="shared" si="8"/>
        <v>1436775181</v>
      </c>
      <c r="J172" s="22">
        <v>4649790</v>
      </c>
      <c r="K172" s="22"/>
      <c r="L172" s="22">
        <v>69239413770</v>
      </c>
      <c r="M172" s="22"/>
      <c r="N172" s="22">
        <v>-82329267321</v>
      </c>
      <c r="O172" s="22"/>
      <c r="P172" s="22">
        <f t="shared" si="9"/>
        <v>-13089853551</v>
      </c>
      <c r="R172" s="29">
        <v>4060256163</v>
      </c>
      <c r="S172" s="30">
        <f t="shared" si="10"/>
        <v>5460456329</v>
      </c>
    </row>
    <row r="173" spans="1:19">
      <c r="A173" s="159" t="s">
        <v>99</v>
      </c>
      <c r="C173" s="22">
        <v>13437686</v>
      </c>
      <c r="D173" s="22"/>
      <c r="E173" s="22">
        <v>42611164345</v>
      </c>
      <c r="F173" s="22"/>
      <c r="G173" s="22">
        <v>-41414371632</v>
      </c>
      <c r="H173" s="22">
        <v>10328633170</v>
      </c>
      <c r="I173" s="31">
        <f t="shared" si="8"/>
        <v>1196792713</v>
      </c>
      <c r="J173" s="22">
        <v>13437686</v>
      </c>
      <c r="K173" s="22"/>
      <c r="L173" s="22">
        <v>42611164345</v>
      </c>
      <c r="M173" s="22"/>
      <c r="N173" s="22">
        <v>-55115893942</v>
      </c>
      <c r="O173" s="22"/>
      <c r="P173" s="22">
        <f t="shared" si="9"/>
        <v>-12504729597</v>
      </c>
      <c r="R173" s="29">
        <v>3481018169</v>
      </c>
      <c r="S173" s="30">
        <f t="shared" si="10"/>
        <v>4379352496</v>
      </c>
    </row>
    <row r="174" spans="1:19">
      <c r="A174" s="159" t="s">
        <v>114</v>
      </c>
      <c r="C174" s="22">
        <v>9510130</v>
      </c>
      <c r="D174" s="22"/>
      <c r="E174" s="22">
        <v>104650740126</v>
      </c>
      <c r="F174" s="22"/>
      <c r="G174" s="22">
        <v>-95613039813</v>
      </c>
      <c r="H174" s="22">
        <v>46462185386</v>
      </c>
      <c r="I174" s="31">
        <f t="shared" si="8"/>
        <v>9037700313</v>
      </c>
      <c r="J174" s="22">
        <v>9510130</v>
      </c>
      <c r="K174" s="22"/>
      <c r="L174" s="22">
        <v>104650740126</v>
      </c>
      <c r="M174" s="22"/>
      <c r="N174" s="22">
        <v>-101286966582</v>
      </c>
      <c r="O174" s="22"/>
      <c r="P174" s="22">
        <f t="shared" si="9"/>
        <v>3363773544</v>
      </c>
      <c r="R174" s="29">
        <v>12793471413</v>
      </c>
      <c r="S174" s="30">
        <f t="shared" si="10"/>
        <v>19643778877</v>
      </c>
    </row>
    <row r="175" spans="1:19">
      <c r="A175" s="159" t="s">
        <v>183</v>
      </c>
      <c r="C175" s="22">
        <v>5861631</v>
      </c>
      <c r="D175" s="22"/>
      <c r="E175" s="22">
        <v>30940065313</v>
      </c>
      <c r="F175" s="22"/>
      <c r="G175" s="22">
        <v>-31331776993</v>
      </c>
      <c r="H175" s="22">
        <v>55693687805</v>
      </c>
      <c r="I175" s="31">
        <f t="shared" si="8"/>
        <v>-391711680</v>
      </c>
      <c r="J175" s="22">
        <v>5861631</v>
      </c>
      <c r="K175" s="22"/>
      <c r="L175" s="22">
        <v>30940065313</v>
      </c>
      <c r="M175" s="22"/>
      <c r="N175" s="22">
        <v>-32340265479</v>
      </c>
      <c r="O175" s="22"/>
      <c r="P175" s="22">
        <f t="shared" si="9"/>
        <v>-1400200166</v>
      </c>
      <c r="R175" s="29">
        <v>4132533832</v>
      </c>
      <c r="S175" s="30">
        <f t="shared" si="10"/>
        <v>4982135466</v>
      </c>
    </row>
    <row r="176" spans="1:19">
      <c r="A176" s="159" t="s">
        <v>132</v>
      </c>
      <c r="C176" s="22">
        <v>493901</v>
      </c>
      <c r="D176" s="22"/>
      <c r="E176" s="22">
        <v>5763897278</v>
      </c>
      <c r="F176" s="22"/>
      <c r="G176" s="22">
        <v>-6083480937</v>
      </c>
      <c r="H176" s="22">
        <v>51779912353</v>
      </c>
      <c r="I176" s="31">
        <f t="shared" si="8"/>
        <v>-319583659</v>
      </c>
      <c r="J176" s="22">
        <v>493901</v>
      </c>
      <c r="K176" s="22"/>
      <c r="L176" s="22">
        <v>5763897278</v>
      </c>
      <c r="M176" s="22"/>
      <c r="N176" s="22">
        <v>-6662231605</v>
      </c>
      <c r="O176" s="22"/>
      <c r="P176" s="22">
        <f t="shared" si="9"/>
        <v>-898334327</v>
      </c>
      <c r="R176" s="29">
        <v>-70284517</v>
      </c>
      <c r="S176" s="30">
        <f t="shared" si="10"/>
        <v>600281798</v>
      </c>
    </row>
    <row r="177" spans="1:19">
      <c r="A177" s="159" t="s">
        <v>153</v>
      </c>
      <c r="C177" s="22">
        <v>10653687</v>
      </c>
      <c r="D177" s="22"/>
      <c r="E177" s="22">
        <v>65659844889</v>
      </c>
      <c r="F177" s="22"/>
      <c r="G177" s="22">
        <v>-55859178822</v>
      </c>
      <c r="H177" s="22">
        <v>46002989822</v>
      </c>
      <c r="I177" s="31">
        <f t="shared" si="8"/>
        <v>9800666067</v>
      </c>
      <c r="J177" s="22">
        <v>10653687</v>
      </c>
      <c r="K177" s="22"/>
      <c r="L177" s="22">
        <v>65659844889</v>
      </c>
      <c r="M177" s="22"/>
      <c r="N177" s="22">
        <v>-72510152353</v>
      </c>
      <c r="O177" s="22"/>
      <c r="P177" s="22">
        <f t="shared" si="9"/>
        <v>-6850307464</v>
      </c>
      <c r="R177" s="29">
        <v>6717698203</v>
      </c>
      <c r="S177" s="30">
        <f t="shared" si="10"/>
        <v>13881324270</v>
      </c>
    </row>
    <row r="178" spans="1:19">
      <c r="A178" s="159" t="s">
        <v>231</v>
      </c>
      <c r="C178" s="22">
        <v>64591</v>
      </c>
      <c r="D178" s="22"/>
      <c r="E178" s="22">
        <v>8753939237</v>
      </c>
      <c r="F178" s="22"/>
      <c r="G178" s="22">
        <v>-9046035632</v>
      </c>
      <c r="H178" s="22">
        <v>56222780726</v>
      </c>
      <c r="I178" s="31">
        <f t="shared" si="8"/>
        <v>-292096395</v>
      </c>
      <c r="J178" s="22">
        <v>64591</v>
      </c>
      <c r="K178" s="22"/>
      <c r="L178" s="22">
        <v>8753939237</v>
      </c>
      <c r="M178" s="22"/>
      <c r="N178" s="22">
        <v>-9603540871</v>
      </c>
      <c r="O178" s="22"/>
      <c r="P178" s="22">
        <f t="shared" si="9"/>
        <v>-849601634</v>
      </c>
      <c r="R178" s="29">
        <v>20798631970</v>
      </c>
      <c r="S178" s="30">
        <f t="shared" si="10"/>
        <v>14153063010</v>
      </c>
    </row>
    <row r="179" spans="1:19">
      <c r="A179" s="159" t="s">
        <v>210</v>
      </c>
      <c r="C179" s="22">
        <v>12955861</v>
      </c>
      <c r="D179" s="22"/>
      <c r="E179" s="22">
        <v>98136255042</v>
      </c>
      <c r="F179" s="22"/>
      <c r="G179" s="22">
        <v>-97864769326</v>
      </c>
      <c r="H179" s="22">
        <v>136545932670</v>
      </c>
      <c r="I179" s="31">
        <f t="shared" si="8"/>
        <v>271485716</v>
      </c>
      <c r="J179" s="22">
        <v>12955861</v>
      </c>
      <c r="K179" s="22"/>
      <c r="L179" s="22">
        <v>98136255042</v>
      </c>
      <c r="M179" s="22"/>
      <c r="N179" s="22">
        <v>-98806821357</v>
      </c>
      <c r="O179" s="22"/>
      <c r="P179" s="22">
        <f t="shared" si="9"/>
        <v>-670566315</v>
      </c>
      <c r="R179" s="29">
        <v>4930219011</v>
      </c>
      <c r="S179" s="30">
        <f t="shared" si="10"/>
        <v>9514369535</v>
      </c>
    </row>
    <row r="180" spans="1:19">
      <c r="A180" s="159" t="s">
        <v>213</v>
      </c>
      <c r="C180" s="22">
        <v>6530369</v>
      </c>
      <c r="D180" s="22"/>
      <c r="E180" s="22">
        <v>47972283324</v>
      </c>
      <c r="F180" s="22"/>
      <c r="G180" s="22">
        <v>-51432102643</v>
      </c>
      <c r="H180" s="22">
        <v>39662753848</v>
      </c>
      <c r="I180" s="31">
        <f t="shared" si="8"/>
        <v>-3459819319</v>
      </c>
      <c r="J180" s="22">
        <v>6530369</v>
      </c>
      <c r="K180" s="22"/>
      <c r="L180" s="22">
        <v>47972283324</v>
      </c>
      <c r="M180" s="22"/>
      <c r="N180" s="22">
        <v>-55135909391</v>
      </c>
      <c r="O180" s="22"/>
      <c r="P180" s="22">
        <f t="shared" si="9"/>
        <v>-7163626067</v>
      </c>
      <c r="R180" s="29">
        <v>2529666796</v>
      </c>
      <c r="S180" s="30">
        <f t="shared" si="10"/>
        <v>4063374425</v>
      </c>
    </row>
    <row r="181" spans="1:19">
      <c r="A181" s="159" t="s">
        <v>197</v>
      </c>
      <c r="C181" s="22">
        <v>5449493</v>
      </c>
      <c r="D181" s="22"/>
      <c r="E181" s="22">
        <v>60671167390</v>
      </c>
      <c r="F181" s="22"/>
      <c r="G181" s="22">
        <v>-61273469536</v>
      </c>
      <c r="H181" s="22">
        <v>25377432000</v>
      </c>
      <c r="I181" s="31">
        <f t="shared" si="8"/>
        <v>-602302146</v>
      </c>
      <c r="J181" s="22">
        <v>5449493</v>
      </c>
      <c r="K181" s="22"/>
      <c r="L181" s="22">
        <v>60671167390</v>
      </c>
      <c r="M181" s="22"/>
      <c r="N181" s="22">
        <v>-54025598430</v>
      </c>
      <c r="O181" s="22"/>
      <c r="P181" s="22">
        <f t="shared" si="9"/>
        <v>6645568960</v>
      </c>
      <c r="R181" s="29">
        <v>8094414980</v>
      </c>
      <c r="S181" s="30">
        <f t="shared" si="10"/>
        <v>8714329484</v>
      </c>
    </row>
    <row r="182" spans="1:19">
      <c r="A182" s="159" t="s">
        <v>110</v>
      </c>
      <c r="C182" s="22">
        <v>7350999</v>
      </c>
      <c r="D182" s="22"/>
      <c r="E182" s="22">
        <v>24851993155</v>
      </c>
      <c r="F182" s="22"/>
      <c r="G182" s="22">
        <v>-21575385319</v>
      </c>
      <c r="H182" s="22">
        <v>4862426088</v>
      </c>
      <c r="I182" s="31">
        <f t="shared" si="8"/>
        <v>3276607836</v>
      </c>
      <c r="J182" s="22">
        <v>7350999</v>
      </c>
      <c r="K182" s="22"/>
      <c r="L182" s="22">
        <v>24851993155</v>
      </c>
      <c r="M182" s="22"/>
      <c r="N182" s="22">
        <v>-29436143679</v>
      </c>
      <c r="O182" s="22"/>
      <c r="P182" s="22">
        <f t="shared" si="9"/>
        <v>-4584150524</v>
      </c>
      <c r="R182" s="29">
        <v>2176588604</v>
      </c>
      <c r="S182" s="30">
        <f t="shared" si="10"/>
        <v>-4843412824</v>
      </c>
    </row>
    <row r="183" spans="1:19">
      <c r="A183" s="159" t="s">
        <v>261</v>
      </c>
      <c r="C183" s="22">
        <v>1252490</v>
      </c>
      <c r="D183" s="22"/>
      <c r="E183" s="22">
        <v>35458673258</v>
      </c>
      <c r="F183" s="22"/>
      <c r="G183" s="22">
        <v>-37887809606</v>
      </c>
      <c r="H183" s="22">
        <v>2448947251</v>
      </c>
      <c r="I183" s="31">
        <f t="shared" si="8"/>
        <v>-2429136348</v>
      </c>
      <c r="J183" s="22">
        <v>1252490</v>
      </c>
      <c r="K183" s="22"/>
      <c r="L183" s="22">
        <v>35458673258</v>
      </c>
      <c r="M183" s="22"/>
      <c r="N183" s="22">
        <v>-36992380887</v>
      </c>
      <c r="O183" s="22"/>
      <c r="P183" s="22">
        <f t="shared" si="9"/>
        <v>-1533707629</v>
      </c>
      <c r="R183" s="29">
        <v>6867409182</v>
      </c>
      <c r="S183" s="30">
        <f t="shared" si="10"/>
        <v>10279634597</v>
      </c>
    </row>
    <row r="184" spans="1:19">
      <c r="A184" s="159" t="s">
        <v>155</v>
      </c>
      <c r="C184" s="22">
        <v>1247292</v>
      </c>
      <c r="D184" s="22"/>
      <c r="E184" s="22">
        <v>55236235795</v>
      </c>
      <c r="F184" s="22"/>
      <c r="G184" s="22">
        <v>-51067188849</v>
      </c>
      <c r="H184" s="22">
        <v>13972272889</v>
      </c>
      <c r="I184" s="31">
        <f t="shared" si="8"/>
        <v>4169046946</v>
      </c>
      <c r="J184" s="22">
        <v>1247292</v>
      </c>
      <c r="K184" s="22"/>
      <c r="L184" s="22">
        <v>55236235795</v>
      </c>
      <c r="M184" s="22"/>
      <c r="N184" s="22">
        <v>-55856150299</v>
      </c>
      <c r="O184" s="22"/>
      <c r="P184" s="22">
        <f t="shared" si="9"/>
        <v>-619914504</v>
      </c>
      <c r="R184" s="29">
        <v>36852168</v>
      </c>
      <c r="S184" s="30">
        <f t="shared" si="10"/>
        <v>11689241016</v>
      </c>
    </row>
    <row r="185" spans="1:19">
      <c r="A185" s="159" t="s">
        <v>158</v>
      </c>
      <c r="C185" s="22">
        <v>9319178</v>
      </c>
      <c r="D185" s="22"/>
      <c r="E185" s="22">
        <v>101530468647</v>
      </c>
      <c r="F185" s="22"/>
      <c r="G185" s="22">
        <v>-96227895034</v>
      </c>
      <c r="H185" s="22">
        <v>87686250526</v>
      </c>
      <c r="I185" s="31">
        <f t="shared" si="8"/>
        <v>5302573613</v>
      </c>
      <c r="J185" s="22">
        <v>9319178</v>
      </c>
      <c r="K185" s="22"/>
      <c r="L185" s="22">
        <v>101530468647</v>
      </c>
      <c r="M185" s="22"/>
      <c r="N185" s="22">
        <v>-94510467219</v>
      </c>
      <c r="O185" s="22"/>
      <c r="P185" s="22">
        <f t="shared" si="9"/>
        <v>7020001428</v>
      </c>
      <c r="R185" s="29">
        <v>18684945540</v>
      </c>
      <c r="S185" s="30">
        <f t="shared" si="10"/>
        <v>30993389330</v>
      </c>
    </row>
    <row r="186" spans="1:19">
      <c r="A186" s="159" t="s">
        <v>93</v>
      </c>
      <c r="C186" s="22">
        <v>10600500</v>
      </c>
      <c r="D186" s="22"/>
      <c r="E186" s="22">
        <v>71759878043</v>
      </c>
      <c r="F186" s="22"/>
      <c r="G186" s="22">
        <v>-64851929601</v>
      </c>
      <c r="H186" s="22">
        <v>40299893413</v>
      </c>
      <c r="I186" s="31">
        <f t="shared" si="8"/>
        <v>6907948442</v>
      </c>
      <c r="J186" s="22">
        <v>10600500</v>
      </c>
      <c r="K186" s="22"/>
      <c r="L186" s="22">
        <v>71759878043</v>
      </c>
      <c r="M186" s="22"/>
      <c r="N186" s="22">
        <v>-75172103458</v>
      </c>
      <c r="O186" s="22"/>
      <c r="P186" s="22">
        <f t="shared" si="9"/>
        <v>-3412225415</v>
      </c>
      <c r="S186" s="30"/>
    </row>
    <row r="187" spans="1:19">
      <c r="A187" s="159" t="s">
        <v>122</v>
      </c>
      <c r="C187" s="22">
        <v>1070019</v>
      </c>
      <c r="D187" s="22"/>
      <c r="E187" s="22">
        <v>58617883049</v>
      </c>
      <c r="F187" s="22"/>
      <c r="G187" s="22">
        <v>-61355971019</v>
      </c>
      <c r="H187" s="22">
        <v>69490602477</v>
      </c>
      <c r="I187" s="31">
        <f t="shared" si="8"/>
        <v>-2738087970</v>
      </c>
      <c r="J187" s="22">
        <v>1070019</v>
      </c>
      <c r="K187" s="22"/>
      <c r="L187" s="22">
        <v>58617883049</v>
      </c>
      <c r="M187" s="22"/>
      <c r="N187" s="22">
        <v>-70270271897</v>
      </c>
      <c r="O187" s="22"/>
      <c r="P187" s="22">
        <f t="shared" si="9"/>
        <v>-11652388848</v>
      </c>
      <c r="S187" s="30"/>
    </row>
    <row r="188" spans="1:19">
      <c r="A188" s="159" t="s">
        <v>144</v>
      </c>
      <c r="C188" s="22">
        <v>20500313</v>
      </c>
      <c r="D188" s="22"/>
      <c r="E188" s="22">
        <v>63152463693</v>
      </c>
      <c r="F188" s="22"/>
      <c r="G188" s="22">
        <v>-59138770894</v>
      </c>
      <c r="H188" s="22">
        <v>8529985087</v>
      </c>
      <c r="I188" s="31">
        <f t="shared" si="8"/>
        <v>4013692799</v>
      </c>
      <c r="J188" s="22">
        <v>20500313</v>
      </c>
      <c r="K188" s="22"/>
      <c r="L188" s="22">
        <v>63152463693</v>
      </c>
      <c r="M188" s="22"/>
      <c r="N188" s="22">
        <v>-75460907483</v>
      </c>
      <c r="O188" s="22"/>
      <c r="P188" s="22">
        <f t="shared" si="9"/>
        <v>-12308443790</v>
      </c>
      <c r="S188" s="30"/>
    </row>
    <row r="189" spans="1:19">
      <c r="A189" s="159" t="s">
        <v>174</v>
      </c>
      <c r="C189" s="22">
        <v>27550193</v>
      </c>
      <c r="D189" s="22"/>
      <c r="E189" s="22">
        <v>138026797535</v>
      </c>
      <c r="F189" s="22"/>
      <c r="G189" s="22">
        <v>-151104822850</v>
      </c>
      <c r="H189" s="22">
        <v>28968241254</v>
      </c>
      <c r="I189" s="31">
        <f t="shared" si="8"/>
        <v>-13078025315</v>
      </c>
      <c r="J189" s="22">
        <v>27550193</v>
      </c>
      <c r="K189" s="22"/>
      <c r="L189" s="22">
        <v>138026797535</v>
      </c>
      <c r="M189" s="22"/>
      <c r="N189" s="22">
        <v>-189190290384</v>
      </c>
      <c r="O189" s="22"/>
      <c r="P189" s="22">
        <f t="shared" si="9"/>
        <v>-51163492849</v>
      </c>
      <c r="S189" s="30"/>
    </row>
    <row r="190" spans="1:19">
      <c r="A190" s="159" t="s">
        <v>279</v>
      </c>
      <c r="C190" s="22">
        <v>8906656</v>
      </c>
      <c r="D190" s="22"/>
      <c r="E190" s="22">
        <v>50377333350</v>
      </c>
      <c r="F190" s="22"/>
      <c r="G190" s="22">
        <v>-46316145169</v>
      </c>
      <c r="H190" s="22">
        <v>22009355558</v>
      </c>
      <c r="I190" s="31">
        <f t="shared" si="8"/>
        <v>4061188181</v>
      </c>
      <c r="J190" s="22">
        <v>8906656</v>
      </c>
      <c r="K190" s="22"/>
      <c r="L190" s="22">
        <v>50377333350</v>
      </c>
      <c r="M190" s="22"/>
      <c r="N190" s="22">
        <v>-40133334696</v>
      </c>
      <c r="O190" s="22"/>
      <c r="P190" s="22">
        <f t="shared" si="9"/>
        <v>10243998654</v>
      </c>
      <c r="S190" s="30"/>
    </row>
    <row r="191" spans="1:19">
      <c r="A191" s="159" t="s">
        <v>368</v>
      </c>
      <c r="C191" s="22">
        <v>14970986</v>
      </c>
      <c r="D191" s="22"/>
      <c r="E191" s="22">
        <v>59527634536</v>
      </c>
      <c r="F191" s="22"/>
      <c r="G191" s="22">
        <v>-57825148664</v>
      </c>
      <c r="H191" s="22">
        <v>21071785771</v>
      </c>
      <c r="I191" s="31">
        <f t="shared" si="8"/>
        <v>1702485872</v>
      </c>
      <c r="J191" s="22">
        <v>14970986</v>
      </c>
      <c r="K191" s="22"/>
      <c r="L191" s="22">
        <v>59527634536</v>
      </c>
      <c r="M191" s="22"/>
      <c r="N191" s="22">
        <v>-56990399344</v>
      </c>
      <c r="O191" s="22"/>
      <c r="P191" s="22">
        <f t="shared" si="9"/>
        <v>2537235192</v>
      </c>
      <c r="S191" s="30"/>
    </row>
    <row r="192" spans="1:19">
      <c r="A192" s="159" t="s">
        <v>358</v>
      </c>
      <c r="C192" s="22">
        <v>3365106</v>
      </c>
      <c r="D192" s="22"/>
      <c r="E192" s="22">
        <v>55729093103</v>
      </c>
      <c r="F192" s="22"/>
      <c r="G192" s="22">
        <v>-57374520308</v>
      </c>
      <c r="H192" s="22">
        <v>35265086226</v>
      </c>
      <c r="I192" s="31">
        <f t="shared" si="8"/>
        <v>-1645427205</v>
      </c>
      <c r="J192" s="22">
        <v>3365106</v>
      </c>
      <c r="K192" s="22"/>
      <c r="L192" s="22">
        <v>55729093103</v>
      </c>
      <c r="M192" s="22"/>
      <c r="N192" s="22">
        <v>-54915279859</v>
      </c>
      <c r="O192" s="22"/>
      <c r="P192" s="22">
        <f t="shared" si="9"/>
        <v>813813244</v>
      </c>
      <c r="S192" s="30"/>
    </row>
    <row r="193" spans="1:19">
      <c r="A193" s="159" t="s">
        <v>170</v>
      </c>
      <c r="C193" s="22">
        <v>5466664</v>
      </c>
      <c r="D193" s="22"/>
      <c r="E193" s="22">
        <v>23453736803</v>
      </c>
      <c r="F193" s="22"/>
      <c r="G193" s="22">
        <v>-27781468992</v>
      </c>
      <c r="H193" s="22">
        <v>45280416249</v>
      </c>
      <c r="I193" s="31">
        <f t="shared" si="8"/>
        <v>-4327732189</v>
      </c>
      <c r="J193" s="22">
        <v>5466664</v>
      </c>
      <c r="K193" s="22"/>
      <c r="L193" s="22">
        <v>23453736803</v>
      </c>
      <c r="M193" s="22"/>
      <c r="N193" s="22">
        <v>-33767953626</v>
      </c>
      <c r="O193" s="22"/>
      <c r="P193" s="22">
        <f t="shared" si="9"/>
        <v>-10314216823</v>
      </c>
      <c r="S193" s="30"/>
    </row>
    <row r="194" spans="1:19">
      <c r="A194" s="159" t="s">
        <v>226</v>
      </c>
      <c r="C194" s="22">
        <v>3786517</v>
      </c>
      <c r="D194" s="22"/>
      <c r="E194" s="22">
        <v>39371306364</v>
      </c>
      <c r="F194" s="22"/>
      <c r="G194" s="22">
        <v>-38866509092</v>
      </c>
      <c r="H194" s="22">
        <v>-7409744150</v>
      </c>
      <c r="I194" s="31">
        <f t="shared" si="8"/>
        <v>504797272</v>
      </c>
      <c r="J194" s="22">
        <v>3786517</v>
      </c>
      <c r="K194" s="22"/>
      <c r="L194" s="22">
        <v>39371306364</v>
      </c>
      <c r="M194" s="22"/>
      <c r="N194" s="22">
        <v>-41173302489</v>
      </c>
      <c r="O194" s="22"/>
      <c r="P194" s="22">
        <f t="shared" si="9"/>
        <v>-1801996125</v>
      </c>
      <c r="S194" s="30"/>
    </row>
    <row r="195" spans="1:19">
      <c r="A195" s="159" t="s">
        <v>206</v>
      </c>
      <c r="C195" s="22">
        <v>14044332</v>
      </c>
      <c r="D195" s="22"/>
      <c r="E195" s="22">
        <v>93676754790</v>
      </c>
      <c r="F195" s="22"/>
      <c r="G195" s="22">
        <v>-93930143327</v>
      </c>
      <c r="H195" s="22">
        <v>1929723025</v>
      </c>
      <c r="I195" s="31">
        <f t="shared" si="8"/>
        <v>-253388537</v>
      </c>
      <c r="J195" s="22">
        <v>14044332</v>
      </c>
      <c r="K195" s="22"/>
      <c r="L195" s="22">
        <v>93676754790</v>
      </c>
      <c r="M195" s="22"/>
      <c r="N195" s="22">
        <v>-94589738271</v>
      </c>
      <c r="O195" s="22"/>
      <c r="P195" s="22">
        <f t="shared" si="9"/>
        <v>-912983481</v>
      </c>
      <c r="S195" s="30"/>
    </row>
    <row r="196" spans="1:19">
      <c r="A196" s="159" t="s">
        <v>184</v>
      </c>
      <c r="C196" s="22">
        <v>447727</v>
      </c>
      <c r="D196" s="22"/>
      <c r="E196" s="22">
        <v>13213921196</v>
      </c>
      <c r="F196" s="22"/>
      <c r="G196" s="22">
        <v>-15134188610</v>
      </c>
      <c r="H196" s="22">
        <v>7234513765</v>
      </c>
      <c r="I196" s="31">
        <f t="shared" si="8"/>
        <v>-1920267414</v>
      </c>
      <c r="J196" s="22">
        <v>447727</v>
      </c>
      <c r="K196" s="22"/>
      <c r="L196" s="22">
        <v>13213921196</v>
      </c>
      <c r="M196" s="22"/>
      <c r="N196" s="22">
        <v>-15282866547</v>
      </c>
      <c r="O196" s="22"/>
      <c r="P196" s="22">
        <f t="shared" si="9"/>
        <v>-2068945351</v>
      </c>
      <c r="S196" s="30"/>
    </row>
    <row r="197" spans="1:19">
      <c r="A197" s="159" t="s">
        <v>204</v>
      </c>
      <c r="C197" s="22">
        <v>29666146</v>
      </c>
      <c r="D197" s="22"/>
      <c r="E197" s="22">
        <v>52285118304</v>
      </c>
      <c r="F197" s="22"/>
      <c r="G197" s="22">
        <v>-40405482180</v>
      </c>
      <c r="H197" s="22">
        <v>91908956352</v>
      </c>
      <c r="I197" s="31">
        <f t="shared" si="8"/>
        <v>11879636124</v>
      </c>
      <c r="J197" s="22">
        <v>29666146</v>
      </c>
      <c r="K197" s="22"/>
      <c r="L197" s="22">
        <v>52285118304</v>
      </c>
      <c r="M197" s="22"/>
      <c r="N197" s="22">
        <v>-67533341773</v>
      </c>
      <c r="O197" s="22"/>
      <c r="P197" s="22">
        <f t="shared" si="9"/>
        <v>-15248223469</v>
      </c>
      <c r="S197" s="30"/>
    </row>
    <row r="198" spans="1:19">
      <c r="A198" s="159" t="s">
        <v>396</v>
      </c>
      <c r="C198" s="22">
        <v>3551212</v>
      </c>
      <c r="D198" s="22"/>
      <c r="E198" s="22">
        <v>31417732372</v>
      </c>
      <c r="F198" s="22"/>
      <c r="G198" s="22">
        <v>-29928953357</v>
      </c>
      <c r="H198" s="22">
        <v>15582992932</v>
      </c>
      <c r="I198" s="31">
        <f t="shared" si="8"/>
        <v>1488779015</v>
      </c>
      <c r="J198" s="22">
        <v>3551212</v>
      </c>
      <c r="K198" s="22"/>
      <c r="L198" s="22">
        <v>31417732372</v>
      </c>
      <c r="M198" s="22"/>
      <c r="N198" s="22">
        <v>-29928953357</v>
      </c>
      <c r="O198" s="22"/>
      <c r="P198" s="22">
        <f t="shared" si="9"/>
        <v>1488779015</v>
      </c>
      <c r="S198" s="30"/>
    </row>
    <row r="199" spans="1:19">
      <c r="A199" s="159" t="s">
        <v>136</v>
      </c>
      <c r="C199" s="22">
        <v>3387526</v>
      </c>
      <c r="D199" s="22"/>
      <c r="E199" s="22">
        <v>37007398724</v>
      </c>
      <c r="F199" s="22"/>
      <c r="G199" s="22">
        <v>-37969784650</v>
      </c>
      <c r="H199" s="22">
        <v>39914895564</v>
      </c>
      <c r="I199" s="31">
        <f t="shared" si="8"/>
        <v>-962385926</v>
      </c>
      <c r="J199" s="22">
        <v>3387526</v>
      </c>
      <c r="K199" s="22"/>
      <c r="L199" s="22">
        <v>37007398724</v>
      </c>
      <c r="M199" s="22"/>
      <c r="N199" s="22">
        <v>-45088691016</v>
      </c>
      <c r="O199" s="22"/>
      <c r="P199" s="22">
        <f t="shared" si="9"/>
        <v>-8081292292</v>
      </c>
      <c r="S199" s="30"/>
    </row>
    <row r="200" spans="1:19">
      <c r="A200" s="159" t="s">
        <v>163</v>
      </c>
      <c r="C200" s="22">
        <v>1567293</v>
      </c>
      <c r="D200" s="22"/>
      <c r="E200" s="22">
        <v>8880415360</v>
      </c>
      <c r="F200" s="22"/>
      <c r="G200" s="22">
        <v>-9119372676</v>
      </c>
      <c r="H200" s="22">
        <v>62933379014</v>
      </c>
      <c r="I200" s="31">
        <f t="shared" ref="I200:I232" si="11">E200+G200</f>
        <v>-238957316</v>
      </c>
      <c r="J200" s="22">
        <v>1567293</v>
      </c>
      <c r="K200" s="22"/>
      <c r="L200" s="22">
        <v>8880415360</v>
      </c>
      <c r="M200" s="22"/>
      <c r="N200" s="22">
        <v>-10720175601</v>
      </c>
      <c r="O200" s="22"/>
      <c r="P200" s="22">
        <f t="shared" ref="P200:P232" si="12">L200+N200</f>
        <v>-1839760241</v>
      </c>
      <c r="S200" s="30"/>
    </row>
    <row r="201" spans="1:19">
      <c r="A201" s="159" t="s">
        <v>228</v>
      </c>
      <c r="C201" s="22">
        <v>8673770</v>
      </c>
      <c r="D201" s="22"/>
      <c r="E201" s="22">
        <v>31643331123</v>
      </c>
      <c r="F201" s="22"/>
      <c r="G201" s="22">
        <v>-30623793905</v>
      </c>
      <c r="H201" s="22">
        <v>33729159173</v>
      </c>
      <c r="I201" s="31">
        <f t="shared" si="11"/>
        <v>1019537218</v>
      </c>
      <c r="J201" s="22">
        <v>8673770</v>
      </c>
      <c r="K201" s="22"/>
      <c r="L201" s="22">
        <v>31643331123</v>
      </c>
      <c r="M201" s="22"/>
      <c r="N201" s="22">
        <v>-36454340583</v>
      </c>
      <c r="O201" s="22"/>
      <c r="P201" s="22">
        <f t="shared" si="12"/>
        <v>-4811009460</v>
      </c>
      <c r="S201" s="30"/>
    </row>
    <row r="202" spans="1:19">
      <c r="A202" s="159" t="s">
        <v>192</v>
      </c>
      <c r="C202" s="22">
        <v>622924</v>
      </c>
      <c r="D202" s="22"/>
      <c r="E202" s="22">
        <v>34676185726</v>
      </c>
      <c r="F202" s="22"/>
      <c r="G202" s="22">
        <v>-35484878937</v>
      </c>
      <c r="H202" s="22">
        <v>31788133629</v>
      </c>
      <c r="I202" s="31">
        <f t="shared" si="11"/>
        <v>-808693211</v>
      </c>
      <c r="J202" s="22">
        <v>622924</v>
      </c>
      <c r="K202" s="22"/>
      <c r="L202" s="22">
        <v>34676185726</v>
      </c>
      <c r="M202" s="22"/>
      <c r="N202" s="22">
        <v>-34475544537</v>
      </c>
      <c r="O202" s="22"/>
      <c r="P202" s="22">
        <f t="shared" si="12"/>
        <v>200641189</v>
      </c>
      <c r="S202" s="30"/>
    </row>
    <row r="203" spans="1:19">
      <c r="A203" s="159" t="s">
        <v>221</v>
      </c>
      <c r="C203" s="22">
        <v>1151505</v>
      </c>
      <c r="D203" s="22"/>
      <c r="E203" s="22">
        <v>25296843355</v>
      </c>
      <c r="F203" s="22"/>
      <c r="G203" s="22">
        <v>-22065036674</v>
      </c>
      <c r="H203" s="22">
        <v>54994639809</v>
      </c>
      <c r="I203" s="31">
        <f t="shared" si="11"/>
        <v>3231806681</v>
      </c>
      <c r="J203" s="22">
        <v>1151505</v>
      </c>
      <c r="K203" s="22"/>
      <c r="L203" s="22">
        <v>25296843355</v>
      </c>
      <c r="M203" s="22"/>
      <c r="N203" s="22">
        <v>-31503757596</v>
      </c>
      <c r="O203" s="22"/>
      <c r="P203" s="22">
        <f t="shared" si="12"/>
        <v>-6206914241</v>
      </c>
      <c r="S203" s="30"/>
    </row>
    <row r="204" spans="1:19">
      <c r="A204" s="159" t="s">
        <v>166</v>
      </c>
      <c r="C204" s="22">
        <v>30561753</v>
      </c>
      <c r="D204" s="22"/>
      <c r="E204" s="22">
        <v>47514180134</v>
      </c>
      <c r="F204" s="22"/>
      <c r="G204" s="22">
        <v>-48595524830</v>
      </c>
      <c r="H204" s="22">
        <v>-1898296444</v>
      </c>
      <c r="I204" s="31">
        <f t="shared" si="11"/>
        <v>-1081344696</v>
      </c>
      <c r="J204" s="22">
        <v>30561753</v>
      </c>
      <c r="K204" s="22"/>
      <c r="L204" s="22">
        <v>47514180134</v>
      </c>
      <c r="M204" s="22"/>
      <c r="N204" s="22">
        <v>-58893037719</v>
      </c>
      <c r="O204" s="22"/>
      <c r="P204" s="22">
        <f t="shared" si="12"/>
        <v>-11378857585</v>
      </c>
      <c r="S204" s="30"/>
    </row>
    <row r="205" spans="1:19">
      <c r="A205" s="159" t="s">
        <v>96</v>
      </c>
      <c r="C205" s="22">
        <v>16037571</v>
      </c>
      <c r="D205" s="22"/>
      <c r="E205" s="22">
        <v>74545481492</v>
      </c>
      <c r="F205" s="22"/>
      <c r="G205" s="22">
        <v>-69243034220</v>
      </c>
      <c r="H205" s="22">
        <v>92552472052</v>
      </c>
      <c r="I205" s="31">
        <f t="shared" si="11"/>
        <v>5302447272</v>
      </c>
      <c r="J205" s="22">
        <v>16037571</v>
      </c>
      <c r="K205" s="22"/>
      <c r="L205" s="22">
        <v>74545481492</v>
      </c>
      <c r="M205" s="22"/>
      <c r="N205" s="22">
        <v>-78707923117</v>
      </c>
      <c r="O205" s="22"/>
      <c r="P205" s="22">
        <f t="shared" si="12"/>
        <v>-4162441625</v>
      </c>
      <c r="S205" s="30"/>
    </row>
    <row r="206" spans="1:19">
      <c r="A206" s="159" t="s">
        <v>148</v>
      </c>
      <c r="C206" s="22">
        <v>1278817</v>
      </c>
      <c r="D206" s="22"/>
      <c r="E206" s="22">
        <v>6953507977</v>
      </c>
      <c r="F206" s="22"/>
      <c r="G206" s="22">
        <v>-6935053797</v>
      </c>
      <c r="H206" s="22">
        <v>33702814457</v>
      </c>
      <c r="I206" s="31">
        <f t="shared" si="11"/>
        <v>18454180</v>
      </c>
      <c r="J206" s="22">
        <v>1278817</v>
      </c>
      <c r="K206" s="22"/>
      <c r="L206" s="22">
        <v>6953507977</v>
      </c>
      <c r="M206" s="22"/>
      <c r="N206" s="22">
        <v>-9036551130</v>
      </c>
      <c r="O206" s="22"/>
      <c r="P206" s="22">
        <f t="shared" si="12"/>
        <v>-2083043153</v>
      </c>
      <c r="S206" s="30"/>
    </row>
    <row r="207" spans="1:19">
      <c r="A207" s="159" t="s">
        <v>131</v>
      </c>
      <c r="C207" s="22">
        <v>0</v>
      </c>
      <c r="D207" s="22"/>
      <c r="E207" s="22">
        <v>0</v>
      </c>
      <c r="F207" s="22"/>
      <c r="G207" s="22">
        <v>121671722</v>
      </c>
      <c r="H207" s="22">
        <v>5255793844</v>
      </c>
      <c r="I207" s="31">
        <f t="shared" si="11"/>
        <v>121671722</v>
      </c>
      <c r="J207" s="22">
        <v>0</v>
      </c>
      <c r="K207" s="22"/>
      <c r="L207" s="22">
        <v>0</v>
      </c>
      <c r="M207" s="22"/>
      <c r="N207" s="22">
        <v>0</v>
      </c>
      <c r="O207" s="22"/>
      <c r="P207" s="22">
        <f t="shared" si="12"/>
        <v>0</v>
      </c>
      <c r="S207" s="30"/>
    </row>
    <row r="208" spans="1:19">
      <c r="A208" s="159" t="s">
        <v>126</v>
      </c>
      <c r="C208" s="22">
        <v>20320670</v>
      </c>
      <c r="D208" s="22"/>
      <c r="E208" s="22">
        <v>35632380196</v>
      </c>
      <c r="F208" s="22"/>
      <c r="G208" s="22">
        <v>-33415585989</v>
      </c>
      <c r="H208" s="22">
        <v>63807936571</v>
      </c>
      <c r="I208" s="31">
        <f t="shared" si="11"/>
        <v>2216794207</v>
      </c>
      <c r="J208" s="22">
        <v>20320670</v>
      </c>
      <c r="K208" s="22"/>
      <c r="L208" s="22">
        <v>35632380196</v>
      </c>
      <c r="M208" s="22"/>
      <c r="N208" s="22">
        <v>-40653631238</v>
      </c>
      <c r="O208" s="22"/>
      <c r="P208" s="22">
        <f t="shared" si="12"/>
        <v>-5021251042</v>
      </c>
      <c r="S208" s="30"/>
    </row>
    <row r="209" spans="1:19">
      <c r="A209" s="159" t="s">
        <v>181</v>
      </c>
      <c r="C209" s="22">
        <v>5978715</v>
      </c>
      <c r="D209" s="22"/>
      <c r="E209" s="22">
        <v>138475200350</v>
      </c>
      <c r="F209" s="22"/>
      <c r="G209" s="22">
        <v>-147737760500</v>
      </c>
      <c r="H209" s="22">
        <v>21566876369</v>
      </c>
      <c r="I209" s="31">
        <f t="shared" si="11"/>
        <v>-9262560150</v>
      </c>
      <c r="J209" s="22">
        <v>5978715</v>
      </c>
      <c r="K209" s="22"/>
      <c r="L209" s="22">
        <v>138475200350</v>
      </c>
      <c r="M209" s="22"/>
      <c r="N209" s="22">
        <v>-186291161974</v>
      </c>
      <c r="O209" s="22"/>
      <c r="P209" s="22">
        <f t="shared" si="12"/>
        <v>-47815961624</v>
      </c>
      <c r="S209" s="30"/>
    </row>
    <row r="210" spans="1:19">
      <c r="A210" s="159" t="s">
        <v>271</v>
      </c>
      <c r="C210" s="22">
        <v>2178399</v>
      </c>
      <c r="D210" s="22"/>
      <c r="E210" s="22">
        <v>20095260244</v>
      </c>
      <c r="F210" s="22"/>
      <c r="G210" s="22">
        <v>-15498694167</v>
      </c>
      <c r="H210" s="22">
        <v>7058025070</v>
      </c>
      <c r="I210" s="31">
        <f t="shared" si="11"/>
        <v>4596566077</v>
      </c>
      <c r="J210" s="22">
        <v>2178399</v>
      </c>
      <c r="K210" s="22"/>
      <c r="L210" s="22">
        <v>20095260244</v>
      </c>
      <c r="M210" s="22"/>
      <c r="N210" s="22">
        <v>-24086205508</v>
      </c>
      <c r="O210" s="22"/>
      <c r="P210" s="22">
        <f t="shared" si="12"/>
        <v>-3990945264</v>
      </c>
      <c r="S210" s="30"/>
    </row>
    <row r="211" spans="1:19">
      <c r="A211" s="159" t="s">
        <v>95</v>
      </c>
      <c r="C211" s="22">
        <v>2361045</v>
      </c>
      <c r="D211" s="22"/>
      <c r="E211" s="22">
        <v>46846055777</v>
      </c>
      <c r="F211" s="22"/>
      <c r="G211" s="22">
        <v>-44468115391</v>
      </c>
      <c r="H211" s="22">
        <v>1604843880</v>
      </c>
      <c r="I211" s="31">
        <f t="shared" si="11"/>
        <v>2377940386</v>
      </c>
      <c r="J211" s="22">
        <v>2361045</v>
      </c>
      <c r="K211" s="22"/>
      <c r="L211" s="22">
        <v>46846055777</v>
      </c>
      <c r="M211" s="22"/>
      <c r="N211" s="22">
        <v>-50801569270</v>
      </c>
      <c r="O211" s="22"/>
      <c r="P211" s="22">
        <f t="shared" si="12"/>
        <v>-3955513493</v>
      </c>
      <c r="S211" s="30"/>
    </row>
    <row r="212" spans="1:19">
      <c r="A212" s="159" t="s">
        <v>185</v>
      </c>
      <c r="C212" s="22">
        <v>17511588</v>
      </c>
      <c r="D212" s="22"/>
      <c r="E212" s="22">
        <v>71318093432</v>
      </c>
      <c r="F212" s="22"/>
      <c r="G212" s="22">
        <v>-82647420345</v>
      </c>
      <c r="H212" s="22">
        <v>30843750591</v>
      </c>
      <c r="I212" s="31">
        <f t="shared" si="11"/>
        <v>-11329326913</v>
      </c>
      <c r="J212" s="22">
        <v>17511588</v>
      </c>
      <c r="K212" s="22"/>
      <c r="L212" s="22">
        <v>71318093432</v>
      </c>
      <c r="M212" s="22"/>
      <c r="N212" s="22">
        <v>-83975774651</v>
      </c>
      <c r="O212" s="22"/>
      <c r="P212" s="22">
        <f t="shared" si="12"/>
        <v>-12657681219</v>
      </c>
      <c r="S212" s="30"/>
    </row>
    <row r="213" spans="1:19">
      <c r="A213" s="159" t="s">
        <v>359</v>
      </c>
      <c r="C213" s="22">
        <v>1721180</v>
      </c>
      <c r="D213" s="22"/>
      <c r="E213" s="22">
        <v>23166113779</v>
      </c>
      <c r="F213" s="22"/>
      <c r="G213" s="22">
        <v>-25381064199</v>
      </c>
      <c r="H213" s="22">
        <v>22184562656</v>
      </c>
      <c r="I213" s="31">
        <f t="shared" si="11"/>
        <v>-2214950420</v>
      </c>
      <c r="J213" s="22">
        <v>1721180</v>
      </c>
      <c r="K213" s="22"/>
      <c r="L213" s="22">
        <v>23166113779</v>
      </c>
      <c r="M213" s="22"/>
      <c r="N213" s="22">
        <v>-31241965144</v>
      </c>
      <c r="O213" s="22"/>
      <c r="P213" s="22">
        <f t="shared" si="12"/>
        <v>-8075851365</v>
      </c>
      <c r="S213" s="30"/>
    </row>
    <row r="214" spans="1:19">
      <c r="A214" s="159" t="s">
        <v>94</v>
      </c>
      <c r="C214" s="22">
        <v>1345167</v>
      </c>
      <c r="D214" s="22"/>
      <c r="E214" s="22">
        <v>26475832478</v>
      </c>
      <c r="F214" s="22"/>
      <c r="G214" s="22">
        <v>-26889242150</v>
      </c>
      <c r="H214" s="22">
        <v>38567713100</v>
      </c>
      <c r="I214" s="31">
        <f t="shared" si="11"/>
        <v>-413409672</v>
      </c>
      <c r="J214" s="22">
        <v>1345167</v>
      </c>
      <c r="K214" s="22"/>
      <c r="L214" s="22">
        <v>26475832478</v>
      </c>
      <c r="M214" s="22"/>
      <c r="N214" s="22">
        <v>-26131380902</v>
      </c>
      <c r="O214" s="22"/>
      <c r="P214" s="22">
        <f t="shared" si="12"/>
        <v>344451576</v>
      </c>
      <c r="S214" s="30"/>
    </row>
    <row r="215" spans="1:19">
      <c r="A215" s="159" t="s">
        <v>360</v>
      </c>
      <c r="C215" s="22">
        <v>258696</v>
      </c>
      <c r="D215" s="22"/>
      <c r="E215" s="22">
        <v>9437653051</v>
      </c>
      <c r="F215" s="22"/>
      <c r="G215" s="22">
        <v>-8770205632</v>
      </c>
      <c r="H215" s="22">
        <v>3852356217</v>
      </c>
      <c r="I215" s="31">
        <f t="shared" si="11"/>
        <v>667447419</v>
      </c>
      <c r="J215" s="22">
        <v>258696</v>
      </c>
      <c r="K215" s="22"/>
      <c r="L215" s="22">
        <v>9437653051</v>
      </c>
      <c r="M215" s="22"/>
      <c r="N215" s="22">
        <v>-9970687402</v>
      </c>
      <c r="O215" s="22"/>
      <c r="P215" s="22">
        <f t="shared" si="12"/>
        <v>-533034351</v>
      </c>
      <c r="S215" s="30"/>
    </row>
    <row r="216" spans="1:19">
      <c r="A216" s="159" t="s">
        <v>194</v>
      </c>
      <c r="C216" s="22">
        <v>3644097</v>
      </c>
      <c r="D216" s="22"/>
      <c r="E216" s="22">
        <v>25030885047</v>
      </c>
      <c r="F216" s="22"/>
      <c r="G216" s="22">
        <v>-25210074851</v>
      </c>
      <c r="H216" s="22">
        <v>83923107800</v>
      </c>
      <c r="I216" s="31">
        <f t="shared" si="11"/>
        <v>-179189804</v>
      </c>
      <c r="J216" s="22">
        <v>3644097</v>
      </c>
      <c r="K216" s="22"/>
      <c r="L216" s="22">
        <v>25030885047</v>
      </c>
      <c r="M216" s="22"/>
      <c r="N216" s="22">
        <v>-25373990251</v>
      </c>
      <c r="O216" s="22"/>
      <c r="P216" s="22">
        <f t="shared" si="12"/>
        <v>-343105204</v>
      </c>
      <c r="S216" s="30"/>
    </row>
    <row r="217" spans="1:19">
      <c r="A217" s="159" t="s">
        <v>115</v>
      </c>
      <c r="C217" s="22">
        <v>1362602</v>
      </c>
      <c r="D217" s="22"/>
      <c r="E217" s="22">
        <v>61087702768</v>
      </c>
      <c r="F217" s="22"/>
      <c r="G217" s="22">
        <v>-64780285514</v>
      </c>
      <c r="H217" s="22">
        <v>33384918196</v>
      </c>
      <c r="I217" s="31">
        <f t="shared" si="11"/>
        <v>-3692582746</v>
      </c>
      <c r="J217" s="22">
        <v>1362602</v>
      </c>
      <c r="K217" s="22"/>
      <c r="L217" s="22">
        <v>61087702768</v>
      </c>
      <c r="M217" s="22"/>
      <c r="N217" s="22">
        <v>-66775472338</v>
      </c>
      <c r="O217" s="22"/>
      <c r="P217" s="22">
        <f t="shared" si="12"/>
        <v>-5687769570</v>
      </c>
      <c r="S217" s="30"/>
    </row>
    <row r="218" spans="1:19">
      <c r="A218" s="159" t="s">
        <v>291</v>
      </c>
      <c r="C218" s="22">
        <v>0</v>
      </c>
      <c r="D218" s="22"/>
      <c r="E218" s="22">
        <v>0</v>
      </c>
      <c r="F218" s="22"/>
      <c r="G218" s="22">
        <v>7359646941</v>
      </c>
      <c r="H218" s="22"/>
      <c r="I218" s="31">
        <f t="shared" si="11"/>
        <v>7359646941</v>
      </c>
      <c r="J218" s="22">
        <v>0</v>
      </c>
      <c r="K218" s="22"/>
      <c r="L218" s="22">
        <v>0</v>
      </c>
      <c r="M218" s="22"/>
      <c r="N218" s="22">
        <v>0</v>
      </c>
      <c r="O218" s="22"/>
      <c r="P218" s="22">
        <f t="shared" si="12"/>
        <v>0</v>
      </c>
      <c r="S218" s="30"/>
    </row>
    <row r="219" spans="1:19">
      <c r="A219" s="159" t="s">
        <v>164</v>
      </c>
      <c r="C219" s="22">
        <v>27133529</v>
      </c>
      <c r="D219" s="22"/>
      <c r="E219" s="22">
        <v>98933605958</v>
      </c>
      <c r="F219" s="22"/>
      <c r="G219" s="22">
        <v>-97367136832</v>
      </c>
      <c r="H219" s="22"/>
      <c r="I219" s="31">
        <f t="shared" si="11"/>
        <v>1566469126</v>
      </c>
      <c r="J219" s="22">
        <v>27133529</v>
      </c>
      <c r="K219" s="22"/>
      <c r="L219" s="22">
        <v>98933605958</v>
      </c>
      <c r="M219" s="22"/>
      <c r="N219" s="22">
        <v>-124599975359</v>
      </c>
      <c r="O219" s="22"/>
      <c r="P219" s="22">
        <f t="shared" si="12"/>
        <v>-25666369401</v>
      </c>
      <c r="S219" s="30"/>
    </row>
    <row r="220" spans="1:19">
      <c r="A220" s="159" t="s">
        <v>229</v>
      </c>
      <c r="C220" s="22">
        <v>18957047</v>
      </c>
      <c r="D220" s="22"/>
      <c r="E220" s="22">
        <v>57474970345</v>
      </c>
      <c r="F220" s="22"/>
      <c r="G220" s="22">
        <v>-51038082266</v>
      </c>
      <c r="H220" s="22"/>
      <c r="I220" s="31">
        <f t="shared" si="11"/>
        <v>6436888079</v>
      </c>
      <c r="J220" s="22">
        <v>18957047</v>
      </c>
      <c r="K220" s="22"/>
      <c r="L220" s="22">
        <v>57474970345</v>
      </c>
      <c r="M220" s="22"/>
      <c r="N220" s="22">
        <v>-53609207037</v>
      </c>
      <c r="O220" s="22"/>
      <c r="P220" s="22">
        <f t="shared" si="12"/>
        <v>3865763308</v>
      </c>
      <c r="S220" s="30"/>
    </row>
    <row r="221" spans="1:19">
      <c r="A221" s="159" t="s">
        <v>342</v>
      </c>
      <c r="C221" s="22">
        <v>0</v>
      </c>
      <c r="D221" s="22"/>
      <c r="E221" s="22">
        <v>0</v>
      </c>
      <c r="F221" s="22"/>
      <c r="G221" s="22">
        <v>2342966310</v>
      </c>
      <c r="H221" s="22"/>
      <c r="I221" s="31">
        <f t="shared" si="11"/>
        <v>2342966310</v>
      </c>
      <c r="J221" s="22">
        <v>0</v>
      </c>
      <c r="K221" s="22"/>
      <c r="L221" s="22">
        <v>0</v>
      </c>
      <c r="M221" s="22"/>
      <c r="N221" s="22">
        <v>0</v>
      </c>
      <c r="O221" s="22"/>
      <c r="P221" s="22">
        <f t="shared" si="12"/>
        <v>0</v>
      </c>
      <c r="S221" s="30"/>
    </row>
    <row r="222" spans="1:19">
      <c r="A222" s="159" t="s">
        <v>343</v>
      </c>
      <c r="C222" s="22">
        <v>5650000</v>
      </c>
      <c r="D222" s="22"/>
      <c r="E222" s="22">
        <v>28924369875</v>
      </c>
      <c r="F222" s="22"/>
      <c r="G222" s="22">
        <v>-30159974025</v>
      </c>
      <c r="H222" s="22"/>
      <c r="I222" s="31">
        <f t="shared" si="11"/>
        <v>-1235604150</v>
      </c>
      <c r="J222" s="22">
        <v>5650000</v>
      </c>
      <c r="K222" s="22"/>
      <c r="L222" s="22">
        <v>28924369875</v>
      </c>
      <c r="M222" s="22"/>
      <c r="N222" s="22">
        <v>-39531862368</v>
      </c>
      <c r="O222" s="22"/>
      <c r="P222" s="22">
        <f t="shared" si="12"/>
        <v>-10607492493</v>
      </c>
      <c r="S222" s="30"/>
    </row>
    <row r="223" spans="1:19">
      <c r="A223" s="159" t="s">
        <v>169</v>
      </c>
      <c r="C223" s="22">
        <v>2251063</v>
      </c>
      <c r="D223" s="22"/>
      <c r="E223" s="22">
        <v>21929157919</v>
      </c>
      <c r="F223" s="22"/>
      <c r="G223" s="22">
        <v>-23786133817</v>
      </c>
      <c r="H223" s="22"/>
      <c r="I223" s="31">
        <f t="shared" si="11"/>
        <v>-1856975898</v>
      </c>
      <c r="J223" s="22">
        <v>2251063</v>
      </c>
      <c r="K223" s="22"/>
      <c r="L223" s="22">
        <v>21929157919</v>
      </c>
      <c r="M223" s="22"/>
      <c r="N223" s="22">
        <v>-26570307807</v>
      </c>
      <c r="O223" s="22"/>
      <c r="P223" s="22">
        <f t="shared" si="12"/>
        <v>-4641149888</v>
      </c>
      <c r="S223" s="30"/>
    </row>
    <row r="224" spans="1:19">
      <c r="A224" s="159" t="s">
        <v>262</v>
      </c>
      <c r="C224" s="22">
        <v>409414</v>
      </c>
      <c r="D224" s="22"/>
      <c r="E224" s="22">
        <v>9311656339</v>
      </c>
      <c r="F224" s="22"/>
      <c r="G224" s="22">
        <v>-9823362820</v>
      </c>
      <c r="H224" s="22"/>
      <c r="I224" s="31">
        <f t="shared" si="11"/>
        <v>-511706481</v>
      </c>
      <c r="J224" s="22">
        <v>409414</v>
      </c>
      <c r="K224" s="22"/>
      <c r="L224" s="22">
        <v>9311656339</v>
      </c>
      <c r="M224" s="22"/>
      <c r="N224" s="22">
        <v>-11400410084</v>
      </c>
      <c r="O224" s="22"/>
      <c r="P224" s="22">
        <f t="shared" si="12"/>
        <v>-2088753745</v>
      </c>
      <c r="S224" s="30"/>
    </row>
    <row r="225" spans="1:19">
      <c r="A225" s="159" t="s">
        <v>393</v>
      </c>
      <c r="C225" s="22">
        <v>3735686</v>
      </c>
      <c r="D225" s="22"/>
      <c r="E225" s="22">
        <v>30190418978</v>
      </c>
      <c r="F225" s="22"/>
      <c r="G225" s="22">
        <v>-30495752443</v>
      </c>
      <c r="H225" s="22"/>
      <c r="I225" s="31">
        <f t="shared" si="11"/>
        <v>-305333465</v>
      </c>
      <c r="J225" s="22">
        <v>3735686</v>
      </c>
      <c r="K225" s="22"/>
      <c r="L225" s="22">
        <v>30190418978</v>
      </c>
      <c r="M225" s="22"/>
      <c r="N225" s="22">
        <v>-30495752443</v>
      </c>
      <c r="O225" s="22"/>
      <c r="P225" s="22">
        <f t="shared" si="12"/>
        <v>-305333465</v>
      </c>
      <c r="S225" s="30"/>
    </row>
    <row r="226" spans="1:19">
      <c r="A226" s="159" t="s">
        <v>142</v>
      </c>
      <c r="C226" s="22">
        <v>7197376</v>
      </c>
      <c r="D226" s="22"/>
      <c r="E226" s="22">
        <v>33976965611</v>
      </c>
      <c r="F226" s="22"/>
      <c r="G226" s="22">
        <v>-34210435974</v>
      </c>
      <c r="H226" s="22"/>
      <c r="I226" s="31">
        <f t="shared" si="11"/>
        <v>-233470363</v>
      </c>
      <c r="J226" s="22">
        <v>7197376</v>
      </c>
      <c r="K226" s="22"/>
      <c r="L226" s="22">
        <v>33976965611</v>
      </c>
      <c r="M226" s="22"/>
      <c r="N226" s="22">
        <v>-42332756131</v>
      </c>
      <c r="O226" s="22"/>
      <c r="P226" s="22">
        <f t="shared" si="12"/>
        <v>-8355790520</v>
      </c>
      <c r="S226" s="30"/>
    </row>
    <row r="227" spans="1:19">
      <c r="A227" s="159" t="s">
        <v>108</v>
      </c>
      <c r="C227" s="22">
        <v>3222244</v>
      </c>
      <c r="D227" s="22"/>
      <c r="E227" s="22">
        <v>37604061154</v>
      </c>
      <c r="F227" s="22"/>
      <c r="G227" s="22">
        <v>-37667183600</v>
      </c>
      <c r="H227" s="22"/>
      <c r="I227" s="31">
        <f t="shared" si="11"/>
        <v>-63122446</v>
      </c>
      <c r="J227" s="22">
        <v>3222244</v>
      </c>
      <c r="K227" s="22"/>
      <c r="L227" s="22">
        <v>37604061154</v>
      </c>
      <c r="M227" s="22"/>
      <c r="N227" s="22">
        <v>-31380775933</v>
      </c>
      <c r="O227" s="22"/>
      <c r="P227" s="22">
        <f t="shared" si="12"/>
        <v>6223285221</v>
      </c>
      <c r="S227" s="30"/>
    </row>
    <row r="228" spans="1:19">
      <c r="A228" s="159" t="s">
        <v>160</v>
      </c>
      <c r="C228" s="22">
        <v>7649140</v>
      </c>
      <c r="D228" s="22"/>
      <c r="E228" s="22">
        <v>59992621901</v>
      </c>
      <c r="F228" s="22"/>
      <c r="G228" s="22">
        <v>-49811691926</v>
      </c>
      <c r="H228" s="22"/>
      <c r="I228" s="31">
        <f t="shared" si="11"/>
        <v>10180929975</v>
      </c>
      <c r="J228" s="22">
        <v>7649140</v>
      </c>
      <c r="K228" s="22"/>
      <c r="L228" s="22">
        <v>59992621901</v>
      </c>
      <c r="M228" s="22"/>
      <c r="N228" s="22">
        <v>-58720838045</v>
      </c>
      <c r="O228" s="22"/>
      <c r="P228" s="22">
        <f t="shared" si="12"/>
        <v>1271783856</v>
      </c>
      <c r="S228" s="30"/>
    </row>
    <row r="229" spans="1:19">
      <c r="A229" s="159" t="s">
        <v>344</v>
      </c>
      <c r="C229" s="22">
        <v>8291361</v>
      </c>
      <c r="D229" s="22"/>
      <c r="E229" s="22">
        <v>29630088514</v>
      </c>
      <c r="F229" s="22"/>
      <c r="G229" s="22">
        <v>-31441149860</v>
      </c>
      <c r="H229" s="22"/>
      <c r="I229" s="31">
        <f t="shared" si="11"/>
        <v>-1811061346</v>
      </c>
      <c r="J229" s="22">
        <v>8291361</v>
      </c>
      <c r="K229" s="22"/>
      <c r="L229" s="22">
        <v>29630088514</v>
      </c>
      <c r="M229" s="22"/>
      <c r="N229" s="22">
        <v>-32890462063</v>
      </c>
      <c r="O229" s="22"/>
      <c r="P229" s="22">
        <f t="shared" si="12"/>
        <v>-3260373549</v>
      </c>
      <c r="S229" s="30"/>
    </row>
    <row r="230" spans="1:19">
      <c r="A230" s="159" t="s">
        <v>263</v>
      </c>
      <c r="C230" s="22">
        <v>1836380</v>
      </c>
      <c r="D230" s="22"/>
      <c r="E230" s="22">
        <v>74661049748</v>
      </c>
      <c r="F230" s="22"/>
      <c r="G230" s="22">
        <v>-65728316907</v>
      </c>
      <c r="H230" s="22"/>
      <c r="I230" s="31">
        <f t="shared" si="11"/>
        <v>8932732841</v>
      </c>
      <c r="J230" s="22">
        <v>1836380</v>
      </c>
      <c r="K230" s="22"/>
      <c r="L230" s="22">
        <v>74661049748</v>
      </c>
      <c r="M230" s="22"/>
      <c r="N230" s="22">
        <v>-87554677042</v>
      </c>
      <c r="O230" s="22"/>
      <c r="P230" s="22">
        <f t="shared" si="12"/>
        <v>-12893627294</v>
      </c>
      <c r="S230" s="30"/>
    </row>
    <row r="231" spans="1:19">
      <c r="A231" s="159" t="s">
        <v>128</v>
      </c>
      <c r="C231" s="22">
        <v>64118</v>
      </c>
      <c r="D231" s="22"/>
      <c r="E231" s="22">
        <v>588287880</v>
      </c>
      <c r="F231" s="22"/>
      <c r="G231" s="22">
        <v>-6363922543</v>
      </c>
      <c r="H231" s="22"/>
      <c r="I231" s="31">
        <f t="shared" si="11"/>
        <v>-5775634663</v>
      </c>
      <c r="J231" s="22">
        <v>64118</v>
      </c>
      <c r="K231" s="22"/>
      <c r="L231" s="22">
        <v>588287880</v>
      </c>
      <c r="M231" s="22"/>
      <c r="N231" s="22">
        <v>-384931010</v>
      </c>
      <c r="O231" s="22"/>
      <c r="P231" s="22">
        <f t="shared" si="12"/>
        <v>203356870</v>
      </c>
      <c r="S231" s="30"/>
    </row>
    <row r="232" spans="1:19">
      <c r="A232" s="159" t="s">
        <v>133</v>
      </c>
      <c r="C232" s="22">
        <v>0</v>
      </c>
      <c r="D232" s="22"/>
      <c r="E232" s="22">
        <v>0</v>
      </c>
      <c r="F232" s="22"/>
      <c r="G232" s="22">
        <v>-5091290425</v>
      </c>
      <c r="H232" s="22"/>
      <c r="I232" s="31">
        <f t="shared" si="11"/>
        <v>-5091290425</v>
      </c>
      <c r="J232" s="22">
        <v>0</v>
      </c>
      <c r="K232" s="22"/>
      <c r="L232" s="22">
        <v>0</v>
      </c>
      <c r="M232" s="22"/>
      <c r="N232" s="22">
        <v>0</v>
      </c>
      <c r="O232" s="22"/>
      <c r="P232" s="22">
        <f t="shared" si="12"/>
        <v>0</v>
      </c>
      <c r="S232" s="30"/>
    </row>
    <row r="233" spans="1:19" ht="22.2" thickBot="1">
      <c r="A233" s="3" t="s">
        <v>2</v>
      </c>
      <c r="B233" s="3"/>
      <c r="D233" s="3"/>
      <c r="E233" s="93">
        <f>SUM(E7:E232)</f>
        <v>10839075700519</v>
      </c>
      <c r="F233" s="94"/>
      <c r="G233" s="93">
        <f>SUM(G7:G232)</f>
        <v>-10584162831524</v>
      </c>
      <c r="H233" s="38"/>
      <c r="I233" s="204">
        <f>SUM(I7:I232)</f>
        <v>254912868995</v>
      </c>
      <c r="K233" s="38"/>
      <c r="L233" s="93">
        <f>SUM(L7:L232)</f>
        <v>10839075700519</v>
      </c>
      <c r="M233" s="94"/>
      <c r="N233" s="93">
        <f>SUM(N7:N232)</f>
        <v>-11793533630424</v>
      </c>
      <c r="O233" s="38"/>
      <c r="P233" s="205">
        <f>SUM(P7:P232)</f>
        <v>-954457929905</v>
      </c>
    </row>
    <row r="234" spans="1:19" ht="21.6" thickTop="1">
      <c r="A234" s="3"/>
      <c r="B234" s="3"/>
      <c r="I234" s="32"/>
      <c r="P234" s="1"/>
    </row>
    <row r="235" spans="1:19">
      <c r="A235" s="3"/>
      <c r="B235" s="3"/>
      <c r="I235" s="32"/>
      <c r="P235" s="1"/>
    </row>
    <row r="236" spans="1:19" s="142" customFormat="1" ht="18">
      <c r="A236" s="307" t="s">
        <v>245</v>
      </c>
      <c r="B236" s="308"/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9"/>
    </row>
  </sheetData>
  <autoFilter ref="A6:P233" xr:uid="{00000000-0009-0000-0000-000008000000}">
    <sortState xmlns:xlrd2="http://schemas.microsoft.com/office/spreadsheetml/2017/richdata2" ref="A7:P191">
      <sortCondition ref="A6"/>
    </sortState>
  </autoFilter>
  <mergeCells count="7">
    <mergeCell ref="A236:P236"/>
    <mergeCell ref="C5:I5"/>
    <mergeCell ref="J5:P5"/>
    <mergeCell ref="A4:G4"/>
    <mergeCell ref="A1:P1"/>
    <mergeCell ref="A2:P2"/>
    <mergeCell ref="A3:P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8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EY253"/>
  <sheetViews>
    <sheetView rightToLeft="1" view="pageBreakPreview" topLeftCell="D1" zoomScale="70" zoomScaleNormal="100" zoomScaleSheetLayoutView="70" workbookViewId="0">
      <selection activeCell="A253" sqref="A253:XFD253"/>
    </sheetView>
  </sheetViews>
  <sheetFormatPr defaultColWidth="9.109375" defaultRowHeight="15.6"/>
  <cols>
    <col min="1" max="1" width="44.6640625" style="143" customWidth="1"/>
    <col min="2" max="2" width="1.33203125" style="143" customWidth="1"/>
    <col min="3" max="3" width="26.5546875" style="69" customWidth="1"/>
    <col min="4" max="4" width="1.5546875" style="69" customWidth="1"/>
    <col min="5" max="5" width="23.109375" style="70" bestFit="1" customWidth="1"/>
    <col min="6" max="6" width="1.33203125" style="70" customWidth="1"/>
    <col min="7" max="7" width="26.5546875" style="70" customWidth="1"/>
    <col min="8" max="8" width="1.33203125" style="70" customWidth="1"/>
    <col min="9" max="9" width="30.6640625" style="144" customWidth="1"/>
    <col min="10" max="10" width="1.109375" style="144" customWidth="1"/>
    <col min="11" max="11" width="32.33203125" style="145" customWidth="1"/>
    <col min="12" max="12" width="1" style="145" customWidth="1"/>
    <col min="13" max="13" width="28.44140625" style="69" bestFit="1" customWidth="1"/>
    <col min="14" max="14" width="1.6640625" style="69" customWidth="1"/>
    <col min="15" max="15" width="23.109375" style="70" bestFit="1" customWidth="1"/>
    <col min="16" max="16" width="1" style="70" customWidth="1"/>
    <col min="17" max="17" width="28.44140625" style="70" bestFit="1" customWidth="1"/>
    <col min="18" max="18" width="31.6640625" style="70" bestFit="1" customWidth="1"/>
    <col min="19" max="19" width="1.44140625" style="70" customWidth="1"/>
    <col min="20" max="20" width="29.88671875" style="145" customWidth="1"/>
    <col min="21" max="21" width="20.44140625" style="143" hidden="1" customWidth="1"/>
    <col min="22" max="22" width="17.33203125" style="143" hidden="1" customWidth="1"/>
    <col min="23" max="23" width="0" style="143" hidden="1" customWidth="1"/>
    <col min="24" max="24" width="16.5546875" style="143" hidden="1" customWidth="1"/>
    <col min="25" max="25" width="21.109375" style="143" hidden="1" customWidth="1"/>
    <col min="26" max="16384" width="9.109375" style="143"/>
  </cols>
  <sheetData>
    <row r="1" spans="1:25" ht="27.6">
      <c r="A1" s="315" t="s">
        <v>84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</row>
    <row r="2" spans="1:25" ht="27.6">
      <c r="A2" s="315" t="s">
        <v>53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</row>
    <row r="3" spans="1:25" ht="27.6">
      <c r="A3" s="315" t="str">
        <f>روکش!B26</f>
        <v>منتهی به 1402/08/30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</row>
    <row r="5" spans="1:25" s="206" customFormat="1" ht="25.2">
      <c r="A5" s="270" t="s">
        <v>28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</row>
    <row r="6" spans="1:25" s="206" customFormat="1" ht="9.75" customHeight="1">
      <c r="C6" s="39"/>
      <c r="D6" s="39"/>
      <c r="E6" s="65"/>
      <c r="F6" s="65"/>
      <c r="G6" s="65"/>
      <c r="H6" s="65"/>
      <c r="I6" s="207"/>
      <c r="J6" s="207"/>
      <c r="K6" s="208"/>
      <c r="L6" s="208"/>
      <c r="M6" s="39"/>
      <c r="N6" s="39"/>
      <c r="O6" s="65"/>
      <c r="P6" s="65"/>
      <c r="Q6" s="65"/>
      <c r="R6" s="65"/>
      <c r="S6" s="65"/>
      <c r="T6" s="208"/>
    </row>
    <row r="7" spans="1:25" s="206" customFormat="1" ht="27" customHeight="1" thickBot="1">
      <c r="A7" s="209"/>
      <c r="B7" s="210"/>
      <c r="C7" s="311" t="s">
        <v>390</v>
      </c>
      <c r="D7" s="311"/>
      <c r="E7" s="311"/>
      <c r="F7" s="311"/>
      <c r="G7" s="311"/>
      <c r="H7" s="311"/>
      <c r="I7" s="311"/>
      <c r="J7" s="311"/>
      <c r="K7" s="311"/>
      <c r="L7" s="211"/>
      <c r="M7" s="311" t="s">
        <v>392</v>
      </c>
      <c r="N7" s="311"/>
      <c r="O7" s="311"/>
      <c r="P7" s="311"/>
      <c r="Q7" s="311"/>
      <c r="R7" s="311"/>
      <c r="S7" s="311"/>
      <c r="T7" s="311"/>
    </row>
    <row r="8" spans="1:25" s="186" customFormat="1" ht="24.75" customHeight="1">
      <c r="A8" s="312" t="s">
        <v>24</v>
      </c>
      <c r="B8" s="313"/>
      <c r="C8" s="316" t="s">
        <v>12</v>
      </c>
      <c r="D8" s="131"/>
      <c r="E8" s="318" t="s">
        <v>13</v>
      </c>
      <c r="F8" s="133"/>
      <c r="G8" s="318" t="s">
        <v>14</v>
      </c>
      <c r="H8" s="133"/>
      <c r="I8" s="320" t="s">
        <v>2</v>
      </c>
      <c r="J8" s="320"/>
      <c r="K8" s="320"/>
      <c r="L8" s="212"/>
      <c r="M8" s="316" t="s">
        <v>12</v>
      </c>
      <c r="N8" s="131"/>
      <c r="O8" s="318" t="s">
        <v>13</v>
      </c>
      <c r="P8" s="133"/>
      <c r="Q8" s="318" t="s">
        <v>14</v>
      </c>
      <c r="R8" s="320" t="s">
        <v>2</v>
      </c>
      <c r="S8" s="320"/>
      <c r="T8" s="320"/>
    </row>
    <row r="9" spans="1:25" s="186" customFormat="1" ht="6" customHeight="1" thickBot="1">
      <c r="A9" s="313"/>
      <c r="B9" s="313"/>
      <c r="C9" s="317"/>
      <c r="D9" s="132"/>
      <c r="E9" s="319"/>
      <c r="F9" s="134"/>
      <c r="G9" s="319"/>
      <c r="H9" s="134"/>
      <c r="I9" s="311"/>
      <c r="J9" s="311"/>
      <c r="K9" s="311"/>
      <c r="L9" s="213"/>
      <c r="M9" s="317"/>
      <c r="N9" s="132"/>
      <c r="O9" s="319"/>
      <c r="P9" s="134"/>
      <c r="Q9" s="319"/>
      <c r="R9" s="311"/>
      <c r="S9" s="311"/>
      <c r="T9" s="311"/>
    </row>
    <row r="10" spans="1:25" s="186" customFormat="1" ht="42.75" customHeight="1" thickBot="1">
      <c r="A10" s="314"/>
      <c r="B10" s="313"/>
      <c r="C10" s="66" t="s">
        <v>56</v>
      </c>
      <c r="D10" s="66"/>
      <c r="E10" s="67" t="s">
        <v>57</v>
      </c>
      <c r="F10" s="67"/>
      <c r="G10" s="67" t="s">
        <v>58</v>
      </c>
      <c r="H10" s="67"/>
      <c r="I10" s="214" t="s">
        <v>6</v>
      </c>
      <c r="J10" s="215"/>
      <c r="K10" s="216" t="s">
        <v>19</v>
      </c>
      <c r="L10" s="211"/>
      <c r="M10" s="66" t="s">
        <v>56</v>
      </c>
      <c r="N10" s="66"/>
      <c r="O10" s="67" t="s">
        <v>57</v>
      </c>
      <c r="P10" s="67"/>
      <c r="Q10" s="67" t="s">
        <v>58</v>
      </c>
      <c r="R10" s="84" t="s">
        <v>6</v>
      </c>
      <c r="S10" s="68"/>
      <c r="T10" s="216" t="s">
        <v>19</v>
      </c>
    </row>
    <row r="11" spans="1:25" s="186" customFormat="1" ht="42.75" customHeight="1">
      <c r="A11" s="217" t="s">
        <v>113</v>
      </c>
      <c r="B11" s="187"/>
      <c r="C11" s="58">
        <v>0</v>
      </c>
      <c r="D11" s="58"/>
      <c r="E11" s="58">
        <f>'درآمد ناشی از تغییر قیمت اوراق '!I7</f>
        <v>718457082</v>
      </c>
      <c r="F11" s="58"/>
      <c r="G11" s="58">
        <f>'درآمد ناشی ازفروش'!I8</f>
        <v>-40086047</v>
      </c>
      <c r="H11" s="58"/>
      <c r="I11" s="218">
        <f>C11+E11+G11</f>
        <v>678371035</v>
      </c>
      <c r="J11" s="218"/>
      <c r="K11" s="219">
        <f>I11/263752314429</f>
        <v>2.5720003119919996E-3</v>
      </c>
      <c r="L11" s="219"/>
      <c r="M11" s="58">
        <v>0</v>
      </c>
      <c r="N11" s="69"/>
      <c r="O11" s="58">
        <f>'درآمد ناشی از تغییر قیمت اوراق '!P7</f>
        <v>-3214020628</v>
      </c>
      <c r="P11" s="58"/>
      <c r="Q11" s="58">
        <f>'درآمد ناشی ازفروش'!Q8</f>
        <v>-108592786</v>
      </c>
      <c r="R11" s="220">
        <f>M11+O11+Q11</f>
        <v>-3322613414</v>
      </c>
      <c r="S11" s="134"/>
      <c r="T11" s="219">
        <f>R11/درآمدها!$J$4</f>
        <v>5.3265096316642514E-3</v>
      </c>
      <c r="U11" s="186">
        <v>0</v>
      </c>
      <c r="V11" s="221">
        <f t="shared" ref="V11:V25" si="0">U11-M11</f>
        <v>0</v>
      </c>
      <c r="X11" s="221">
        <v>-36329408</v>
      </c>
      <c r="Y11" s="221">
        <f t="shared" ref="Y11:Y25" si="1">X11-G11</f>
        <v>3756639</v>
      </c>
    </row>
    <row r="12" spans="1:25" s="186" customFormat="1" ht="42.75" customHeight="1">
      <c r="A12" s="217" t="s">
        <v>292</v>
      </c>
      <c r="B12" s="187"/>
      <c r="C12" s="58">
        <v>0</v>
      </c>
      <c r="D12" s="58"/>
      <c r="E12" s="58">
        <f>'درآمد ناشی از تغییر قیمت اوراق '!I8</f>
        <v>1759198635</v>
      </c>
      <c r="F12" s="58"/>
      <c r="G12" s="58">
        <f>'درآمد ناشی ازفروش'!I9</f>
        <v>-2203430</v>
      </c>
      <c r="H12" s="58"/>
      <c r="I12" s="218">
        <f t="shared" ref="I12:I75" si="2">C12+E12+G12</f>
        <v>1756995205</v>
      </c>
      <c r="J12" s="218"/>
      <c r="K12" s="219">
        <f t="shared" ref="K12:K75" si="3">I12/263752314429</f>
        <v>6.6615347387708667E-3</v>
      </c>
      <c r="L12" s="219"/>
      <c r="M12" s="58">
        <v>0</v>
      </c>
      <c r="N12" s="86"/>
      <c r="O12" s="58">
        <f>'درآمد ناشی از تغییر قیمت اوراق '!P8</f>
        <v>1548048154</v>
      </c>
      <c r="P12" s="58"/>
      <c r="Q12" s="58">
        <f>'درآمد ناشی ازفروش'!Q9</f>
        <v>-8650021</v>
      </c>
      <c r="R12" s="220">
        <f t="shared" ref="R12:R75" si="4">M12+O12+Q12</f>
        <v>1539398133</v>
      </c>
      <c r="S12" s="134"/>
      <c r="T12" s="219">
        <f>R12/درآمدها!$J$4</f>
        <v>-2.4678221510335678E-3</v>
      </c>
      <c r="U12" s="186">
        <v>0</v>
      </c>
      <c r="V12" s="221">
        <f t="shared" si="0"/>
        <v>0</v>
      </c>
      <c r="X12" s="221">
        <v>0</v>
      </c>
      <c r="Y12" s="221">
        <f t="shared" si="1"/>
        <v>2203430</v>
      </c>
    </row>
    <row r="13" spans="1:25" s="186" customFormat="1" ht="42.75" customHeight="1">
      <c r="A13" s="217" t="s">
        <v>269</v>
      </c>
      <c r="B13" s="187"/>
      <c r="C13" s="58">
        <f>'درآمد سود سهام'!M8</f>
        <v>5899</v>
      </c>
      <c r="D13" s="58"/>
      <c r="E13" s="58">
        <f>'درآمد ناشی از تغییر قیمت اوراق '!I9</f>
        <v>-21413018</v>
      </c>
      <c r="F13" s="58"/>
      <c r="G13" s="58">
        <f>'درآمد ناشی ازفروش'!I10</f>
        <v>1885438</v>
      </c>
      <c r="H13" s="58"/>
      <c r="I13" s="218">
        <f t="shared" si="2"/>
        <v>-19521681</v>
      </c>
      <c r="J13" s="218"/>
      <c r="K13" s="219">
        <f t="shared" si="3"/>
        <v>-7.401520264291398E-5</v>
      </c>
      <c r="L13" s="219"/>
      <c r="M13" s="58">
        <f>'درآمد سود سهام'!S8</f>
        <v>36616579</v>
      </c>
      <c r="N13" s="86"/>
      <c r="O13" s="58">
        <f>'درآمد ناشی از تغییر قیمت اوراق '!P9</f>
        <v>140286536</v>
      </c>
      <c r="P13" s="58"/>
      <c r="Q13" s="58">
        <f>'درآمد ناشی ازفروش'!Q10</f>
        <v>-2736327</v>
      </c>
      <c r="R13" s="220">
        <f t="shared" si="4"/>
        <v>174166788</v>
      </c>
      <c r="S13" s="134"/>
      <c r="T13" s="219">
        <f>R13/درآمدها!$J$4</f>
        <v>-2.7920824911171132E-4</v>
      </c>
      <c r="U13" s="186">
        <v>0</v>
      </c>
      <c r="V13" s="221">
        <f t="shared" si="0"/>
        <v>-36616579</v>
      </c>
      <c r="X13" s="221">
        <v>-30601084</v>
      </c>
      <c r="Y13" s="221">
        <f t="shared" si="1"/>
        <v>-32486522</v>
      </c>
    </row>
    <row r="14" spans="1:25" s="186" customFormat="1" ht="42.75" customHeight="1">
      <c r="A14" s="217" t="s">
        <v>182</v>
      </c>
      <c r="B14" s="187"/>
      <c r="C14" s="58">
        <f>'درآمد سود سهام'!M9</f>
        <v>0</v>
      </c>
      <c r="D14" s="58"/>
      <c r="E14" s="58">
        <f>'درآمد ناشی از تغییر قیمت اوراق '!I10</f>
        <v>-709320961</v>
      </c>
      <c r="F14" s="58"/>
      <c r="G14" s="58">
        <f>'درآمد ناشی ازفروش'!I11</f>
        <v>-78741594</v>
      </c>
      <c r="H14" s="58"/>
      <c r="I14" s="218">
        <f t="shared" si="2"/>
        <v>-788062555</v>
      </c>
      <c r="J14" s="218"/>
      <c r="K14" s="219">
        <f t="shared" si="3"/>
        <v>-2.9878886814930306E-3</v>
      </c>
      <c r="L14" s="219"/>
      <c r="M14" s="58">
        <f>'درآمد سود سهام'!S9</f>
        <v>1211020800</v>
      </c>
      <c r="N14" s="4"/>
      <c r="O14" s="58">
        <f>'درآمد ناشی از تغییر قیمت اوراق '!P10</f>
        <v>-5430575361</v>
      </c>
      <c r="P14" s="58"/>
      <c r="Q14" s="58">
        <f>'درآمد ناشی ازفروش'!Q11</f>
        <v>-317233702</v>
      </c>
      <c r="R14" s="220">
        <f t="shared" si="4"/>
        <v>-4536788263</v>
      </c>
      <c r="S14" s="134"/>
      <c r="T14" s="219">
        <f>R14/درآمدها!$J$4</f>
        <v>7.2729635888031203E-3</v>
      </c>
      <c r="U14" s="186">
        <v>0</v>
      </c>
      <c r="V14" s="221">
        <f t="shared" si="0"/>
        <v>-1211020800</v>
      </c>
      <c r="X14" s="221">
        <v>0</v>
      </c>
      <c r="Y14" s="221">
        <f t="shared" si="1"/>
        <v>78741594</v>
      </c>
    </row>
    <row r="15" spans="1:25" s="186" customFormat="1" ht="42.75" customHeight="1">
      <c r="A15" s="217" t="s">
        <v>394</v>
      </c>
      <c r="B15" s="187"/>
      <c r="C15" s="58">
        <v>0</v>
      </c>
      <c r="D15" s="58"/>
      <c r="E15" s="58">
        <f>'درآمد ناشی از تغییر قیمت اوراق '!I11</f>
        <v>2505892620</v>
      </c>
      <c r="F15" s="58"/>
      <c r="G15" s="58">
        <f>'درآمد ناشی ازفروش'!I12</f>
        <v>39028621</v>
      </c>
      <c r="H15" s="58"/>
      <c r="I15" s="218">
        <f t="shared" si="2"/>
        <v>2544921241</v>
      </c>
      <c r="J15" s="218"/>
      <c r="K15" s="219">
        <f t="shared" si="3"/>
        <v>9.6489058172229709E-3</v>
      </c>
      <c r="L15" s="219"/>
      <c r="M15" s="58">
        <v>0</v>
      </c>
      <c r="N15" s="4"/>
      <c r="O15" s="58">
        <f>'درآمد ناشی از تغییر قیمت اوراق '!P11</f>
        <v>2505892620</v>
      </c>
      <c r="P15" s="58"/>
      <c r="Q15" s="58">
        <f>'درآمد ناشی ازفروش'!Q12</f>
        <v>39028621</v>
      </c>
      <c r="R15" s="220">
        <f t="shared" si="4"/>
        <v>2544921241</v>
      </c>
      <c r="S15" s="134"/>
      <c r="T15" s="219">
        <f>R15/درآمدها!$J$4</f>
        <v>-4.0797847395957808E-3</v>
      </c>
      <c r="U15" s="186">
        <v>450572850</v>
      </c>
      <c r="V15" s="221">
        <f t="shared" si="0"/>
        <v>450572850</v>
      </c>
      <c r="X15" s="221">
        <v>78960553</v>
      </c>
      <c r="Y15" s="221">
        <f t="shared" si="1"/>
        <v>39931932</v>
      </c>
    </row>
    <row r="16" spans="1:25" s="186" customFormat="1" ht="42.75" customHeight="1">
      <c r="A16" s="217" t="s">
        <v>293</v>
      </c>
      <c r="B16" s="187"/>
      <c r="C16" s="58">
        <v>0</v>
      </c>
      <c r="D16" s="58"/>
      <c r="E16" s="58">
        <f>'درآمد ناشی از تغییر قیمت اوراق '!I12</f>
        <v>7553405831</v>
      </c>
      <c r="F16" s="58"/>
      <c r="G16" s="58">
        <f>'درآمد ناشی ازفروش'!I13</f>
        <v>-8195556873</v>
      </c>
      <c r="H16" s="58"/>
      <c r="I16" s="218">
        <f t="shared" si="2"/>
        <v>-642151042</v>
      </c>
      <c r="J16" s="218"/>
      <c r="K16" s="219">
        <f t="shared" si="3"/>
        <v>-2.4346745293598623E-3</v>
      </c>
      <c r="L16" s="219"/>
      <c r="M16" s="58">
        <v>0</v>
      </c>
      <c r="N16" s="69"/>
      <c r="O16" s="58">
        <f>'درآمد ناشی از تغییر قیمت اوراق '!P12</f>
        <v>0</v>
      </c>
      <c r="P16" s="58"/>
      <c r="Q16" s="58">
        <f>'درآمد ناشی ازفروش'!Q13</f>
        <v>-8292006323</v>
      </c>
      <c r="R16" s="220">
        <f t="shared" si="4"/>
        <v>-8292006323</v>
      </c>
      <c r="S16" s="134"/>
      <c r="T16" s="219">
        <f>R16/درآمدها!$J$4</f>
        <v>1.3292985382885224E-2</v>
      </c>
      <c r="U16" s="186">
        <v>0</v>
      </c>
      <c r="V16" s="221">
        <f t="shared" si="0"/>
        <v>0</v>
      </c>
      <c r="X16" s="221">
        <v>77788809</v>
      </c>
      <c r="Y16" s="221">
        <f t="shared" si="1"/>
        <v>8273345682</v>
      </c>
    </row>
    <row r="17" spans="1:25" s="186" customFormat="1" ht="42.75" customHeight="1">
      <c r="A17" s="217" t="s">
        <v>264</v>
      </c>
      <c r="B17" s="187"/>
      <c r="C17" s="58">
        <v>0</v>
      </c>
      <c r="D17" s="58"/>
      <c r="E17" s="58">
        <f>'درآمد ناشی از تغییر قیمت اوراق '!I13</f>
        <v>654372687</v>
      </c>
      <c r="F17" s="58"/>
      <c r="G17" s="58">
        <f>'درآمد ناشی ازفروش'!I14</f>
        <v>2367429902</v>
      </c>
      <c r="H17" s="58"/>
      <c r="I17" s="218">
        <f t="shared" si="2"/>
        <v>3021802589</v>
      </c>
      <c r="J17" s="218"/>
      <c r="K17" s="219">
        <f t="shared" si="3"/>
        <v>1.1456970891580346E-2</v>
      </c>
      <c r="L17" s="219"/>
      <c r="M17" s="58">
        <v>0</v>
      </c>
      <c r="N17" s="69"/>
      <c r="O17" s="58">
        <f>'درآمد ناشی از تغییر قیمت اوراق '!P13</f>
        <v>4468676381</v>
      </c>
      <c r="P17" s="58"/>
      <c r="Q17" s="58">
        <f>'درآمد ناشی ازفروش'!Q14</f>
        <v>2377629489</v>
      </c>
      <c r="R17" s="220">
        <f t="shared" si="4"/>
        <v>6846305870</v>
      </c>
      <c r="S17" s="134"/>
      <c r="T17" s="219">
        <f>R17/درآمدها!$J$4</f>
        <v>-1.0975370774168101E-2</v>
      </c>
      <c r="U17" s="186">
        <v>35523750</v>
      </c>
      <c r="V17" s="221">
        <f t="shared" si="0"/>
        <v>35523750</v>
      </c>
      <c r="X17" s="221">
        <v>462301027</v>
      </c>
      <c r="Y17" s="221">
        <f t="shared" si="1"/>
        <v>-1905128875</v>
      </c>
    </row>
    <row r="18" spans="1:25" s="186" customFormat="1" ht="42.75" customHeight="1">
      <c r="A18" s="217" t="s">
        <v>106</v>
      </c>
      <c r="B18" s="187"/>
      <c r="C18" s="58">
        <f>'درآمد سود سهام'!M10</f>
        <v>0</v>
      </c>
      <c r="D18" s="58"/>
      <c r="E18" s="58">
        <f>'درآمد ناشی از تغییر قیمت اوراق '!I14</f>
        <v>15746238322</v>
      </c>
      <c r="F18" s="58"/>
      <c r="G18" s="58">
        <f>'درآمد ناشی ازفروش'!I15</f>
        <v>33138238</v>
      </c>
      <c r="H18" s="58"/>
      <c r="I18" s="218">
        <f t="shared" si="2"/>
        <v>15779376560</v>
      </c>
      <c r="J18" s="218"/>
      <c r="K18" s="219">
        <f t="shared" si="3"/>
        <v>5.9826495150046094E-2</v>
      </c>
      <c r="L18" s="219"/>
      <c r="M18" s="58">
        <f>'درآمد سود سهام'!S10</f>
        <v>1212695631</v>
      </c>
      <c r="N18" s="69"/>
      <c r="O18" s="58">
        <f>'درآمد ناشی از تغییر قیمت اوراق '!P14</f>
        <v>6536309282</v>
      </c>
      <c r="P18" s="58"/>
      <c r="Q18" s="58">
        <f>'درآمد ناشی ازفروش'!Q15</f>
        <v>-433902217</v>
      </c>
      <c r="R18" s="220">
        <f t="shared" si="4"/>
        <v>7315102696</v>
      </c>
      <c r="S18" s="134"/>
      <c r="T18" s="219">
        <f>R18/درآمدها!$J$4</f>
        <v>-1.172690292607635E-2</v>
      </c>
      <c r="U18" s="186">
        <v>194004700</v>
      </c>
      <c r="V18" s="221">
        <f t="shared" si="0"/>
        <v>-1018690931</v>
      </c>
      <c r="X18" s="221">
        <v>95456641</v>
      </c>
      <c r="Y18" s="221">
        <f t="shared" si="1"/>
        <v>62318403</v>
      </c>
    </row>
    <row r="19" spans="1:25" s="186" customFormat="1" ht="42.75" customHeight="1">
      <c r="A19" s="217" t="s">
        <v>165</v>
      </c>
      <c r="B19" s="187"/>
      <c r="C19" s="58">
        <f>'درآمد سود سهام'!M11</f>
        <v>0</v>
      </c>
      <c r="D19" s="58"/>
      <c r="E19" s="58">
        <f>'درآمد ناشی از تغییر قیمت اوراق '!I15</f>
        <v>-1643959323</v>
      </c>
      <c r="F19" s="58"/>
      <c r="G19" s="58">
        <f>'درآمد ناشی ازفروش'!I16</f>
        <v>4931136816</v>
      </c>
      <c r="H19" s="58"/>
      <c r="I19" s="218">
        <f t="shared" si="2"/>
        <v>3287177493</v>
      </c>
      <c r="J19" s="218"/>
      <c r="K19" s="219">
        <f t="shared" si="3"/>
        <v>1.2463122835969963E-2</v>
      </c>
      <c r="L19" s="219"/>
      <c r="M19" s="58">
        <f>'درآمد سود سهام'!S11</f>
        <v>483758358</v>
      </c>
      <c r="N19" s="69"/>
      <c r="O19" s="58">
        <f>'درآمد ناشی از تغییر قیمت اوراق '!P15</f>
        <v>474122383</v>
      </c>
      <c r="P19" s="58"/>
      <c r="Q19" s="58">
        <f>'درآمد ناشی ازفروش'!Q16</f>
        <v>2447959890</v>
      </c>
      <c r="R19" s="220">
        <f t="shared" si="4"/>
        <v>3405840631</v>
      </c>
      <c r="S19" s="134"/>
      <c r="T19" s="219">
        <f>R19/درآمدها!$J$4</f>
        <v>-5.4599318862964628E-3</v>
      </c>
      <c r="U19" s="186">
        <v>0</v>
      </c>
      <c r="V19" s="221">
        <f t="shared" si="0"/>
        <v>-483758358</v>
      </c>
      <c r="X19" s="221">
        <v>42485519</v>
      </c>
      <c r="Y19" s="221">
        <f t="shared" si="1"/>
        <v>-4888651297</v>
      </c>
    </row>
    <row r="20" spans="1:25" s="186" customFormat="1" ht="42.75" customHeight="1">
      <c r="A20" s="217" t="s">
        <v>161</v>
      </c>
      <c r="B20" s="187"/>
      <c r="C20" s="58">
        <v>0</v>
      </c>
      <c r="D20" s="58"/>
      <c r="E20" s="58">
        <f>'درآمد ناشی از تغییر قیمت اوراق '!I16</f>
        <v>2829462454</v>
      </c>
      <c r="F20" s="58"/>
      <c r="G20" s="58">
        <f>'درآمد ناشی ازفروش'!I17</f>
        <v>-56715372</v>
      </c>
      <c r="H20" s="58"/>
      <c r="I20" s="218">
        <f t="shared" si="2"/>
        <v>2772747082</v>
      </c>
      <c r="J20" s="218"/>
      <c r="K20" s="219">
        <f t="shared" si="3"/>
        <v>1.0512692895236759E-2</v>
      </c>
      <c r="L20" s="219"/>
      <c r="M20" s="58">
        <v>0</v>
      </c>
      <c r="N20" s="69"/>
      <c r="O20" s="58">
        <f>'درآمد ناشی از تغییر قیمت اوراق '!P16</f>
        <v>-3980501170</v>
      </c>
      <c r="P20" s="58"/>
      <c r="Q20" s="58">
        <f>'درآمد ناشی ازفروش'!Q17</f>
        <v>-143833123</v>
      </c>
      <c r="R20" s="220">
        <f t="shared" si="4"/>
        <v>-4124334293</v>
      </c>
      <c r="S20" s="134"/>
      <c r="T20" s="219">
        <f>R20/درآمدها!$J$4</f>
        <v>6.6117551453031215E-3</v>
      </c>
      <c r="U20" s="186">
        <v>0</v>
      </c>
      <c r="V20" s="221">
        <f t="shared" si="0"/>
        <v>0</v>
      </c>
      <c r="X20" s="221">
        <v>34742125</v>
      </c>
      <c r="Y20" s="221">
        <f t="shared" si="1"/>
        <v>91457497</v>
      </c>
    </row>
    <row r="21" spans="1:25" s="186" customFormat="1" ht="42.75" customHeight="1">
      <c r="A21" s="217" t="s">
        <v>333</v>
      </c>
      <c r="B21" s="187"/>
      <c r="C21" s="58">
        <f>'درآمد سود سهام'!M12</f>
        <v>0</v>
      </c>
      <c r="D21" s="58"/>
      <c r="E21" s="58">
        <f>'درآمد ناشی از تغییر قیمت اوراق '!I17</f>
        <v>-300262874</v>
      </c>
      <c r="F21" s="58"/>
      <c r="G21" s="58">
        <f>'درآمد ناشی ازفروش'!I18</f>
        <v>19038271</v>
      </c>
      <c r="H21" s="58"/>
      <c r="I21" s="218">
        <f t="shared" si="2"/>
        <v>-281224603</v>
      </c>
      <c r="J21" s="218"/>
      <c r="K21" s="219">
        <f t="shared" si="3"/>
        <v>-1.0662450625649521E-3</v>
      </c>
      <c r="L21" s="219"/>
      <c r="M21" s="58">
        <v>0</v>
      </c>
      <c r="N21" s="69"/>
      <c r="O21" s="58">
        <f>'درآمد ناشی از تغییر قیمت اوراق '!P17</f>
        <v>1292990488</v>
      </c>
      <c r="P21" s="58"/>
      <c r="Q21" s="58">
        <f>'درآمد ناشی ازفروش'!Q18</f>
        <v>17248559</v>
      </c>
      <c r="R21" s="220">
        <f t="shared" si="4"/>
        <v>1310239047</v>
      </c>
      <c r="S21" s="134"/>
      <c r="T21" s="219">
        <f>R21/درآمدها!$J$4</f>
        <v>-2.1004552844522072E-3</v>
      </c>
      <c r="U21" s="186">
        <v>15568146</v>
      </c>
      <c r="V21" s="221">
        <f t="shared" si="0"/>
        <v>15568146</v>
      </c>
      <c r="X21" s="221">
        <v>-33135258</v>
      </c>
      <c r="Y21" s="221">
        <f t="shared" si="1"/>
        <v>-52173529</v>
      </c>
    </row>
    <row r="22" spans="1:25" s="186" customFormat="1" ht="42.75" customHeight="1">
      <c r="A22" s="217" t="s">
        <v>200</v>
      </c>
      <c r="B22" s="187"/>
      <c r="C22" s="58">
        <f>'درآمد سود سهام'!M13</f>
        <v>0</v>
      </c>
      <c r="D22" s="58"/>
      <c r="E22" s="58">
        <f>'درآمد ناشی از تغییر قیمت اوراق '!I18</f>
        <v>2866145898</v>
      </c>
      <c r="F22" s="58"/>
      <c r="G22" s="58">
        <f>'درآمد ناشی ازفروش'!I19</f>
        <v>-2149636850</v>
      </c>
      <c r="H22" s="58"/>
      <c r="I22" s="218">
        <f t="shared" si="2"/>
        <v>716509048</v>
      </c>
      <c r="J22" s="218"/>
      <c r="K22" s="219">
        <f t="shared" si="3"/>
        <v>2.7165981445553475E-3</v>
      </c>
      <c r="L22" s="219"/>
      <c r="M22" s="58">
        <f>'درآمد سود سهام'!S12</f>
        <v>38185344</v>
      </c>
      <c r="N22" s="69"/>
      <c r="O22" s="58">
        <f>'درآمد ناشی از تغییر قیمت اوراق '!P18</f>
        <v>-3646497678</v>
      </c>
      <c r="P22" s="58"/>
      <c r="Q22" s="58">
        <f>'درآمد ناشی ازفروش'!Q19</f>
        <v>-2819768701</v>
      </c>
      <c r="R22" s="220">
        <f t="shared" si="4"/>
        <v>-6428081035</v>
      </c>
      <c r="S22" s="134"/>
      <c r="T22" s="219">
        <f>R22/درآمدها!$J$4</f>
        <v>1.0304911008237388E-2</v>
      </c>
      <c r="U22" s="186">
        <v>641580750</v>
      </c>
      <c r="V22" s="221">
        <f t="shared" si="0"/>
        <v>603395406</v>
      </c>
      <c r="X22" s="221">
        <v>569123946</v>
      </c>
      <c r="Y22" s="221">
        <f t="shared" si="1"/>
        <v>2718760796</v>
      </c>
    </row>
    <row r="23" spans="1:25" s="186" customFormat="1" ht="42.75" customHeight="1">
      <c r="A23" s="217" t="s">
        <v>97</v>
      </c>
      <c r="B23" s="187"/>
      <c r="C23" s="58">
        <v>0</v>
      </c>
      <c r="D23" s="58"/>
      <c r="E23" s="58">
        <f>'درآمد ناشی از تغییر قیمت اوراق '!I19</f>
        <v>1692228596</v>
      </c>
      <c r="F23" s="58"/>
      <c r="G23" s="58">
        <f>'درآمد ناشی ازفروش'!I20</f>
        <v>-196544103</v>
      </c>
      <c r="H23" s="58"/>
      <c r="I23" s="218">
        <f t="shared" si="2"/>
        <v>1495684493</v>
      </c>
      <c r="J23" s="218"/>
      <c r="K23" s="219">
        <f t="shared" si="3"/>
        <v>5.6707919179326341E-3</v>
      </c>
      <c r="L23" s="219"/>
      <c r="M23" s="58">
        <f>'درآمد سود سهام'!S13</f>
        <v>2557135750</v>
      </c>
      <c r="N23" s="69"/>
      <c r="O23" s="58">
        <f>'درآمد ناشی از تغییر قیمت اوراق '!P19</f>
        <v>-11094670229</v>
      </c>
      <c r="P23" s="58"/>
      <c r="Q23" s="58">
        <f>'درآمد ناشی ازفروش'!Q20</f>
        <v>-400394773</v>
      </c>
      <c r="R23" s="220">
        <f t="shared" si="4"/>
        <v>-8937929252</v>
      </c>
      <c r="S23" s="134"/>
      <c r="T23" s="219">
        <f>R23/درآمدها!$J$4</f>
        <v>1.4328469886780411E-2</v>
      </c>
      <c r="U23" s="186">
        <v>82613506</v>
      </c>
      <c r="V23" s="221">
        <f t="shared" si="0"/>
        <v>-2474522244</v>
      </c>
      <c r="X23" s="221">
        <v>0</v>
      </c>
      <c r="Y23" s="221">
        <f t="shared" si="1"/>
        <v>196544103</v>
      </c>
    </row>
    <row r="24" spans="1:25" s="186" customFormat="1" ht="42.6" customHeight="1">
      <c r="A24" s="217" t="s">
        <v>294</v>
      </c>
      <c r="B24" s="187"/>
      <c r="C24" s="58">
        <f>'درآمد سود سهام'!M14</f>
        <v>0</v>
      </c>
      <c r="D24" s="58"/>
      <c r="E24" s="58">
        <f>'درآمد ناشی از تغییر قیمت اوراق '!I20</f>
        <v>-358839673</v>
      </c>
      <c r="F24" s="58"/>
      <c r="G24" s="58">
        <f>'درآمد ناشی ازفروش'!I21</f>
        <v>24030441</v>
      </c>
      <c r="H24" s="58"/>
      <c r="I24" s="218">
        <f t="shared" si="2"/>
        <v>-334809232</v>
      </c>
      <c r="J24" s="218"/>
      <c r="K24" s="219">
        <f t="shared" si="3"/>
        <v>-1.2694077499370265E-3</v>
      </c>
      <c r="L24" s="219"/>
      <c r="M24" s="58">
        <f>'درآمد سود سهام'!S14</f>
        <v>661213280</v>
      </c>
      <c r="N24" s="69"/>
      <c r="O24" s="58">
        <f>'درآمد ناشی از تغییر قیمت اوراق '!P20</f>
        <v>-139113738</v>
      </c>
      <c r="P24" s="58"/>
      <c r="Q24" s="58">
        <f>'درآمد ناشی ازفروش'!Q21</f>
        <v>-287504752</v>
      </c>
      <c r="R24" s="220">
        <f t="shared" si="4"/>
        <v>234594790</v>
      </c>
      <c r="S24" s="134"/>
      <c r="T24" s="219">
        <f>R24/درآمدها!$J$4</f>
        <v>-3.7608088958171297E-4</v>
      </c>
      <c r="U24" s="186">
        <v>1522400400</v>
      </c>
      <c r="V24" s="221">
        <f t="shared" si="0"/>
        <v>861187120</v>
      </c>
      <c r="X24" s="221">
        <v>1991522120</v>
      </c>
      <c r="Y24" s="221">
        <f t="shared" si="1"/>
        <v>1967491679</v>
      </c>
    </row>
    <row r="25" spans="1:25" s="186" customFormat="1" ht="42.75" customHeight="1">
      <c r="A25" s="217" t="s">
        <v>124</v>
      </c>
      <c r="B25" s="187"/>
      <c r="C25" s="58">
        <f>'درآمد سود سهام'!M16</f>
        <v>0</v>
      </c>
      <c r="D25" s="58"/>
      <c r="E25" s="58">
        <f>'درآمد ناشی از تغییر قیمت اوراق '!I21</f>
        <v>-515952062</v>
      </c>
      <c r="F25" s="58"/>
      <c r="G25" s="58">
        <f>'درآمد ناشی ازفروش'!I22</f>
        <v>-56881795</v>
      </c>
      <c r="H25" s="58"/>
      <c r="I25" s="218">
        <f t="shared" si="2"/>
        <v>-572833857</v>
      </c>
      <c r="J25" s="218"/>
      <c r="K25" s="219">
        <f t="shared" si="3"/>
        <v>-2.1718628639909141E-3</v>
      </c>
      <c r="L25" s="219"/>
      <c r="M25" s="58">
        <f>'درآمد سود سهام'!S15</f>
        <v>179285213</v>
      </c>
      <c r="N25" s="69"/>
      <c r="O25" s="58">
        <f>'درآمد ناشی از تغییر قیمت اوراق '!P21</f>
        <v>-3980857680</v>
      </c>
      <c r="P25" s="58"/>
      <c r="Q25" s="58">
        <f>'درآمد ناشی ازفروش'!Q22</f>
        <v>-196078637</v>
      </c>
      <c r="R25" s="220">
        <f t="shared" si="4"/>
        <v>-3997651104</v>
      </c>
      <c r="S25" s="134"/>
      <c r="T25" s="219">
        <f>R25/درآمدها!$J$4</f>
        <v>6.4086682548646409E-3</v>
      </c>
      <c r="U25" s="186">
        <v>134699171</v>
      </c>
      <c r="V25" s="221">
        <f t="shared" si="0"/>
        <v>-44586042</v>
      </c>
      <c r="X25" s="221">
        <v>5086980876</v>
      </c>
      <c r="Y25" s="221">
        <f t="shared" si="1"/>
        <v>5143862671</v>
      </c>
    </row>
    <row r="26" spans="1:25" s="186" customFormat="1" ht="42.75" customHeight="1">
      <c r="A26" s="217" t="s">
        <v>201</v>
      </c>
      <c r="B26" s="187"/>
      <c r="C26" s="58">
        <v>0</v>
      </c>
      <c r="D26" s="58"/>
      <c r="E26" s="58">
        <f>'درآمد ناشی از تغییر قیمت اوراق '!I22</f>
        <v>-3726940003</v>
      </c>
      <c r="F26" s="58"/>
      <c r="G26" s="58">
        <f>'درآمد ناشی ازفروش'!I23</f>
        <v>333263466</v>
      </c>
      <c r="H26" s="58"/>
      <c r="I26" s="218">
        <f t="shared" si="2"/>
        <v>-3393676537</v>
      </c>
      <c r="J26" s="218"/>
      <c r="K26" s="219">
        <f t="shared" si="3"/>
        <v>-1.2866907137277653E-2</v>
      </c>
      <c r="L26" s="219"/>
      <c r="M26" s="58">
        <f>'درآمد سود سهام'!S16</f>
        <v>4274929400</v>
      </c>
      <c r="N26" s="69"/>
      <c r="O26" s="58">
        <f>'درآمد ناشی از تغییر قیمت اوراق '!P22</f>
        <v>3079258111</v>
      </c>
      <c r="P26" s="58"/>
      <c r="Q26" s="58">
        <f>'درآمد ناشی ازفروش'!Q23</f>
        <v>346272870</v>
      </c>
      <c r="R26" s="220">
        <f t="shared" si="4"/>
        <v>7700460381</v>
      </c>
      <c r="S26" s="134"/>
      <c r="T26" s="219">
        <f>R26/درآمدها!$J$4</f>
        <v>-1.2344673086197765E-2</v>
      </c>
      <c r="V26" s="221"/>
      <c r="X26" s="221"/>
      <c r="Y26" s="221"/>
    </row>
    <row r="27" spans="1:25" s="186" customFormat="1" ht="44.4" customHeight="1">
      <c r="A27" s="217" t="s">
        <v>349</v>
      </c>
      <c r="B27" s="187"/>
      <c r="C27" s="58">
        <f>'درآمد سود سهام'!M17</f>
        <v>0</v>
      </c>
      <c r="D27" s="58"/>
      <c r="E27" s="58">
        <f>'درآمد ناشی از تغییر قیمت اوراق '!I23</f>
        <v>3024823461</v>
      </c>
      <c r="F27" s="58"/>
      <c r="G27" s="58">
        <f>'درآمد ناشی ازفروش'!I24</f>
        <v>-7312267</v>
      </c>
      <c r="H27" s="58"/>
      <c r="I27" s="218">
        <f t="shared" si="2"/>
        <v>3017511194</v>
      </c>
      <c r="J27" s="218"/>
      <c r="K27" s="219">
        <f t="shared" si="3"/>
        <v>1.144070034241269E-2</v>
      </c>
      <c r="L27" s="219"/>
      <c r="M27" s="58">
        <v>0</v>
      </c>
      <c r="N27" s="69"/>
      <c r="O27" s="58">
        <f>'درآمد ناشی از تغییر قیمت اوراق '!P23</f>
        <v>34927853</v>
      </c>
      <c r="P27" s="58"/>
      <c r="Q27" s="58">
        <f>'درآمد ناشی ازفروش'!Q24</f>
        <v>-7312267</v>
      </c>
      <c r="R27" s="220">
        <f t="shared" si="4"/>
        <v>27615586</v>
      </c>
      <c r="S27" s="134"/>
      <c r="T27" s="219">
        <f>R27/درآمدها!$J$4</f>
        <v>-4.4270779198465145E-5</v>
      </c>
      <c r="U27" s="186">
        <v>0</v>
      </c>
      <c r="V27" s="221">
        <f t="shared" ref="V27:V50" si="5">U27-M27</f>
        <v>0</v>
      </c>
      <c r="X27" s="221">
        <v>1212265477</v>
      </c>
      <c r="Y27" s="221">
        <f t="shared" ref="Y27:Y50" si="6">X27-G27</f>
        <v>1219577744</v>
      </c>
    </row>
    <row r="28" spans="1:25" s="186" customFormat="1" ht="42.75" customHeight="1">
      <c r="A28" s="217" t="s">
        <v>134</v>
      </c>
      <c r="B28" s="187"/>
      <c r="C28" s="58">
        <f>'درآمد سود سهام'!M18</f>
        <v>0</v>
      </c>
      <c r="D28" s="58"/>
      <c r="E28" s="58">
        <f>'درآمد ناشی از تغییر قیمت اوراق '!I24</f>
        <v>4457569961</v>
      </c>
      <c r="F28" s="58"/>
      <c r="G28" s="58">
        <f>'درآمد ناشی ازفروش'!I25</f>
        <v>-370841664</v>
      </c>
      <c r="H28" s="58"/>
      <c r="I28" s="218">
        <f t="shared" si="2"/>
        <v>4086728297</v>
      </c>
      <c r="J28" s="218"/>
      <c r="K28" s="219">
        <f t="shared" si="3"/>
        <v>1.5494568477427008E-2</v>
      </c>
      <c r="L28" s="219"/>
      <c r="M28" s="58">
        <v>0</v>
      </c>
      <c r="N28" s="69"/>
      <c r="O28" s="58">
        <f>'درآمد ناشی از تغییر قیمت اوراق '!P24</f>
        <v>-28307023951</v>
      </c>
      <c r="P28" s="58"/>
      <c r="Q28" s="58">
        <f>'درآمد ناشی ازفروش'!Q25</f>
        <v>-8264243427</v>
      </c>
      <c r="R28" s="220">
        <f t="shared" si="4"/>
        <v>-36571267378</v>
      </c>
      <c r="S28" s="134"/>
      <c r="T28" s="219">
        <f>R28/درآمدها!$J$4</f>
        <v>5.8627707668396728E-2</v>
      </c>
      <c r="U28" s="186">
        <v>0</v>
      </c>
      <c r="V28" s="221">
        <f t="shared" si="5"/>
        <v>0</v>
      </c>
      <c r="X28" s="221">
        <v>36202406</v>
      </c>
      <c r="Y28" s="221">
        <f t="shared" si="6"/>
        <v>407044070</v>
      </c>
    </row>
    <row r="29" spans="1:25" s="186" customFormat="1" ht="42.75" customHeight="1">
      <c r="A29" s="217" t="s">
        <v>250</v>
      </c>
      <c r="B29" s="187"/>
      <c r="C29" s="58">
        <f>'درآمد سود سهام'!M19</f>
        <v>0</v>
      </c>
      <c r="D29" s="58"/>
      <c r="E29" s="58">
        <f>'درآمد ناشی از تغییر قیمت اوراق '!I25</f>
        <v>-1331461876</v>
      </c>
      <c r="F29" s="58"/>
      <c r="G29" s="58">
        <f>'درآمد ناشی ازفروش'!I26</f>
        <v>-2349535507</v>
      </c>
      <c r="H29" s="58"/>
      <c r="I29" s="218">
        <f t="shared" si="2"/>
        <v>-3680997383</v>
      </c>
      <c r="J29" s="218"/>
      <c r="K29" s="219">
        <f t="shared" si="3"/>
        <v>-1.3956265714555065E-2</v>
      </c>
      <c r="L29" s="219"/>
      <c r="M29" s="58">
        <v>0</v>
      </c>
      <c r="N29" s="69"/>
      <c r="O29" s="58">
        <f>'درآمد ناشی از تغییر قیمت اوراق '!P25</f>
        <v>-9857761523</v>
      </c>
      <c r="P29" s="58"/>
      <c r="Q29" s="58">
        <f>'درآمد ناشی ازفروش'!Q26</f>
        <v>-2817623056</v>
      </c>
      <c r="R29" s="220">
        <f t="shared" si="4"/>
        <v>-12675384579</v>
      </c>
      <c r="S29" s="134"/>
      <c r="T29" s="219">
        <f>R29/درآمدها!$J$4</f>
        <v>2.032001609354004E-2</v>
      </c>
      <c r="U29" s="186">
        <v>351960665</v>
      </c>
      <c r="V29" s="221">
        <f t="shared" si="5"/>
        <v>351960665</v>
      </c>
      <c r="X29" s="221">
        <v>-39755770</v>
      </c>
      <c r="Y29" s="221">
        <f t="shared" si="6"/>
        <v>2309779737</v>
      </c>
    </row>
    <row r="30" spans="1:25" s="186" customFormat="1" ht="42.75" customHeight="1">
      <c r="A30" s="217" t="s">
        <v>251</v>
      </c>
      <c r="B30" s="187"/>
      <c r="C30" s="58">
        <v>0</v>
      </c>
      <c r="D30" s="58"/>
      <c r="E30" s="58">
        <f>'درآمد ناشی از تغییر قیمت اوراق '!I26</f>
        <v>170888301</v>
      </c>
      <c r="F30" s="58"/>
      <c r="G30" s="58">
        <f>'درآمد ناشی ازفروش'!I27</f>
        <v>-62874135</v>
      </c>
      <c r="H30" s="58"/>
      <c r="I30" s="218">
        <f t="shared" si="2"/>
        <v>108014166</v>
      </c>
      <c r="J30" s="218"/>
      <c r="K30" s="219">
        <f t="shared" si="3"/>
        <v>4.0952878928793832E-4</v>
      </c>
      <c r="L30" s="219"/>
      <c r="M30" s="58">
        <f>'درآمد سود سهام'!S17</f>
        <v>47658300</v>
      </c>
      <c r="N30" s="69"/>
      <c r="O30" s="58">
        <f>'درآمد ناشی از تغییر قیمت اوراق '!P26</f>
        <v>-4182665347</v>
      </c>
      <c r="P30" s="58"/>
      <c r="Q30" s="58">
        <f>'درآمد ناشی ازفروش'!Q27</f>
        <v>-152609032</v>
      </c>
      <c r="R30" s="220">
        <f t="shared" si="4"/>
        <v>-4287616079</v>
      </c>
      <c r="S30" s="134"/>
      <c r="T30" s="219">
        <f>R30/درآمدها!$J$4</f>
        <v>6.8735135557578923E-3</v>
      </c>
      <c r="U30" s="186">
        <v>0</v>
      </c>
      <c r="V30" s="221">
        <f t="shared" si="5"/>
        <v>-47658300</v>
      </c>
      <c r="X30" s="221">
        <v>639150789</v>
      </c>
      <c r="Y30" s="221">
        <f t="shared" si="6"/>
        <v>702024924</v>
      </c>
    </row>
    <row r="31" spans="1:25" s="186" customFormat="1" ht="42.75" customHeight="1">
      <c r="A31" s="217" t="s">
        <v>252</v>
      </c>
      <c r="B31" s="187"/>
      <c r="C31" s="58">
        <v>0</v>
      </c>
      <c r="D31" s="58"/>
      <c r="E31" s="58">
        <f>'درآمد ناشی از تغییر قیمت اوراق '!I27</f>
        <v>-2153593827</v>
      </c>
      <c r="F31" s="58"/>
      <c r="G31" s="58">
        <f>'درآمد ناشی ازفروش'!I28</f>
        <v>-314548243</v>
      </c>
      <c r="H31" s="58"/>
      <c r="I31" s="218">
        <f t="shared" si="2"/>
        <v>-2468142070</v>
      </c>
      <c r="J31" s="218"/>
      <c r="K31" s="219">
        <f t="shared" si="3"/>
        <v>-9.3578025100682256E-3</v>
      </c>
      <c r="L31" s="219"/>
      <c r="M31" s="58">
        <f>'درآمد سود سهام'!S18</f>
        <v>285327500</v>
      </c>
      <c r="N31" s="69"/>
      <c r="O31" s="58">
        <f>'درآمد ناشی از تغییر قیمت اوراق '!P27</f>
        <v>-20455872203</v>
      </c>
      <c r="P31" s="58"/>
      <c r="Q31" s="58">
        <f>'درآمد ناشی ازفروش'!Q28</f>
        <v>-343325156</v>
      </c>
      <c r="R31" s="220">
        <f t="shared" si="4"/>
        <v>-20513869859</v>
      </c>
      <c r="S31" s="134"/>
      <c r="T31" s="219">
        <f>R31/درآمدها!$J$4</f>
        <v>3.2885958061286052E-2</v>
      </c>
      <c r="U31" s="186">
        <v>0</v>
      </c>
      <c r="V31" s="221">
        <f t="shared" si="5"/>
        <v>-285327500</v>
      </c>
      <c r="X31" s="221">
        <v>211372581</v>
      </c>
      <c r="Y31" s="221">
        <f t="shared" si="6"/>
        <v>525920824</v>
      </c>
    </row>
    <row r="32" spans="1:25" s="186" customFormat="1" ht="42.75" customHeight="1">
      <c r="A32" s="217" t="s">
        <v>209</v>
      </c>
      <c r="B32" s="187"/>
      <c r="C32" s="58">
        <v>0</v>
      </c>
      <c r="D32" s="58"/>
      <c r="E32" s="58">
        <f>'درآمد ناشی از تغییر قیمت اوراق '!I28</f>
        <v>-535701813</v>
      </c>
      <c r="F32" s="58"/>
      <c r="G32" s="58">
        <f>'درآمد ناشی ازفروش'!I29</f>
        <v>-502167372</v>
      </c>
      <c r="H32" s="58"/>
      <c r="I32" s="218">
        <f t="shared" si="2"/>
        <v>-1037869185</v>
      </c>
      <c r="J32" s="218"/>
      <c r="K32" s="219">
        <f t="shared" si="3"/>
        <v>-3.9350145125622623E-3</v>
      </c>
      <c r="L32" s="219"/>
      <c r="M32" s="58">
        <v>0</v>
      </c>
      <c r="N32" s="69"/>
      <c r="O32" s="58">
        <f>'درآمد ناشی از تغییر قیمت اوراق '!P28</f>
        <v>-8591954840</v>
      </c>
      <c r="P32" s="58"/>
      <c r="Q32" s="58">
        <f>'درآمد ناشی ازفروش'!Q29</f>
        <v>-839111550</v>
      </c>
      <c r="R32" s="220">
        <f t="shared" si="4"/>
        <v>-9431066390</v>
      </c>
      <c r="S32" s="134"/>
      <c r="T32" s="219">
        <f>R32/درآمدها!$J$4</f>
        <v>1.5119022198469941E-2</v>
      </c>
      <c r="U32" s="186">
        <v>0</v>
      </c>
      <c r="V32" s="221">
        <f t="shared" si="5"/>
        <v>0</v>
      </c>
      <c r="X32" s="221">
        <v>-167666702</v>
      </c>
      <c r="Y32" s="221">
        <f t="shared" si="6"/>
        <v>334500670</v>
      </c>
    </row>
    <row r="33" spans="1:25" s="186" customFormat="1" ht="42.75" customHeight="1">
      <c r="A33" s="217" t="s">
        <v>109</v>
      </c>
      <c r="B33" s="187"/>
      <c r="C33" s="58">
        <v>0</v>
      </c>
      <c r="D33" s="58"/>
      <c r="E33" s="58">
        <f>'درآمد ناشی از تغییر قیمت اوراق '!I29</f>
        <v>3874037695</v>
      </c>
      <c r="F33" s="58"/>
      <c r="G33" s="58">
        <f>'درآمد ناشی ازفروش'!I30</f>
        <v>-70568027</v>
      </c>
      <c r="H33" s="58"/>
      <c r="I33" s="218">
        <f t="shared" si="2"/>
        <v>3803469668</v>
      </c>
      <c r="J33" s="218"/>
      <c r="K33" s="219">
        <f t="shared" si="3"/>
        <v>1.442061153561503E-2</v>
      </c>
      <c r="L33" s="219"/>
      <c r="M33" s="58">
        <v>0</v>
      </c>
      <c r="N33" s="69"/>
      <c r="O33" s="58">
        <f>'درآمد ناشی از تغییر قیمت اوراق '!P29</f>
        <v>-3055651687</v>
      </c>
      <c r="P33" s="58"/>
      <c r="Q33" s="58">
        <f>'درآمد ناشی ازفروش'!Q30</f>
        <v>-307729789</v>
      </c>
      <c r="R33" s="220">
        <f t="shared" si="4"/>
        <v>-3363381476</v>
      </c>
      <c r="S33" s="134"/>
      <c r="T33" s="219">
        <f>R33/درآمدها!$J$4</f>
        <v>5.391865256243477E-3</v>
      </c>
      <c r="U33" s="186">
        <v>411612890</v>
      </c>
      <c r="V33" s="221">
        <f t="shared" si="5"/>
        <v>411612890</v>
      </c>
      <c r="X33" s="221">
        <v>217992007</v>
      </c>
      <c r="Y33" s="221">
        <f t="shared" si="6"/>
        <v>288560034</v>
      </c>
    </row>
    <row r="34" spans="1:25" s="186" customFormat="1" ht="42.75" customHeight="1">
      <c r="A34" s="217" t="s">
        <v>334</v>
      </c>
      <c r="B34" s="187"/>
      <c r="C34" s="58">
        <v>0</v>
      </c>
      <c r="D34" s="58"/>
      <c r="E34" s="58">
        <f>'درآمد ناشی از تغییر قیمت اوراق '!I30</f>
        <v>-897971449</v>
      </c>
      <c r="F34" s="58"/>
      <c r="G34" s="58">
        <f>'درآمد ناشی ازفروش'!I31</f>
        <v>-18768182</v>
      </c>
      <c r="H34" s="58"/>
      <c r="I34" s="218">
        <f t="shared" si="2"/>
        <v>-916739631</v>
      </c>
      <c r="J34" s="218"/>
      <c r="K34" s="219">
        <f t="shared" si="3"/>
        <v>-3.475759570052148E-3</v>
      </c>
      <c r="L34" s="219"/>
      <c r="M34" s="58">
        <v>0</v>
      </c>
      <c r="N34" s="69"/>
      <c r="O34" s="58">
        <f>'درآمد ناشی از تغییر قیمت اوراق '!P30</f>
        <v>-2824342193</v>
      </c>
      <c r="P34" s="58"/>
      <c r="Q34" s="58">
        <f>'درآمد ناشی ازفروش'!Q31</f>
        <v>-19266820</v>
      </c>
      <c r="R34" s="220">
        <f t="shared" si="4"/>
        <v>-2843609013</v>
      </c>
      <c r="S34" s="134"/>
      <c r="T34" s="219">
        <f>R34/درآمدها!$J$4</f>
        <v>4.558613630045308E-3</v>
      </c>
      <c r="U34" s="186">
        <v>478121400</v>
      </c>
      <c r="V34" s="221">
        <f t="shared" si="5"/>
        <v>478121400</v>
      </c>
      <c r="X34" s="221">
        <v>51824145</v>
      </c>
      <c r="Y34" s="221">
        <f t="shared" si="6"/>
        <v>70592327</v>
      </c>
    </row>
    <row r="35" spans="1:25" s="186" customFormat="1" ht="42.75" customHeight="1">
      <c r="A35" s="217" t="s">
        <v>398</v>
      </c>
      <c r="B35" s="187"/>
      <c r="C35" s="58">
        <f>'درآمد سود سهام'!M20</f>
        <v>0</v>
      </c>
      <c r="D35" s="58"/>
      <c r="E35" s="58">
        <f>'درآمد ناشی از تغییر قیمت اوراق '!I31</f>
        <v>-971374408</v>
      </c>
      <c r="F35" s="58"/>
      <c r="G35" s="58">
        <v>0</v>
      </c>
      <c r="H35" s="58"/>
      <c r="I35" s="218">
        <f t="shared" si="2"/>
        <v>-971374408</v>
      </c>
      <c r="J35" s="218"/>
      <c r="K35" s="219">
        <f t="shared" si="3"/>
        <v>-3.6829038262770814E-3</v>
      </c>
      <c r="L35" s="219"/>
      <c r="M35" s="58">
        <v>0</v>
      </c>
      <c r="N35" s="69"/>
      <c r="O35" s="58">
        <f>'درآمد ناشی از تغییر قیمت اوراق '!P31</f>
        <v>-971374408</v>
      </c>
      <c r="P35" s="58"/>
      <c r="Q35" s="58">
        <v>0</v>
      </c>
      <c r="R35" s="220">
        <f t="shared" si="4"/>
        <v>-971374408</v>
      </c>
      <c r="S35" s="134"/>
      <c r="T35" s="219">
        <f>R35/درآمدها!$J$4</f>
        <v>1.5572185191220563E-3</v>
      </c>
      <c r="U35" s="186">
        <v>0</v>
      </c>
      <c r="V35" s="221">
        <f t="shared" si="5"/>
        <v>0</v>
      </c>
      <c r="X35" s="221">
        <v>-189023454</v>
      </c>
      <c r="Y35" s="221">
        <f t="shared" si="6"/>
        <v>-189023454</v>
      </c>
    </row>
    <row r="36" spans="1:25" s="186" customFormat="1" ht="42.75" customHeight="1">
      <c r="A36" s="217" t="s">
        <v>143</v>
      </c>
      <c r="B36" s="187"/>
      <c r="C36" s="58">
        <v>0</v>
      </c>
      <c r="D36" s="58"/>
      <c r="E36" s="58">
        <f>'درآمد ناشی از تغییر قیمت اوراق '!I32</f>
        <v>-4184471200</v>
      </c>
      <c r="F36" s="58"/>
      <c r="G36" s="58">
        <f>'درآمد ناشی ازفروش'!I32</f>
        <v>34467248</v>
      </c>
      <c r="H36" s="58"/>
      <c r="I36" s="218">
        <f t="shared" si="2"/>
        <v>-4150003952</v>
      </c>
      <c r="J36" s="218"/>
      <c r="K36" s="219">
        <f t="shared" si="3"/>
        <v>-1.5734474068917214E-2</v>
      </c>
      <c r="L36" s="219"/>
      <c r="M36" s="58">
        <f>'درآمد سود سهام'!S19</f>
        <v>2569638540</v>
      </c>
      <c r="N36" s="69"/>
      <c r="O36" s="58">
        <f>'درآمد ناشی از تغییر قیمت اوراق '!P32</f>
        <v>-679001858</v>
      </c>
      <c r="P36" s="58"/>
      <c r="Q36" s="58">
        <f>'درآمد ناشی ازفروش'!Q32</f>
        <v>19251902</v>
      </c>
      <c r="R36" s="220">
        <f t="shared" si="4"/>
        <v>1909888584</v>
      </c>
      <c r="S36" s="134"/>
      <c r="T36" s="219">
        <f>R36/درآمدها!$J$4</f>
        <v>-3.0617585227390521E-3</v>
      </c>
      <c r="U36" s="186">
        <v>0</v>
      </c>
      <c r="V36" s="221">
        <f t="shared" si="5"/>
        <v>-2569638540</v>
      </c>
      <c r="X36" s="221">
        <v>-36129911</v>
      </c>
      <c r="Y36" s="221">
        <f t="shared" si="6"/>
        <v>-70597159</v>
      </c>
    </row>
    <row r="37" spans="1:25" s="186" customFormat="1" ht="42.75" customHeight="1">
      <c r="A37" s="217" t="s">
        <v>91</v>
      </c>
      <c r="B37" s="187"/>
      <c r="C37" s="58">
        <v>0</v>
      </c>
      <c r="D37" s="58"/>
      <c r="E37" s="58">
        <f>'درآمد ناشی از تغییر قیمت اوراق '!I33</f>
        <v>-1040375137</v>
      </c>
      <c r="F37" s="58"/>
      <c r="G37" s="58">
        <f>'درآمد ناشی ازفروش'!I33</f>
        <v>-108881610</v>
      </c>
      <c r="H37" s="58"/>
      <c r="I37" s="218">
        <f t="shared" si="2"/>
        <v>-1149256747</v>
      </c>
      <c r="J37" s="218"/>
      <c r="K37" s="219">
        <f t="shared" si="3"/>
        <v>-4.3573333166309356E-3</v>
      </c>
      <c r="L37" s="219"/>
      <c r="M37" s="58">
        <f>'درآمد سود سهام'!S20</f>
        <v>338041787</v>
      </c>
      <c r="N37" s="69"/>
      <c r="O37" s="58">
        <f>'درآمد ناشی از تغییر قیمت اوراق '!P33</f>
        <v>-6400503967</v>
      </c>
      <c r="P37" s="58"/>
      <c r="Q37" s="58">
        <f>'درآمد ناشی ازفروش'!Q33</f>
        <v>-451262574</v>
      </c>
      <c r="R37" s="220">
        <f t="shared" si="4"/>
        <v>-6513724754</v>
      </c>
      <c r="S37" s="134"/>
      <c r="T37" s="219">
        <f>R37/درآمدها!$J$4</f>
        <v>1.0442207177639129E-2</v>
      </c>
      <c r="U37" s="186">
        <v>0</v>
      </c>
      <c r="V37" s="221">
        <f t="shared" si="5"/>
        <v>-338041787</v>
      </c>
      <c r="X37" s="221">
        <v>158010935</v>
      </c>
      <c r="Y37" s="221">
        <f t="shared" si="6"/>
        <v>266892545</v>
      </c>
    </row>
    <row r="38" spans="1:25" s="186" customFormat="1" ht="42.75" customHeight="1">
      <c r="A38" s="217" t="s">
        <v>191</v>
      </c>
      <c r="B38" s="187"/>
      <c r="C38" s="58">
        <v>0</v>
      </c>
      <c r="D38" s="58"/>
      <c r="E38" s="58">
        <f>'درآمد ناشی از تغییر قیمت اوراق '!I34</f>
        <v>-3447668658</v>
      </c>
      <c r="F38" s="58"/>
      <c r="G38" s="58">
        <f>'درآمد ناشی ازفروش'!I34</f>
        <v>-218444357</v>
      </c>
      <c r="H38" s="58"/>
      <c r="I38" s="218">
        <f t="shared" si="2"/>
        <v>-3666113015</v>
      </c>
      <c r="J38" s="218"/>
      <c r="K38" s="219">
        <f t="shared" si="3"/>
        <v>-1.3899832587011812E-2</v>
      </c>
      <c r="L38" s="219"/>
      <c r="M38" s="58">
        <v>0</v>
      </c>
      <c r="N38" s="69"/>
      <c r="O38" s="58">
        <f>'درآمد ناشی از تغییر قیمت اوراق '!P34</f>
        <v>-14178235534</v>
      </c>
      <c r="P38" s="58"/>
      <c r="Q38" s="58">
        <f>'درآمد ناشی ازفروش'!Q34</f>
        <v>-845528488</v>
      </c>
      <c r="R38" s="220">
        <f t="shared" si="4"/>
        <v>-15023764022</v>
      </c>
      <c r="S38" s="134"/>
      <c r="T38" s="219">
        <f>R38/درآمدها!$J$4</f>
        <v>2.4084723016480861E-2</v>
      </c>
      <c r="U38" s="186">
        <v>0</v>
      </c>
      <c r="V38" s="221">
        <f t="shared" si="5"/>
        <v>0</v>
      </c>
      <c r="X38" s="221">
        <v>109163575</v>
      </c>
      <c r="Y38" s="221">
        <f t="shared" si="6"/>
        <v>327607932</v>
      </c>
    </row>
    <row r="39" spans="1:25" s="186" customFormat="1" ht="42.75" customHeight="1">
      <c r="A39" s="217" t="s">
        <v>107</v>
      </c>
      <c r="B39" s="187"/>
      <c r="C39" s="58">
        <v>0</v>
      </c>
      <c r="D39" s="58"/>
      <c r="E39" s="58">
        <f>'درآمد ناشی از تغییر قیمت اوراق '!I35</f>
        <v>-1777113357</v>
      </c>
      <c r="F39" s="58"/>
      <c r="G39" s="58">
        <f>'درآمد ناشی ازفروش'!I35</f>
        <v>77686441</v>
      </c>
      <c r="H39" s="58"/>
      <c r="I39" s="218">
        <f t="shared" si="2"/>
        <v>-1699426916</v>
      </c>
      <c r="J39" s="218"/>
      <c r="K39" s="219">
        <f t="shared" si="3"/>
        <v>-6.4432682597652504E-3</v>
      </c>
      <c r="L39" s="219"/>
      <c r="M39" s="58">
        <v>0</v>
      </c>
      <c r="N39" s="69"/>
      <c r="O39" s="58">
        <f>'درآمد ناشی از تغییر قیمت اوراق '!P35</f>
        <v>4232518025</v>
      </c>
      <c r="P39" s="58"/>
      <c r="Q39" s="58">
        <f>'درآمد ناشی ازفروش'!Q35</f>
        <v>870091620</v>
      </c>
      <c r="R39" s="220">
        <f t="shared" si="4"/>
        <v>5102609645</v>
      </c>
      <c r="S39" s="134"/>
      <c r="T39" s="219">
        <f>R39/درآمدها!$J$4</f>
        <v>-8.180036626047103E-3</v>
      </c>
      <c r="U39" s="186">
        <v>1243254200</v>
      </c>
      <c r="V39" s="221">
        <f t="shared" si="5"/>
        <v>1243254200</v>
      </c>
      <c r="X39" s="221">
        <v>395339920</v>
      </c>
      <c r="Y39" s="221">
        <f t="shared" si="6"/>
        <v>317653479</v>
      </c>
    </row>
    <row r="40" spans="1:25" s="186" customFormat="1" ht="42.75" customHeight="1">
      <c r="A40" s="217" t="s">
        <v>270</v>
      </c>
      <c r="B40" s="187"/>
      <c r="C40" s="58">
        <v>0</v>
      </c>
      <c r="D40" s="58"/>
      <c r="E40" s="58">
        <f>'درآمد ناشی از تغییر قیمت اوراق '!I36</f>
        <v>-2004084714</v>
      </c>
      <c r="F40" s="58"/>
      <c r="G40" s="58">
        <f>'درآمد ناشی ازفروش'!I36</f>
        <v>809928505</v>
      </c>
      <c r="H40" s="58"/>
      <c r="I40" s="218">
        <f t="shared" si="2"/>
        <v>-1194156209</v>
      </c>
      <c r="J40" s="218"/>
      <c r="K40" s="219">
        <f t="shared" si="3"/>
        <v>-4.5275667498320942E-3</v>
      </c>
      <c r="L40" s="219"/>
      <c r="M40" s="58">
        <v>0</v>
      </c>
      <c r="N40" s="69"/>
      <c r="O40" s="58">
        <f>'درآمد ناشی از تغییر قیمت اوراق '!P36</f>
        <v>0</v>
      </c>
      <c r="P40" s="58"/>
      <c r="Q40" s="58">
        <f>'درآمد ناشی ازفروش'!Q36</f>
        <v>12937022408</v>
      </c>
      <c r="R40" s="220">
        <f t="shared" si="4"/>
        <v>12937022408</v>
      </c>
      <c r="S40" s="134"/>
      <c r="T40" s="219">
        <f>R40/درآمدها!$J$4</f>
        <v>-2.0739449907387946E-2</v>
      </c>
      <c r="U40" s="186">
        <v>0</v>
      </c>
      <c r="V40" s="221">
        <f t="shared" si="5"/>
        <v>0</v>
      </c>
      <c r="X40" s="221">
        <v>25933379</v>
      </c>
      <c r="Y40" s="221">
        <f t="shared" si="6"/>
        <v>-783995126</v>
      </c>
    </row>
    <row r="41" spans="1:25" s="186" customFormat="1" ht="42.75" customHeight="1">
      <c r="A41" s="217" t="s">
        <v>233</v>
      </c>
      <c r="B41" s="187"/>
      <c r="C41" s="58">
        <f>'درآمد سود سهام'!M21</f>
        <v>0</v>
      </c>
      <c r="D41" s="58"/>
      <c r="E41" s="58">
        <f>'درآمد ناشی از تغییر قیمت اوراق '!I37</f>
        <v>730222781</v>
      </c>
      <c r="F41" s="58"/>
      <c r="G41" s="58">
        <f>'درآمد ناشی ازفروش'!I37</f>
        <v>-30928102</v>
      </c>
      <c r="H41" s="58"/>
      <c r="I41" s="218">
        <f t="shared" si="2"/>
        <v>699294679</v>
      </c>
      <c r="J41" s="218"/>
      <c r="K41" s="219">
        <f t="shared" si="3"/>
        <v>2.6513309675174224E-3</v>
      </c>
      <c r="L41" s="219"/>
      <c r="M41" s="58">
        <f>'درآمد سود سهام'!S21</f>
        <v>630802150</v>
      </c>
      <c r="N41" s="69"/>
      <c r="O41" s="58">
        <f>'درآمد ناشی از تغییر قیمت اوراق '!P37</f>
        <v>-2622377793</v>
      </c>
      <c r="P41" s="58"/>
      <c r="Q41" s="58">
        <f>'درآمد ناشی ازفروش'!Q37</f>
        <v>-154186544</v>
      </c>
      <c r="R41" s="220">
        <f t="shared" si="4"/>
        <v>-2145762187</v>
      </c>
      <c r="S41" s="134"/>
      <c r="T41" s="219">
        <f>R41/درآمدها!$J$4</f>
        <v>3.4398894882438007E-3</v>
      </c>
      <c r="U41" s="186">
        <v>0</v>
      </c>
      <c r="V41" s="221">
        <f t="shared" si="5"/>
        <v>-630802150</v>
      </c>
      <c r="X41" s="221">
        <v>21613218</v>
      </c>
      <c r="Y41" s="221">
        <f t="shared" si="6"/>
        <v>52541320</v>
      </c>
    </row>
    <row r="42" spans="1:25" s="186" customFormat="1" ht="42.75" customHeight="1">
      <c r="A42" s="217" t="s">
        <v>105</v>
      </c>
      <c r="B42" s="187"/>
      <c r="C42" s="58">
        <f>'درآمد سود سهام'!M22</f>
        <v>0</v>
      </c>
      <c r="D42" s="58"/>
      <c r="E42" s="58">
        <f>'درآمد ناشی از تغییر قیمت اوراق '!I38</f>
        <v>3896614547</v>
      </c>
      <c r="F42" s="58"/>
      <c r="G42" s="58">
        <f>'درآمد ناشی ازفروش'!I38</f>
        <v>-46645828</v>
      </c>
      <c r="H42" s="58"/>
      <c r="I42" s="218">
        <f t="shared" si="2"/>
        <v>3849968719</v>
      </c>
      <c r="J42" s="218"/>
      <c r="K42" s="219">
        <f t="shared" si="3"/>
        <v>1.459690970801464E-2</v>
      </c>
      <c r="L42" s="219"/>
      <c r="M42" s="58">
        <f>'درآمد سود سهام'!S22</f>
        <v>5492535670</v>
      </c>
      <c r="N42" s="69"/>
      <c r="O42" s="58">
        <f>'درآمد ناشی از تغییر قیمت اوراق '!P38</f>
        <v>-2368711678</v>
      </c>
      <c r="P42" s="58"/>
      <c r="Q42" s="58">
        <f>'درآمد ناشی ازفروش'!Q38</f>
        <v>-110336890</v>
      </c>
      <c r="R42" s="220">
        <f t="shared" si="4"/>
        <v>3013487102</v>
      </c>
      <c r="S42" s="134"/>
      <c r="T42" s="219">
        <f>R42/درآمدها!$J$4</f>
        <v>-4.8309466295614585E-3</v>
      </c>
      <c r="U42" s="186">
        <v>0</v>
      </c>
      <c r="V42" s="221">
        <f t="shared" si="5"/>
        <v>-5492535670</v>
      </c>
      <c r="X42" s="221">
        <v>6963707</v>
      </c>
      <c r="Y42" s="221">
        <f t="shared" si="6"/>
        <v>53609535</v>
      </c>
    </row>
    <row r="43" spans="1:25" s="186" customFormat="1" ht="42.75" customHeight="1">
      <c r="A43" s="217" t="s">
        <v>111</v>
      </c>
      <c r="B43" s="187"/>
      <c r="C43" s="58">
        <f>'درآمد سود سهام'!M24</f>
        <v>0</v>
      </c>
      <c r="D43" s="58"/>
      <c r="E43" s="58">
        <f>'درآمد ناشی از تغییر قیمت اوراق '!I39</f>
        <v>1118297963</v>
      </c>
      <c r="F43" s="58"/>
      <c r="G43" s="58">
        <f>'درآمد ناشی ازفروش'!I39</f>
        <v>-973880818</v>
      </c>
      <c r="H43" s="58"/>
      <c r="I43" s="218">
        <f t="shared" si="2"/>
        <v>144417145</v>
      </c>
      <c r="J43" s="218"/>
      <c r="K43" s="219">
        <f t="shared" si="3"/>
        <v>5.4754835161408954E-4</v>
      </c>
      <c r="L43" s="219"/>
      <c r="M43" s="58">
        <v>0</v>
      </c>
      <c r="N43" s="69"/>
      <c r="O43" s="58">
        <f>'درآمد ناشی از تغییر قیمت اوراق '!P39</f>
        <v>0</v>
      </c>
      <c r="P43" s="58"/>
      <c r="Q43" s="58">
        <f>'درآمد ناشی ازفروش'!Q39</f>
        <v>-2028300375</v>
      </c>
      <c r="R43" s="220">
        <f t="shared" si="4"/>
        <v>-2028300375</v>
      </c>
      <c r="S43" s="134"/>
      <c r="T43" s="219">
        <f>R43/درآمدها!$J$4</f>
        <v>3.2515854651713363E-3</v>
      </c>
      <c r="U43" s="186">
        <v>3995116450</v>
      </c>
      <c r="V43" s="221">
        <f t="shared" si="5"/>
        <v>3995116450</v>
      </c>
      <c r="X43" s="221">
        <v>4354077818</v>
      </c>
      <c r="Y43" s="221">
        <f t="shared" si="6"/>
        <v>5327958636</v>
      </c>
    </row>
    <row r="44" spans="1:25" s="186" customFormat="1" ht="42.75" customHeight="1">
      <c r="A44" s="217" t="s">
        <v>280</v>
      </c>
      <c r="B44" s="187"/>
      <c r="C44" s="58">
        <v>0</v>
      </c>
      <c r="D44" s="58"/>
      <c r="E44" s="58">
        <f>'درآمد ناشی از تغییر قیمت اوراق '!I40</f>
        <v>-2256148064</v>
      </c>
      <c r="F44" s="58"/>
      <c r="G44" s="58">
        <f>'درآمد ناشی ازفروش'!I40</f>
        <v>4028486613</v>
      </c>
      <c r="H44" s="58"/>
      <c r="I44" s="218">
        <f t="shared" si="2"/>
        <v>1772338549</v>
      </c>
      <c r="J44" s="218"/>
      <c r="K44" s="219">
        <f t="shared" si="3"/>
        <v>6.7197080444088356E-3</v>
      </c>
      <c r="L44" s="219"/>
      <c r="M44" s="58">
        <v>0</v>
      </c>
      <c r="N44" s="69"/>
      <c r="O44" s="58">
        <f>'درآمد ناشی از تغییر قیمت اوراق '!P40</f>
        <v>4399132273</v>
      </c>
      <c r="P44" s="58"/>
      <c r="Q44" s="58">
        <f>'درآمد ناشی ازفروش'!Q40</f>
        <v>4090495029</v>
      </c>
      <c r="R44" s="220">
        <f t="shared" si="4"/>
        <v>8489627302</v>
      </c>
      <c r="S44" s="134"/>
      <c r="T44" s="219">
        <f>R44/درآمدها!$J$4</f>
        <v>-1.3609793243717637E-2</v>
      </c>
      <c r="U44" s="186">
        <v>203006280</v>
      </c>
      <c r="V44" s="221">
        <f t="shared" si="5"/>
        <v>203006280</v>
      </c>
      <c r="X44" s="221">
        <v>0</v>
      </c>
      <c r="Y44" s="221">
        <f t="shared" si="6"/>
        <v>-4028486613</v>
      </c>
    </row>
    <row r="45" spans="1:25" s="186" customFormat="1" ht="42.75" customHeight="1">
      <c r="A45" s="217" t="s">
        <v>232</v>
      </c>
      <c r="B45" s="187"/>
      <c r="C45" s="58">
        <v>0</v>
      </c>
      <c r="D45" s="58"/>
      <c r="E45" s="58">
        <f>'درآمد ناشی از تغییر قیمت اوراق '!I41</f>
        <v>-4183088817</v>
      </c>
      <c r="F45" s="58"/>
      <c r="G45" s="58">
        <f>'درآمد ناشی ازفروش'!I41</f>
        <v>-186123350</v>
      </c>
      <c r="H45" s="58"/>
      <c r="I45" s="218">
        <f t="shared" si="2"/>
        <v>-4369212167</v>
      </c>
      <c r="J45" s="218"/>
      <c r="K45" s="219">
        <f t="shared" si="3"/>
        <v>-1.6565587970133838E-2</v>
      </c>
      <c r="L45" s="219"/>
      <c r="M45" s="58">
        <v>0</v>
      </c>
      <c r="N45" s="69"/>
      <c r="O45" s="58">
        <f>'درآمد ناشی از تغییر قیمت اوراق '!P41</f>
        <v>-13046821366</v>
      </c>
      <c r="P45" s="58"/>
      <c r="Q45" s="58">
        <f>'درآمد ناشی ازفروش'!Q41</f>
        <v>-367702431</v>
      </c>
      <c r="R45" s="220">
        <f t="shared" si="4"/>
        <v>-13414523797</v>
      </c>
      <c r="S45" s="134"/>
      <c r="T45" s="219">
        <f>R45/درآمدها!$J$4</f>
        <v>2.1504936417773037E-2</v>
      </c>
      <c r="U45" s="186">
        <v>3855594000</v>
      </c>
      <c r="V45" s="221">
        <f t="shared" si="5"/>
        <v>3855594000</v>
      </c>
      <c r="X45" s="221">
        <v>5010716726</v>
      </c>
      <c r="Y45" s="221">
        <f t="shared" si="6"/>
        <v>5196840076</v>
      </c>
    </row>
    <row r="46" spans="1:25" s="186" customFormat="1" ht="42.75" customHeight="1">
      <c r="A46" s="217" t="s">
        <v>335</v>
      </c>
      <c r="B46" s="187"/>
      <c r="C46" s="58">
        <f>'درآمد سود سهام'!M23</f>
        <v>0</v>
      </c>
      <c r="D46" s="58"/>
      <c r="E46" s="58">
        <f>'درآمد ناشی از تغییر قیمت اوراق '!I42</f>
        <v>-1159701687</v>
      </c>
      <c r="F46" s="58"/>
      <c r="G46" s="58">
        <f>'درآمد ناشی ازفروش'!I42</f>
        <v>-86470490</v>
      </c>
      <c r="H46" s="58"/>
      <c r="I46" s="218">
        <f t="shared" si="2"/>
        <v>-1246172177</v>
      </c>
      <c r="J46" s="218"/>
      <c r="K46" s="219">
        <f t="shared" si="3"/>
        <v>-4.7247819595359775E-3</v>
      </c>
      <c r="L46" s="219"/>
      <c r="M46" s="58">
        <v>0</v>
      </c>
      <c r="N46" s="69"/>
      <c r="O46" s="58">
        <f>'درآمد ناشی از تغییر قیمت اوراق '!P42</f>
        <v>-6163562878</v>
      </c>
      <c r="P46" s="58"/>
      <c r="Q46" s="58">
        <f>'درآمد ناشی ازفروش'!Q42</f>
        <v>-87120331</v>
      </c>
      <c r="R46" s="220">
        <f t="shared" si="4"/>
        <v>-6250683209</v>
      </c>
      <c r="S46" s="134"/>
      <c r="T46" s="219">
        <f>R46/درآمدها!$J$4</f>
        <v>1.0020523054813777E-2</v>
      </c>
      <c r="U46" s="186">
        <v>1359850000</v>
      </c>
      <c r="V46" s="221">
        <f t="shared" si="5"/>
        <v>1359850000</v>
      </c>
      <c r="X46" s="221">
        <v>93944865</v>
      </c>
      <c r="Y46" s="221">
        <f t="shared" si="6"/>
        <v>180415355</v>
      </c>
    </row>
    <row r="47" spans="1:25" s="186" customFormat="1" ht="42.75" customHeight="1">
      <c r="A47" s="217" t="s">
        <v>88</v>
      </c>
      <c r="B47" s="187"/>
      <c r="C47" s="58">
        <v>0</v>
      </c>
      <c r="D47" s="58"/>
      <c r="E47" s="58">
        <f>'درآمد ناشی از تغییر قیمت اوراق '!I43</f>
        <v>-18262660</v>
      </c>
      <c r="F47" s="58"/>
      <c r="G47" s="58">
        <f>'درآمد ناشی ازفروش'!I43</f>
        <v>120437424</v>
      </c>
      <c r="H47" s="58"/>
      <c r="I47" s="218">
        <f t="shared" si="2"/>
        <v>102174764</v>
      </c>
      <c r="J47" s="218"/>
      <c r="K47" s="219">
        <f t="shared" si="3"/>
        <v>3.873890707696695E-4</v>
      </c>
      <c r="L47" s="219"/>
      <c r="M47" s="58">
        <v>0</v>
      </c>
      <c r="N47" s="69"/>
      <c r="O47" s="58">
        <f>'درآمد ناشی از تغییر قیمت اوراق '!P43</f>
        <v>6879958741</v>
      </c>
      <c r="P47" s="58"/>
      <c r="Q47" s="58">
        <f>'درآمد ناشی ازفروش'!Q43</f>
        <v>130538159</v>
      </c>
      <c r="R47" s="220">
        <f t="shared" si="4"/>
        <v>7010496900</v>
      </c>
      <c r="S47" s="134"/>
      <c r="T47" s="219">
        <f>R47/درآمدها!$J$4</f>
        <v>-1.1238586801360086E-2</v>
      </c>
      <c r="U47" s="186">
        <v>405581250</v>
      </c>
      <c r="V47" s="221">
        <f t="shared" si="5"/>
        <v>405581250</v>
      </c>
      <c r="X47" s="221">
        <v>30766133</v>
      </c>
      <c r="Y47" s="221">
        <f t="shared" si="6"/>
        <v>-89671291</v>
      </c>
    </row>
    <row r="48" spans="1:25" s="186" customFormat="1" ht="42.75" customHeight="1">
      <c r="A48" s="217" t="s">
        <v>272</v>
      </c>
      <c r="B48" s="187"/>
      <c r="C48" s="58">
        <v>0</v>
      </c>
      <c r="D48" s="58"/>
      <c r="E48" s="58">
        <f>'درآمد ناشی از تغییر قیمت اوراق '!I44</f>
        <v>1860105877</v>
      </c>
      <c r="F48" s="58"/>
      <c r="G48" s="58">
        <f>'درآمد ناشی ازفروش'!I44</f>
        <v>-1225127113</v>
      </c>
      <c r="H48" s="58"/>
      <c r="I48" s="218">
        <f t="shared" si="2"/>
        <v>634978764</v>
      </c>
      <c r="J48" s="218"/>
      <c r="K48" s="219">
        <f t="shared" si="3"/>
        <v>2.4074812968927755E-3</v>
      </c>
      <c r="L48" s="219"/>
      <c r="M48" s="58">
        <f>'درآمد سود سهام'!S23</f>
        <v>30923867230</v>
      </c>
      <c r="N48" s="69"/>
      <c r="O48" s="58">
        <f>'درآمد ناشی از تغییر قیمت اوراق '!P44</f>
        <v>-63452224399</v>
      </c>
      <c r="P48" s="58"/>
      <c r="Q48" s="58">
        <f>'درآمد ناشی ازفروش'!Q44</f>
        <v>-2188552547</v>
      </c>
      <c r="R48" s="220">
        <f t="shared" si="4"/>
        <v>-34716909716</v>
      </c>
      <c r="S48" s="134"/>
      <c r="T48" s="219">
        <f>R48/درآمدها!$J$4</f>
        <v>5.5654971235811736E-2</v>
      </c>
      <c r="U48" s="186">
        <v>0</v>
      </c>
      <c r="V48" s="221">
        <f t="shared" si="5"/>
        <v>-30923867230</v>
      </c>
      <c r="X48" s="221">
        <v>-206664387</v>
      </c>
      <c r="Y48" s="221">
        <f t="shared" si="6"/>
        <v>1018462726</v>
      </c>
    </row>
    <row r="49" spans="1:25" s="186" customFormat="1" ht="42.75" customHeight="1">
      <c r="A49" s="217" t="s">
        <v>295</v>
      </c>
      <c r="B49" s="187"/>
      <c r="C49" s="58">
        <v>0</v>
      </c>
      <c r="D49" s="58"/>
      <c r="E49" s="58">
        <v>0</v>
      </c>
      <c r="F49" s="58"/>
      <c r="G49" s="58">
        <f>'درآمد ناشی ازفروش'!I45</f>
        <v>0</v>
      </c>
      <c r="H49" s="58"/>
      <c r="I49" s="218">
        <f t="shared" si="2"/>
        <v>0</v>
      </c>
      <c r="J49" s="218"/>
      <c r="K49" s="219">
        <f t="shared" si="3"/>
        <v>0</v>
      </c>
      <c r="L49" s="219"/>
      <c r="M49" s="58">
        <v>0</v>
      </c>
      <c r="N49" s="69"/>
      <c r="O49" s="58">
        <v>0</v>
      </c>
      <c r="P49" s="58"/>
      <c r="Q49" s="58">
        <f>'درآمد ناشی ازفروش'!Q45</f>
        <v>963886713</v>
      </c>
      <c r="R49" s="220">
        <f t="shared" si="4"/>
        <v>963886713</v>
      </c>
      <c r="S49" s="134"/>
      <c r="T49" s="219">
        <f>R49/درآمدها!$J$4</f>
        <v>-1.5452149320154692E-3</v>
      </c>
      <c r="U49" s="186">
        <v>1119769000</v>
      </c>
      <c r="V49" s="221">
        <f t="shared" si="5"/>
        <v>1119769000</v>
      </c>
      <c r="X49" s="221">
        <v>37277946</v>
      </c>
      <c r="Y49" s="221">
        <f t="shared" si="6"/>
        <v>37277946</v>
      </c>
    </row>
    <row r="50" spans="1:25" s="186" customFormat="1" ht="42.75" customHeight="1">
      <c r="A50" s="217" t="s">
        <v>336</v>
      </c>
      <c r="B50" s="187"/>
      <c r="C50" s="58">
        <v>0</v>
      </c>
      <c r="D50" s="58"/>
      <c r="E50" s="58">
        <f>'درآمد ناشی از تغییر قیمت اوراق '!I45</f>
        <v>4077627329</v>
      </c>
      <c r="F50" s="58"/>
      <c r="G50" s="58">
        <f>'درآمد ناشی ازفروش'!I46</f>
        <v>35025395</v>
      </c>
      <c r="H50" s="58"/>
      <c r="I50" s="218">
        <f t="shared" si="2"/>
        <v>4112652724</v>
      </c>
      <c r="J50" s="218"/>
      <c r="K50" s="219">
        <f t="shared" si="3"/>
        <v>1.5592859281267437E-2</v>
      </c>
      <c r="L50" s="219"/>
      <c r="M50" s="58">
        <v>0</v>
      </c>
      <c r="N50" s="69"/>
      <c r="O50" s="58">
        <f>'درآمد ناشی از تغییر قیمت اوراق '!P45</f>
        <v>1324936300</v>
      </c>
      <c r="P50" s="58"/>
      <c r="Q50" s="58">
        <f>'درآمد ناشی ازفروش'!Q46</f>
        <v>3677812</v>
      </c>
      <c r="R50" s="220">
        <f t="shared" si="4"/>
        <v>1328614112</v>
      </c>
      <c r="S50" s="134"/>
      <c r="T50" s="219">
        <f>R50/درآمدها!$J$4</f>
        <v>-2.1299125063765382E-3</v>
      </c>
      <c r="U50" s="186">
        <v>15886849</v>
      </c>
      <c r="V50" s="221">
        <f t="shared" si="5"/>
        <v>15886849</v>
      </c>
      <c r="X50" s="221">
        <v>-17134498</v>
      </c>
      <c r="Y50" s="221">
        <f t="shared" si="6"/>
        <v>-52159893</v>
      </c>
    </row>
    <row r="51" spans="1:25" s="186" customFormat="1" ht="42.75" customHeight="1">
      <c r="A51" s="217" t="s">
        <v>179</v>
      </c>
      <c r="B51" s="187"/>
      <c r="C51" s="58">
        <v>0</v>
      </c>
      <c r="D51" s="58"/>
      <c r="E51" s="58">
        <f>'درآمد ناشی از تغییر قیمت اوراق '!I46</f>
        <v>3910972536</v>
      </c>
      <c r="F51" s="58"/>
      <c r="G51" s="58">
        <f>'درآمد ناشی ازفروش'!I47</f>
        <v>-6924308966</v>
      </c>
      <c r="H51" s="58"/>
      <c r="I51" s="218">
        <f t="shared" si="2"/>
        <v>-3013336430</v>
      </c>
      <c r="J51" s="218"/>
      <c r="K51" s="219">
        <f t="shared" si="3"/>
        <v>-1.1424871992208303E-2</v>
      </c>
      <c r="L51" s="219"/>
      <c r="M51" s="58">
        <f>'درآمد سود سهام'!S24</f>
        <v>17469542000</v>
      </c>
      <c r="N51" s="69"/>
      <c r="O51" s="58">
        <f>'درآمد ناشی از تغییر قیمت اوراق '!P46</f>
        <v>-23714547603</v>
      </c>
      <c r="P51" s="58"/>
      <c r="Q51" s="58">
        <f>'درآمد ناشی ازفروش'!Q47</f>
        <v>-23883753616</v>
      </c>
      <c r="R51" s="220">
        <f t="shared" si="4"/>
        <v>-30128759219</v>
      </c>
      <c r="S51" s="134"/>
      <c r="T51" s="219">
        <f>R51/درآمدها!$J$4</f>
        <v>4.8299668415802223E-2</v>
      </c>
      <c r="V51" s="221"/>
      <c r="X51" s="221"/>
      <c r="Y51" s="221"/>
    </row>
    <row r="52" spans="1:25" s="186" customFormat="1" ht="42.75" customHeight="1">
      <c r="A52" s="217" t="s">
        <v>208</v>
      </c>
      <c r="B52" s="187"/>
      <c r="C52" s="58">
        <v>0</v>
      </c>
      <c r="D52" s="58"/>
      <c r="E52" s="58">
        <f>'درآمد ناشی از تغییر قیمت اوراق '!I47</f>
        <v>2849808122</v>
      </c>
      <c r="F52" s="58"/>
      <c r="G52" s="58">
        <f>'درآمد ناشی ازفروش'!I48</f>
        <v>-19975839</v>
      </c>
      <c r="H52" s="58"/>
      <c r="I52" s="218">
        <f t="shared" si="2"/>
        <v>2829832283</v>
      </c>
      <c r="J52" s="218"/>
      <c r="K52" s="219">
        <f t="shared" si="3"/>
        <v>1.0729127777044656E-2</v>
      </c>
      <c r="L52" s="219"/>
      <c r="M52" s="58">
        <v>0</v>
      </c>
      <c r="N52" s="69"/>
      <c r="O52" s="58">
        <f>'درآمد ناشی از تغییر قیمت اوراق '!P47</f>
        <v>-1967704218</v>
      </c>
      <c r="P52" s="58"/>
      <c r="Q52" s="58">
        <f>'درآمد ناشی ازفروش'!Q48</f>
        <v>-172732814</v>
      </c>
      <c r="R52" s="220">
        <f t="shared" si="4"/>
        <v>-2140437032</v>
      </c>
      <c r="S52" s="134"/>
      <c r="T52" s="219">
        <f>R52/درآمدها!$J$4</f>
        <v>3.4313526872792079E-3</v>
      </c>
      <c r="U52" s="186">
        <v>0</v>
      </c>
      <c r="V52" s="221">
        <f>U52-M52</f>
        <v>0</v>
      </c>
      <c r="X52" s="221">
        <v>0</v>
      </c>
      <c r="Y52" s="221">
        <f>X52-G52</f>
        <v>19975839</v>
      </c>
    </row>
    <row r="53" spans="1:25" s="186" customFormat="1" ht="42.75" customHeight="1">
      <c r="A53" s="217" t="s">
        <v>296</v>
      </c>
      <c r="B53" s="187"/>
      <c r="C53" s="58">
        <f>'درآمد سود سهام'!M25</f>
        <v>0</v>
      </c>
      <c r="D53" s="58"/>
      <c r="E53" s="58">
        <f>'درآمد ناشی از تغییر قیمت اوراق '!I48</f>
        <v>491332719</v>
      </c>
      <c r="F53" s="58"/>
      <c r="G53" s="58">
        <f>'درآمد ناشی ازفروش'!I49</f>
        <v>-72891560</v>
      </c>
      <c r="H53" s="58"/>
      <c r="I53" s="218">
        <f t="shared" si="2"/>
        <v>418441159</v>
      </c>
      <c r="J53" s="218"/>
      <c r="K53" s="219">
        <f t="shared" si="3"/>
        <v>1.5864928423695065E-3</v>
      </c>
      <c r="L53" s="219"/>
      <c r="M53" s="58">
        <v>0</v>
      </c>
      <c r="N53" s="69"/>
      <c r="O53" s="58">
        <f>'درآمد ناشی از تغییر قیمت اوراق '!P48</f>
        <v>-3545821366</v>
      </c>
      <c r="P53" s="58"/>
      <c r="Q53" s="58">
        <f>'درآمد ناشی ازفروش'!Q49</f>
        <v>-110054143</v>
      </c>
      <c r="R53" s="220">
        <f t="shared" si="4"/>
        <v>-3655875509</v>
      </c>
      <c r="S53" s="134"/>
      <c r="T53" s="219">
        <f>R53/درآمدها!$J$4</f>
        <v>5.8607649113806733E-3</v>
      </c>
      <c r="U53" s="186">
        <v>0</v>
      </c>
      <c r="V53" s="221">
        <f>U53-M53</f>
        <v>0</v>
      </c>
      <c r="X53" s="221">
        <v>83067</v>
      </c>
      <c r="Y53" s="221">
        <f>X53-G53</f>
        <v>72974627</v>
      </c>
    </row>
    <row r="54" spans="1:25" s="186" customFormat="1" ht="42.75" customHeight="1">
      <c r="A54" s="217" t="s">
        <v>121</v>
      </c>
      <c r="B54" s="187"/>
      <c r="C54" s="58">
        <v>0</v>
      </c>
      <c r="D54" s="58"/>
      <c r="E54" s="58">
        <f>'درآمد ناشی از تغییر قیمت اوراق '!I49</f>
        <v>-2529160348</v>
      </c>
      <c r="F54" s="58"/>
      <c r="G54" s="58">
        <f>'درآمد ناشی ازفروش'!I50</f>
        <v>-75911069</v>
      </c>
      <c r="H54" s="58"/>
      <c r="I54" s="218">
        <f t="shared" si="2"/>
        <v>-2605071417</v>
      </c>
      <c r="J54" s="218"/>
      <c r="K54" s="219">
        <f t="shared" si="3"/>
        <v>-9.8769613553524455E-3</v>
      </c>
      <c r="L54" s="219"/>
      <c r="M54" s="58">
        <v>0</v>
      </c>
      <c r="N54" s="69"/>
      <c r="O54" s="58">
        <f>'درآمد ناشی از تغییر قیمت اوراق '!P49</f>
        <v>-7171637086</v>
      </c>
      <c r="P54" s="58"/>
      <c r="Q54" s="58">
        <f>'درآمد ناشی ازفروش'!Q50</f>
        <v>-75911069</v>
      </c>
      <c r="R54" s="220">
        <f t="shared" si="4"/>
        <v>-7247548155</v>
      </c>
      <c r="S54" s="134"/>
      <c r="T54" s="219">
        <f>R54/درآمدها!$J$4</f>
        <v>1.1618605670734215E-2</v>
      </c>
      <c r="U54" s="186">
        <v>0</v>
      </c>
      <c r="V54" s="221">
        <f>U54-M54</f>
        <v>0</v>
      </c>
      <c r="X54" s="221">
        <v>180873578</v>
      </c>
      <c r="Y54" s="221">
        <f>X54-G54</f>
        <v>256784647</v>
      </c>
    </row>
    <row r="55" spans="1:25" s="186" customFormat="1" ht="42.75" customHeight="1">
      <c r="A55" s="217" t="s">
        <v>267</v>
      </c>
      <c r="B55" s="187"/>
      <c r="C55" s="58">
        <f>'درآمد سود سهام'!M26</f>
        <v>0</v>
      </c>
      <c r="D55" s="58"/>
      <c r="E55" s="58">
        <f>'درآمد ناشی از تغییر قیمت اوراق '!I50</f>
        <v>-1340189624</v>
      </c>
      <c r="F55" s="58"/>
      <c r="G55" s="58">
        <f>'درآمد ناشی ازفروش'!I51</f>
        <v>-170430092</v>
      </c>
      <c r="H55" s="58"/>
      <c r="I55" s="218">
        <f t="shared" si="2"/>
        <v>-1510619716</v>
      </c>
      <c r="J55" s="218"/>
      <c r="K55" s="219">
        <f t="shared" si="3"/>
        <v>-5.7274178589498091E-3</v>
      </c>
      <c r="L55" s="219"/>
      <c r="M55" s="58">
        <f>'درآمد سود سهام'!S25</f>
        <v>6227888400</v>
      </c>
      <c r="N55" s="69"/>
      <c r="O55" s="58">
        <f>'درآمد ناشی از تغییر قیمت اوراق '!P50</f>
        <v>-14037807308</v>
      </c>
      <c r="P55" s="58"/>
      <c r="Q55" s="58">
        <f>'درآمد ناشی ازفروش'!Q51</f>
        <v>-466550812</v>
      </c>
      <c r="R55" s="220">
        <f t="shared" si="4"/>
        <v>-8276469720</v>
      </c>
      <c r="S55" s="134"/>
      <c r="T55" s="219">
        <f>R55/درآمدها!$J$4</f>
        <v>1.3268078523370919E-2</v>
      </c>
      <c r="U55" s="186">
        <v>0</v>
      </c>
      <c r="V55" s="221">
        <f>U55-M55</f>
        <v>-6227888400</v>
      </c>
      <c r="X55" s="221">
        <v>70872010</v>
      </c>
      <c r="Y55" s="221">
        <f>X55-G55</f>
        <v>241302102</v>
      </c>
    </row>
    <row r="56" spans="1:25" s="186" customFormat="1" ht="42.75" customHeight="1">
      <c r="A56" s="217" t="s">
        <v>337</v>
      </c>
      <c r="B56" s="187"/>
      <c r="C56" s="58">
        <v>0</v>
      </c>
      <c r="D56" s="58"/>
      <c r="E56" s="58">
        <f>'درآمد ناشی از تغییر قیمت اوراق '!I51</f>
        <v>4507567897</v>
      </c>
      <c r="F56" s="58"/>
      <c r="G56" s="58">
        <f>'درآمد ناشی ازفروش'!I52</f>
        <v>141539061</v>
      </c>
      <c r="H56" s="58"/>
      <c r="I56" s="218">
        <f t="shared" si="2"/>
        <v>4649106958</v>
      </c>
      <c r="J56" s="218"/>
      <c r="K56" s="219">
        <f t="shared" si="3"/>
        <v>1.7626791135709644E-2</v>
      </c>
      <c r="L56" s="219"/>
      <c r="M56" s="58">
        <v>0</v>
      </c>
      <c r="N56" s="69"/>
      <c r="O56" s="58">
        <f>'درآمد ناشی از تغییر قیمت اوراق '!P51</f>
        <v>10866756688</v>
      </c>
      <c r="P56" s="58"/>
      <c r="Q56" s="58">
        <f>'درآمد ناشی ازفروش'!Q52</f>
        <v>160545313</v>
      </c>
      <c r="R56" s="220">
        <f t="shared" si="4"/>
        <v>11027302001</v>
      </c>
      <c r="S56" s="134"/>
      <c r="T56" s="219">
        <f>R56/درآمدها!$J$4</f>
        <v>-1.7677960990618264E-2</v>
      </c>
      <c r="U56" s="186">
        <v>0</v>
      </c>
      <c r="V56" s="221">
        <f>U56-M56</f>
        <v>0</v>
      </c>
      <c r="X56" s="221">
        <v>173183801</v>
      </c>
      <c r="Y56" s="221">
        <f>X56-G56</f>
        <v>31644740</v>
      </c>
    </row>
    <row r="57" spans="1:25" s="186" customFormat="1" ht="42.75" customHeight="1">
      <c r="A57" s="217" t="s">
        <v>177</v>
      </c>
      <c r="B57" s="187"/>
      <c r="C57" s="58">
        <v>0</v>
      </c>
      <c r="D57" s="58"/>
      <c r="E57" s="58">
        <f>'درآمد ناشی از تغییر قیمت اوراق '!I52</f>
        <v>-475324048</v>
      </c>
      <c r="F57" s="58"/>
      <c r="G57" s="58">
        <f>'درآمد ناشی ازفروش'!I53</f>
        <v>-66340339</v>
      </c>
      <c r="H57" s="58"/>
      <c r="I57" s="218">
        <f t="shared" si="2"/>
        <v>-541664387</v>
      </c>
      <c r="J57" s="218"/>
      <c r="K57" s="219">
        <f t="shared" si="3"/>
        <v>-2.0536858156966495E-3</v>
      </c>
      <c r="L57" s="219"/>
      <c r="M57" s="58">
        <f>'درآمد سود سهام'!S26</f>
        <v>8934580000</v>
      </c>
      <c r="N57" s="69"/>
      <c r="O57" s="58">
        <f>'درآمد ناشی از تغییر قیمت اوراق '!P52</f>
        <v>-9318429894</v>
      </c>
      <c r="P57" s="58"/>
      <c r="Q57" s="58">
        <f>'درآمد ناشی ازفروش'!Q53</f>
        <v>-1186662620</v>
      </c>
      <c r="R57" s="220">
        <f t="shared" si="4"/>
        <v>-1570512514</v>
      </c>
      <c r="S57" s="134"/>
      <c r="T57" s="219">
        <f>R57/درآمدها!$J$4</f>
        <v>2.5177018780525025E-3</v>
      </c>
      <c r="V57" s="221"/>
      <c r="X57" s="221"/>
      <c r="Y57" s="221"/>
    </row>
    <row r="58" spans="1:25" s="186" customFormat="1" ht="42.75" customHeight="1">
      <c r="A58" s="217" t="s">
        <v>173</v>
      </c>
      <c r="B58" s="187"/>
      <c r="C58" s="58">
        <v>0</v>
      </c>
      <c r="D58" s="58"/>
      <c r="E58" s="58">
        <v>0</v>
      </c>
      <c r="F58" s="58"/>
      <c r="G58" s="58">
        <f>'درآمد ناشی ازفروش'!I54</f>
        <v>0</v>
      </c>
      <c r="H58" s="58"/>
      <c r="I58" s="218">
        <f t="shared" si="2"/>
        <v>0</v>
      </c>
      <c r="J58" s="218"/>
      <c r="K58" s="219">
        <f t="shared" si="3"/>
        <v>0</v>
      </c>
      <c r="L58" s="219"/>
      <c r="M58" s="58">
        <v>0</v>
      </c>
      <c r="N58" s="69"/>
      <c r="O58" s="58">
        <v>0</v>
      </c>
      <c r="P58" s="58"/>
      <c r="Q58" s="58">
        <f>'درآمد ناشی ازفروش'!Q54</f>
        <v>-96078850</v>
      </c>
      <c r="R58" s="220">
        <f t="shared" si="4"/>
        <v>-96078850</v>
      </c>
      <c r="S58" s="134"/>
      <c r="T58" s="219">
        <f>R58/درآمدها!$J$4</f>
        <v>1.5402481605831042E-4</v>
      </c>
      <c r="U58" s="186">
        <v>192138400</v>
      </c>
      <c r="V58" s="221">
        <f>U58-M58</f>
        <v>192138400</v>
      </c>
      <c r="X58" s="221">
        <v>48111086</v>
      </c>
      <c r="Y58" s="221">
        <f>X58-G58</f>
        <v>48111086</v>
      </c>
    </row>
    <row r="59" spans="1:25" s="186" customFormat="1" ht="42.75" customHeight="1">
      <c r="A59" s="217" t="s">
        <v>350</v>
      </c>
      <c r="B59" s="187"/>
      <c r="C59" s="58">
        <v>0</v>
      </c>
      <c r="D59" s="58"/>
      <c r="E59" s="58">
        <f>'درآمد ناشی از تغییر قیمت اوراق '!I53</f>
        <v>-3644912604</v>
      </c>
      <c r="F59" s="58"/>
      <c r="G59" s="58">
        <f>'درآمد ناشی ازفروش'!I55</f>
        <v>-25510105</v>
      </c>
      <c r="H59" s="58"/>
      <c r="I59" s="218">
        <f t="shared" si="2"/>
        <v>-3670422709</v>
      </c>
      <c r="J59" s="218"/>
      <c r="K59" s="219">
        <f t="shared" si="3"/>
        <v>-1.3916172515665444E-2</v>
      </c>
      <c r="L59" s="219"/>
      <c r="M59" s="58">
        <v>0</v>
      </c>
      <c r="N59" s="69"/>
      <c r="O59" s="58">
        <f>'درآمد ناشی از تغییر قیمت اوراق '!P53</f>
        <v>-2396115711</v>
      </c>
      <c r="P59" s="58"/>
      <c r="Q59" s="58">
        <f>'درآمد ناشی ازفروش'!Q55</f>
        <v>-25510105</v>
      </c>
      <c r="R59" s="220">
        <f t="shared" si="4"/>
        <v>-2421625816</v>
      </c>
      <c r="S59" s="134"/>
      <c r="T59" s="219">
        <f>R59/درآمدها!$J$4</f>
        <v>3.8821288022437392E-3</v>
      </c>
      <c r="U59" s="186">
        <v>97559875</v>
      </c>
      <c r="V59" s="221">
        <f>U59-M59</f>
        <v>97559875</v>
      </c>
      <c r="X59" s="221">
        <v>-127257556</v>
      </c>
      <c r="Y59" s="221">
        <f>X59-G59</f>
        <v>-101747451</v>
      </c>
    </row>
    <row r="60" spans="1:25" s="186" customFormat="1" ht="42.75" customHeight="1">
      <c r="A60" s="217" t="s">
        <v>225</v>
      </c>
      <c r="B60" s="187"/>
      <c r="C60" s="58">
        <v>0</v>
      </c>
      <c r="D60" s="58"/>
      <c r="E60" s="58">
        <f>'درآمد ناشی از تغییر قیمت اوراق '!I54</f>
        <v>575812734</v>
      </c>
      <c r="F60" s="58"/>
      <c r="G60" s="58">
        <f>'درآمد ناشی ازفروش'!I56</f>
        <v>7733743</v>
      </c>
      <c r="H60" s="58"/>
      <c r="I60" s="218">
        <f t="shared" si="2"/>
        <v>583546477</v>
      </c>
      <c r="J60" s="218"/>
      <c r="K60" s="219">
        <f t="shared" si="3"/>
        <v>2.2124790763005265E-3</v>
      </c>
      <c r="L60" s="219"/>
      <c r="M60" s="58">
        <v>0</v>
      </c>
      <c r="N60" s="69"/>
      <c r="O60" s="58">
        <f>'درآمد ناشی از تغییر قیمت اوراق '!P54</f>
        <v>468438668</v>
      </c>
      <c r="P60" s="58"/>
      <c r="Q60" s="58">
        <f>'درآمد ناشی ازفروش'!Q56</f>
        <v>4293179871</v>
      </c>
      <c r="R60" s="220">
        <f t="shared" si="4"/>
        <v>4761618539</v>
      </c>
      <c r="S60" s="134"/>
      <c r="T60" s="219">
        <f>R60/درآمدها!$J$4</f>
        <v>-7.633390903505983E-3</v>
      </c>
      <c r="U60" s="186">
        <v>0</v>
      </c>
      <c r="V60" s="221">
        <f>U60-M60</f>
        <v>0</v>
      </c>
      <c r="X60" s="221">
        <v>-95442010</v>
      </c>
      <c r="Y60" s="221">
        <f>X60-G60</f>
        <v>-103175753</v>
      </c>
    </row>
    <row r="61" spans="1:25" s="186" customFormat="1" ht="42.75" customHeight="1">
      <c r="A61" s="217" t="s">
        <v>219</v>
      </c>
      <c r="B61" s="187"/>
      <c r="C61" s="58">
        <v>0</v>
      </c>
      <c r="D61" s="58"/>
      <c r="E61" s="58">
        <f>'درآمد ناشی از تغییر قیمت اوراق '!I55</f>
        <v>934071555</v>
      </c>
      <c r="F61" s="58"/>
      <c r="G61" s="58">
        <f>'درآمد ناشی ازفروش'!I57</f>
        <v>-335701934</v>
      </c>
      <c r="H61" s="58"/>
      <c r="I61" s="218">
        <f t="shared" si="2"/>
        <v>598369621</v>
      </c>
      <c r="J61" s="218"/>
      <c r="K61" s="219">
        <f t="shared" si="3"/>
        <v>2.2686800769707608E-3</v>
      </c>
      <c r="L61" s="219"/>
      <c r="M61" s="58">
        <v>0</v>
      </c>
      <c r="N61" s="69"/>
      <c r="O61" s="58">
        <f>'درآمد ناشی از تغییر قیمت اوراق '!P55</f>
        <v>-18114732555</v>
      </c>
      <c r="P61" s="58"/>
      <c r="Q61" s="58">
        <f>'درآمد ناشی ازفروش'!Q57</f>
        <v>-876512427</v>
      </c>
      <c r="R61" s="220">
        <f t="shared" si="4"/>
        <v>-18991244982</v>
      </c>
      <c r="S61" s="134"/>
      <c r="T61" s="219">
        <f>R61/درآمدها!$J$4</f>
        <v>3.0445025258637681E-2</v>
      </c>
      <c r="V61" s="221"/>
      <c r="X61" s="221"/>
      <c r="Y61" s="221"/>
    </row>
    <row r="62" spans="1:25" s="186" customFormat="1" ht="42.75" customHeight="1">
      <c r="A62" s="217" t="s">
        <v>220</v>
      </c>
      <c r="B62" s="187"/>
      <c r="C62" s="58">
        <v>0</v>
      </c>
      <c r="D62" s="58"/>
      <c r="E62" s="58">
        <f>'درآمد ناشی از تغییر قیمت اوراق '!I56</f>
        <v>-243358440</v>
      </c>
      <c r="F62" s="58"/>
      <c r="G62" s="58">
        <f>'درآمد ناشی ازفروش'!I58</f>
        <v>-200527391</v>
      </c>
      <c r="H62" s="58"/>
      <c r="I62" s="218">
        <f t="shared" si="2"/>
        <v>-443885831</v>
      </c>
      <c r="J62" s="218"/>
      <c r="K62" s="219">
        <f t="shared" si="3"/>
        <v>-1.6829646858681519E-3</v>
      </c>
      <c r="L62" s="219"/>
      <c r="M62" s="58">
        <v>0</v>
      </c>
      <c r="N62" s="69"/>
      <c r="O62" s="58">
        <f>'درآمد ناشی از تغییر قیمت اوراق '!P56</f>
        <v>-12027801024</v>
      </c>
      <c r="P62" s="58"/>
      <c r="Q62" s="58">
        <f>'درآمد ناشی ازفروش'!Q58</f>
        <v>678773508</v>
      </c>
      <c r="R62" s="220">
        <f t="shared" si="4"/>
        <v>-11349027516</v>
      </c>
      <c r="S62" s="134"/>
      <c r="T62" s="219">
        <f>R62/درآمدها!$J$4</f>
        <v>1.8193721881481759E-2</v>
      </c>
      <c r="U62" s="186">
        <v>1357020000</v>
      </c>
      <c r="V62" s="221">
        <f>U62-M62</f>
        <v>1357020000</v>
      </c>
      <c r="X62" s="221">
        <v>135385068</v>
      </c>
      <c r="Y62" s="221">
        <f>X62-G62</f>
        <v>335912459</v>
      </c>
    </row>
    <row r="63" spans="1:25" s="186" customFormat="1" ht="42.75" customHeight="1">
      <c r="A63" s="217" t="s">
        <v>211</v>
      </c>
      <c r="B63" s="187"/>
      <c r="C63" s="58">
        <v>0</v>
      </c>
      <c r="D63" s="58"/>
      <c r="E63" s="58">
        <v>0</v>
      </c>
      <c r="F63" s="58"/>
      <c r="G63" s="58">
        <f>'درآمد ناشی ازفروش'!I59</f>
        <v>0</v>
      </c>
      <c r="H63" s="58"/>
      <c r="I63" s="218">
        <f t="shared" si="2"/>
        <v>0</v>
      </c>
      <c r="J63" s="218"/>
      <c r="K63" s="219">
        <f t="shared" si="3"/>
        <v>0</v>
      </c>
      <c r="L63" s="219"/>
      <c r="M63" s="58">
        <v>0</v>
      </c>
      <c r="N63" s="69"/>
      <c r="O63" s="58">
        <v>0</v>
      </c>
      <c r="P63" s="58"/>
      <c r="Q63" s="58">
        <f>'درآمد ناشی ازفروش'!Q59</f>
        <v>-3193782098</v>
      </c>
      <c r="R63" s="220">
        <f t="shared" si="4"/>
        <v>-3193782098</v>
      </c>
      <c r="S63" s="134"/>
      <c r="T63" s="219">
        <f>R63/درآمدها!$J$4</f>
        <v>5.1199790606858298E-3</v>
      </c>
      <c r="U63" s="186">
        <v>509397000</v>
      </c>
      <c r="V63" s="221">
        <f>U63-M63</f>
        <v>509397000</v>
      </c>
      <c r="X63" s="221">
        <v>1384815340</v>
      </c>
      <c r="Y63" s="221">
        <f>X63-G63</f>
        <v>1384815340</v>
      </c>
    </row>
    <row r="64" spans="1:25" s="186" customFormat="1" ht="42.75" customHeight="1">
      <c r="A64" s="217" t="s">
        <v>198</v>
      </c>
      <c r="B64" s="187"/>
      <c r="C64" s="58">
        <f>'درآمد سود سهام'!M27</f>
        <v>0</v>
      </c>
      <c r="D64" s="58"/>
      <c r="E64" s="58">
        <f>'درآمد ناشی از تغییر قیمت اوراق '!I57</f>
        <v>-2336337450</v>
      </c>
      <c r="F64" s="58"/>
      <c r="G64" s="58">
        <f>'درآمد ناشی ازفروش'!I60</f>
        <v>-150298243</v>
      </c>
      <c r="H64" s="58"/>
      <c r="I64" s="218">
        <f t="shared" si="2"/>
        <v>-2486635693</v>
      </c>
      <c r="J64" s="218"/>
      <c r="K64" s="219">
        <f t="shared" si="3"/>
        <v>-9.4279198966778447E-3</v>
      </c>
      <c r="L64" s="219"/>
      <c r="M64" s="58">
        <f>'درآمد سود سهام'!S27</f>
        <v>2766663812</v>
      </c>
      <c r="N64" s="69"/>
      <c r="O64" s="58">
        <f>'درآمد ناشی از تغییر قیمت اوراق '!P57</f>
        <v>-8030748374</v>
      </c>
      <c r="P64" s="58"/>
      <c r="Q64" s="58">
        <f>'درآمد ناشی ازفروش'!Q60</f>
        <v>-612413613</v>
      </c>
      <c r="R64" s="220">
        <f t="shared" si="4"/>
        <v>-5876498175</v>
      </c>
      <c r="S64" s="134"/>
      <c r="T64" s="219">
        <f>R64/درآمدها!$J$4</f>
        <v>9.4206638658911081E-3</v>
      </c>
      <c r="U64" s="186">
        <v>0</v>
      </c>
      <c r="V64" s="221">
        <f>U64-M64</f>
        <v>-2766663812</v>
      </c>
      <c r="X64" s="221">
        <v>506231373</v>
      </c>
      <c r="Y64" s="221">
        <f>X64-G64</f>
        <v>656529616</v>
      </c>
    </row>
    <row r="65" spans="1:25" s="186" customFormat="1" ht="42.75" customHeight="1">
      <c r="A65" s="217" t="s">
        <v>281</v>
      </c>
      <c r="B65" s="187"/>
      <c r="C65" s="58">
        <v>0</v>
      </c>
      <c r="D65" s="58"/>
      <c r="E65" s="58">
        <f>'درآمد ناشی از تغییر قیمت اوراق '!I58</f>
        <v>-4513201677</v>
      </c>
      <c r="F65" s="58"/>
      <c r="G65" s="58">
        <f>'درآمد ناشی ازفروش'!I61</f>
        <v>7565624827</v>
      </c>
      <c r="H65" s="58"/>
      <c r="I65" s="218">
        <f t="shared" si="2"/>
        <v>3052423150</v>
      </c>
      <c r="J65" s="218"/>
      <c r="K65" s="219">
        <f t="shared" si="3"/>
        <v>1.157306678657293E-2</v>
      </c>
      <c r="L65" s="219"/>
      <c r="M65" s="58">
        <v>0</v>
      </c>
      <c r="N65" s="69"/>
      <c r="O65" s="58">
        <f>'درآمد ناشی از تغییر قیمت اوراق '!P58</f>
        <v>8608499355</v>
      </c>
      <c r="P65" s="58"/>
      <c r="Q65" s="58">
        <f>'درآمد ناشی ازفروش'!Q61</f>
        <v>7554379909</v>
      </c>
      <c r="R65" s="220">
        <f t="shared" si="4"/>
        <v>16162879264</v>
      </c>
      <c r="S65" s="134"/>
      <c r="T65" s="219">
        <f>R65/درآمدها!$J$4</f>
        <v>-2.5910848283574168E-2</v>
      </c>
      <c r="V65" s="221"/>
      <c r="X65" s="221"/>
      <c r="Y65" s="221"/>
    </row>
    <row r="66" spans="1:25" s="186" customFormat="1" ht="42.75" customHeight="1">
      <c r="A66" s="217" t="s">
        <v>140</v>
      </c>
      <c r="B66" s="187"/>
      <c r="C66" s="58">
        <v>0</v>
      </c>
      <c r="D66" s="58"/>
      <c r="E66" s="58">
        <f>'درآمد ناشی از تغییر قیمت اوراق '!I59</f>
        <v>824100056</v>
      </c>
      <c r="F66" s="58"/>
      <c r="G66" s="58">
        <f>'درآمد ناشی ازفروش'!I62</f>
        <v>-13625392</v>
      </c>
      <c r="H66" s="58"/>
      <c r="I66" s="218">
        <f t="shared" si="2"/>
        <v>810474664</v>
      </c>
      <c r="J66" s="218"/>
      <c r="K66" s="219">
        <f t="shared" si="3"/>
        <v>3.0728627566912717E-3</v>
      </c>
      <c r="L66" s="219"/>
      <c r="M66" s="58">
        <v>0</v>
      </c>
      <c r="N66" s="69"/>
      <c r="O66" s="58">
        <f>'درآمد ناشی از تغییر قیمت اوراق '!P59</f>
        <v>-850333239</v>
      </c>
      <c r="P66" s="58"/>
      <c r="Q66" s="58">
        <f>'درآمد ناشی ازفروش'!Q62</f>
        <v>-212654807</v>
      </c>
      <c r="R66" s="220">
        <f t="shared" si="4"/>
        <v>-1062988046</v>
      </c>
      <c r="S66" s="134"/>
      <c r="T66" s="219">
        <f>R66/درآمدها!$J$4</f>
        <v>1.7040851161034174E-3</v>
      </c>
      <c r="U66" s="186">
        <v>0</v>
      </c>
      <c r="V66" s="221">
        <f t="shared" ref="V66:V103" si="7">U66-M66</f>
        <v>0</v>
      </c>
      <c r="X66" s="221">
        <v>415239800</v>
      </c>
      <c r="Y66" s="221">
        <f t="shared" ref="Y66:Y103" si="8">X66-G66</f>
        <v>428865192</v>
      </c>
    </row>
    <row r="67" spans="1:25" s="186" customFormat="1" ht="42.75" customHeight="1">
      <c r="A67" s="217" t="s">
        <v>297</v>
      </c>
      <c r="B67" s="187"/>
      <c r="C67" s="58">
        <v>0</v>
      </c>
      <c r="D67" s="58"/>
      <c r="E67" s="58">
        <f>'درآمد ناشی از تغییر قیمت اوراق '!I60</f>
        <v>-711991029</v>
      </c>
      <c r="F67" s="58"/>
      <c r="G67" s="58">
        <f>'درآمد ناشی ازفروش'!I63</f>
        <v>-65802225</v>
      </c>
      <c r="H67" s="58"/>
      <c r="I67" s="218">
        <f t="shared" si="2"/>
        <v>-777793254</v>
      </c>
      <c r="J67" s="218"/>
      <c r="K67" s="219">
        <f t="shared" si="3"/>
        <v>-2.9489532847658696E-3</v>
      </c>
      <c r="L67" s="219"/>
      <c r="M67" s="58">
        <v>0</v>
      </c>
      <c r="N67" s="69"/>
      <c r="O67" s="58">
        <f>'درآمد ناشی از تغییر قیمت اوراق '!P60</f>
        <v>-4258001092</v>
      </c>
      <c r="P67" s="58"/>
      <c r="Q67" s="58">
        <f>'درآمد ناشی ازفروش'!Q63</f>
        <v>-220579206</v>
      </c>
      <c r="R67" s="220">
        <f t="shared" si="4"/>
        <v>-4478580298</v>
      </c>
      <c r="S67" s="134"/>
      <c r="T67" s="219">
        <f>R67/درآمدها!$J$4</f>
        <v>7.179649908401517E-3</v>
      </c>
      <c r="U67" s="186">
        <v>0</v>
      </c>
      <c r="V67" s="221">
        <f t="shared" si="7"/>
        <v>0</v>
      </c>
      <c r="X67" s="221">
        <v>0</v>
      </c>
      <c r="Y67" s="221">
        <f t="shared" si="8"/>
        <v>65802225</v>
      </c>
    </row>
    <row r="68" spans="1:25" s="186" customFormat="1" ht="42.75" customHeight="1">
      <c r="A68" s="217" t="s">
        <v>189</v>
      </c>
      <c r="B68" s="187"/>
      <c r="C68" s="58">
        <v>0</v>
      </c>
      <c r="D68" s="58"/>
      <c r="E68" s="58">
        <f>'درآمد ناشی از تغییر قیمت اوراق '!I61</f>
        <v>-6339808225</v>
      </c>
      <c r="F68" s="58"/>
      <c r="G68" s="58">
        <f>'درآمد ناشی ازفروش'!I64</f>
        <v>-136325351</v>
      </c>
      <c r="H68" s="58"/>
      <c r="I68" s="218">
        <f t="shared" si="2"/>
        <v>-6476133576</v>
      </c>
      <c r="J68" s="218"/>
      <c r="K68" s="219">
        <f t="shared" si="3"/>
        <v>-2.4553845489546682E-2</v>
      </c>
      <c r="L68" s="219"/>
      <c r="M68" s="58">
        <v>0</v>
      </c>
      <c r="N68" s="69"/>
      <c r="O68" s="58">
        <f>'درآمد ناشی از تغییر قیمت اوراق '!P61</f>
        <v>-11878900352</v>
      </c>
      <c r="P68" s="58"/>
      <c r="Q68" s="58">
        <f>'درآمد ناشی ازفروش'!Q64</f>
        <v>-1955557288</v>
      </c>
      <c r="R68" s="220">
        <f t="shared" si="4"/>
        <v>-13834457640</v>
      </c>
      <c r="S68" s="134"/>
      <c r="T68" s="219">
        <f>R68/درآمدها!$J$4</f>
        <v>2.2178135908865346E-2</v>
      </c>
      <c r="U68" s="186">
        <v>19116627</v>
      </c>
      <c r="V68" s="221">
        <f t="shared" si="7"/>
        <v>19116627</v>
      </c>
      <c r="X68" s="221">
        <v>40393461</v>
      </c>
      <c r="Y68" s="221">
        <f t="shared" si="8"/>
        <v>176718812</v>
      </c>
    </row>
    <row r="69" spans="1:25" s="186" customFormat="1" ht="42.75" customHeight="1">
      <c r="A69" s="217" t="s">
        <v>351</v>
      </c>
      <c r="B69" s="187"/>
      <c r="C69" s="58">
        <v>0</v>
      </c>
      <c r="D69" s="58"/>
      <c r="E69" s="58">
        <f>'درآمد ناشی از تغییر قیمت اوراق '!I62</f>
        <v>-5064791032</v>
      </c>
      <c r="F69" s="58"/>
      <c r="G69" s="58">
        <v>0</v>
      </c>
      <c r="H69" s="58"/>
      <c r="I69" s="218">
        <f t="shared" si="2"/>
        <v>-5064791032</v>
      </c>
      <c r="J69" s="218"/>
      <c r="K69" s="219">
        <f t="shared" si="3"/>
        <v>-1.9202830666964255E-2</v>
      </c>
      <c r="L69" s="219"/>
      <c r="M69" s="58">
        <v>0</v>
      </c>
      <c r="N69" s="69"/>
      <c r="O69" s="58">
        <f>'درآمد ناشی از تغییر قیمت اوراق '!P62</f>
        <v>-10916217022</v>
      </c>
      <c r="P69" s="58"/>
      <c r="Q69" s="58">
        <v>0</v>
      </c>
      <c r="R69" s="220">
        <f t="shared" si="4"/>
        <v>-10916217022</v>
      </c>
      <c r="S69" s="134"/>
      <c r="T69" s="219">
        <f>R69/درآمدها!$J$4</f>
        <v>1.7499879722396212E-2</v>
      </c>
      <c r="U69" s="186">
        <v>479200560</v>
      </c>
      <c r="V69" s="221">
        <f t="shared" si="7"/>
        <v>479200560</v>
      </c>
      <c r="X69" s="221">
        <v>8773410</v>
      </c>
      <c r="Y69" s="221">
        <f t="shared" si="8"/>
        <v>8773410</v>
      </c>
    </row>
    <row r="70" spans="1:25" s="186" customFormat="1" ht="42.75" customHeight="1">
      <c r="A70" s="217" t="s">
        <v>149</v>
      </c>
      <c r="B70" s="187"/>
      <c r="C70" s="58">
        <f>'درآمد سود سهام'!M28</f>
        <v>0</v>
      </c>
      <c r="D70" s="58"/>
      <c r="E70" s="58">
        <f>'درآمد ناشی از تغییر قیمت اوراق '!I63</f>
        <v>-4641025970</v>
      </c>
      <c r="F70" s="58"/>
      <c r="G70" s="58">
        <f>'درآمد ناشی ازفروش'!I65</f>
        <v>123189087</v>
      </c>
      <c r="H70" s="58"/>
      <c r="I70" s="218">
        <f t="shared" si="2"/>
        <v>-4517836883</v>
      </c>
      <c r="J70" s="218"/>
      <c r="K70" s="219">
        <f t="shared" si="3"/>
        <v>-1.7129089057590679E-2</v>
      </c>
      <c r="L70" s="219"/>
      <c r="M70" s="58">
        <f>'درآمد سود سهام'!S28</f>
        <v>4104253500</v>
      </c>
      <c r="N70" s="69"/>
      <c r="O70" s="58">
        <f>'درآمد ناشی از تغییر قیمت اوراق '!P63</f>
        <v>8609678809</v>
      </c>
      <c r="P70" s="58"/>
      <c r="Q70" s="58">
        <f>'درآمد ناشی ازفروش'!Q65</f>
        <v>-334147417</v>
      </c>
      <c r="R70" s="220">
        <f t="shared" si="4"/>
        <v>12379784892</v>
      </c>
      <c r="S70" s="134"/>
      <c r="T70" s="219">
        <f>R70/درآمدها!$J$4</f>
        <v>-1.9846137738240524E-2</v>
      </c>
      <c r="U70" s="186">
        <v>0</v>
      </c>
      <c r="V70" s="221">
        <f t="shared" si="7"/>
        <v>-4104253500</v>
      </c>
      <c r="X70" s="221">
        <v>119788897</v>
      </c>
      <c r="Y70" s="221">
        <f t="shared" si="8"/>
        <v>-3400190</v>
      </c>
    </row>
    <row r="71" spans="1:25" s="186" customFormat="1" ht="42.75" customHeight="1">
      <c r="A71" s="217" t="s">
        <v>369</v>
      </c>
      <c r="B71" s="187"/>
      <c r="C71" s="58">
        <v>0</v>
      </c>
      <c r="D71" s="58"/>
      <c r="E71" s="58">
        <f>'درآمد ناشی از تغییر قیمت اوراق '!I64</f>
        <v>-178704136</v>
      </c>
      <c r="F71" s="58"/>
      <c r="G71" s="58">
        <f>'درآمد ناشی ازفروش'!I66</f>
        <v>-116745273</v>
      </c>
      <c r="H71" s="58"/>
      <c r="I71" s="218">
        <f t="shared" si="2"/>
        <v>-295449409</v>
      </c>
      <c r="J71" s="218"/>
      <c r="K71" s="219">
        <f t="shared" si="3"/>
        <v>-1.1201775030472106E-3</v>
      </c>
      <c r="L71" s="219"/>
      <c r="M71" s="58">
        <v>0</v>
      </c>
      <c r="N71" s="69"/>
      <c r="O71" s="58">
        <f>'درآمد ناشی از تغییر قیمت اوراق '!P64</f>
        <v>-6125766253</v>
      </c>
      <c r="P71" s="58"/>
      <c r="Q71" s="58">
        <f>'درآمد ناشی ازفروش'!Q66</f>
        <v>-116745273</v>
      </c>
      <c r="R71" s="220">
        <f t="shared" si="4"/>
        <v>-6242511526</v>
      </c>
      <c r="S71" s="134"/>
      <c r="T71" s="219">
        <f>R71/درآمدها!$J$4</f>
        <v>1.000742296076642E-2</v>
      </c>
      <c r="U71" s="186">
        <v>1142817130</v>
      </c>
      <c r="V71" s="221">
        <f t="shared" si="7"/>
        <v>1142817130</v>
      </c>
      <c r="X71" s="221">
        <v>1308842994</v>
      </c>
      <c r="Y71" s="221">
        <f t="shared" si="8"/>
        <v>1425588267</v>
      </c>
    </row>
    <row r="72" spans="1:25" s="186" customFormat="1" ht="42.75" customHeight="1">
      <c r="A72" s="217" t="s">
        <v>298</v>
      </c>
      <c r="B72" s="187"/>
      <c r="C72" s="58">
        <v>0</v>
      </c>
      <c r="D72" s="58"/>
      <c r="E72" s="58">
        <f>'درآمد ناشی از تغییر قیمت اوراق '!I65</f>
        <v>-3205481336</v>
      </c>
      <c r="F72" s="58"/>
      <c r="G72" s="58">
        <f>'درآمد ناشی ازفروش'!I67</f>
        <v>-124493756</v>
      </c>
      <c r="H72" s="58"/>
      <c r="I72" s="218">
        <f t="shared" si="2"/>
        <v>-3329975092</v>
      </c>
      <c r="J72" s="218"/>
      <c r="K72" s="219">
        <f t="shared" si="3"/>
        <v>-1.262538719028531E-2</v>
      </c>
      <c r="L72" s="219"/>
      <c r="M72" s="58">
        <v>0</v>
      </c>
      <c r="N72" s="69"/>
      <c r="O72" s="58">
        <f>'درآمد ناشی از تغییر قیمت اوراق '!P65</f>
        <v>-7223610876</v>
      </c>
      <c r="P72" s="58"/>
      <c r="Q72" s="58">
        <f>'درآمد ناشی ازفروش'!Q67</f>
        <v>-222185460</v>
      </c>
      <c r="R72" s="220">
        <f t="shared" si="4"/>
        <v>-7445796336</v>
      </c>
      <c r="S72" s="134"/>
      <c r="T72" s="219">
        <f>R72/درآمدها!$J$4</f>
        <v>1.1936419004391099E-2</v>
      </c>
      <c r="U72" s="186">
        <v>0</v>
      </c>
      <c r="V72" s="221">
        <f t="shared" si="7"/>
        <v>0</v>
      </c>
      <c r="X72" s="221">
        <v>0</v>
      </c>
      <c r="Y72" s="221">
        <f t="shared" si="8"/>
        <v>124493756</v>
      </c>
    </row>
    <row r="73" spans="1:25" s="186" customFormat="1" ht="42.75" customHeight="1">
      <c r="A73" s="217" t="s">
        <v>92</v>
      </c>
      <c r="B73" s="187"/>
      <c r="C73" s="58">
        <f>'درآمد سود سهام'!M29</f>
        <v>0</v>
      </c>
      <c r="D73" s="58"/>
      <c r="E73" s="58">
        <f>'درآمد ناشی از تغییر قیمت اوراق '!I66</f>
        <v>-7136799529</v>
      </c>
      <c r="F73" s="58"/>
      <c r="G73" s="58">
        <f>'درآمد ناشی ازفروش'!I68</f>
        <v>-634125740</v>
      </c>
      <c r="H73" s="58"/>
      <c r="I73" s="218">
        <f t="shared" si="2"/>
        <v>-7770925269</v>
      </c>
      <c r="J73" s="218"/>
      <c r="K73" s="219">
        <f t="shared" si="3"/>
        <v>-2.9462965228659141E-2</v>
      </c>
      <c r="L73" s="219"/>
      <c r="M73" s="58">
        <f>'درآمد سود سهام'!S29</f>
        <v>4153430160</v>
      </c>
      <c r="N73" s="69"/>
      <c r="O73" s="58">
        <f>'درآمد ناشی از تغییر قیمت اوراق '!P66</f>
        <v>-39632092708</v>
      </c>
      <c r="P73" s="58"/>
      <c r="Q73" s="58">
        <f>'درآمد ناشی ازفروش'!Q68</f>
        <v>-1857105291</v>
      </c>
      <c r="R73" s="220">
        <f t="shared" si="4"/>
        <v>-37335767839</v>
      </c>
      <c r="S73" s="134"/>
      <c r="T73" s="219">
        <f>R73/درآمدها!$J$4</f>
        <v>5.9853284815521386E-2</v>
      </c>
      <c r="U73" s="186">
        <v>0</v>
      </c>
      <c r="V73" s="221">
        <f t="shared" si="7"/>
        <v>-4153430160</v>
      </c>
      <c r="X73" s="221">
        <v>0</v>
      </c>
      <c r="Y73" s="221">
        <f t="shared" si="8"/>
        <v>634125740</v>
      </c>
    </row>
    <row r="74" spans="1:25" s="186" customFormat="1" ht="42.75" customHeight="1">
      <c r="A74" s="217" t="s">
        <v>299</v>
      </c>
      <c r="B74" s="187"/>
      <c r="C74" s="58">
        <v>0</v>
      </c>
      <c r="D74" s="58"/>
      <c r="E74" s="58">
        <f>'درآمد ناشی از تغییر قیمت اوراق '!I67</f>
        <v>4695931948</v>
      </c>
      <c r="F74" s="58"/>
      <c r="G74" s="58">
        <f>'درآمد ناشی ازفروش'!I69</f>
        <v>140481556</v>
      </c>
      <c r="H74" s="58"/>
      <c r="I74" s="218">
        <f t="shared" si="2"/>
        <v>4836413504</v>
      </c>
      <c r="J74" s="218"/>
      <c r="K74" s="219">
        <f t="shared" si="3"/>
        <v>1.8336951903039786E-2</v>
      </c>
      <c r="L74" s="219"/>
      <c r="M74" s="58">
        <v>0</v>
      </c>
      <c r="N74" s="69"/>
      <c r="O74" s="58">
        <f>'درآمد ناشی از تغییر قیمت اوراق '!P67</f>
        <v>9086064435</v>
      </c>
      <c r="P74" s="58"/>
      <c r="Q74" s="58">
        <f>'درآمد ناشی ازفروش'!Q69</f>
        <v>134803512</v>
      </c>
      <c r="R74" s="220">
        <f t="shared" si="4"/>
        <v>9220867947</v>
      </c>
      <c r="S74" s="134"/>
      <c r="T74" s="219">
        <f>R74/درآمدها!$J$4</f>
        <v>-1.4782051298851365E-2</v>
      </c>
      <c r="U74" s="186">
        <v>0</v>
      </c>
      <c r="V74" s="221">
        <f t="shared" si="7"/>
        <v>0</v>
      </c>
      <c r="X74" s="221">
        <v>7811008</v>
      </c>
      <c r="Y74" s="221">
        <f t="shared" si="8"/>
        <v>-132670548</v>
      </c>
    </row>
    <row r="75" spans="1:25" s="186" customFormat="1" ht="42.6" customHeight="1">
      <c r="A75" s="217" t="s">
        <v>273</v>
      </c>
      <c r="B75" s="187"/>
      <c r="C75" s="58">
        <v>0</v>
      </c>
      <c r="D75" s="58"/>
      <c r="E75" s="58">
        <f>'درآمد ناشی از تغییر قیمت اوراق '!I68</f>
        <v>10320983804</v>
      </c>
      <c r="F75" s="58"/>
      <c r="G75" s="58">
        <f>'درآمد ناشی ازفروش'!I70</f>
        <v>-626684752</v>
      </c>
      <c r="H75" s="58"/>
      <c r="I75" s="218">
        <f t="shared" si="2"/>
        <v>9694299052</v>
      </c>
      <c r="J75" s="218"/>
      <c r="K75" s="219">
        <f t="shared" si="3"/>
        <v>3.6755313685065794E-2</v>
      </c>
      <c r="L75" s="219"/>
      <c r="M75" s="58">
        <v>0</v>
      </c>
      <c r="N75" s="69"/>
      <c r="O75" s="58">
        <f>'درآمد ناشی از تغییر قیمت اوراق '!P68</f>
        <v>-4406747623</v>
      </c>
      <c r="P75" s="58"/>
      <c r="Q75" s="58">
        <f>'درآمد ناشی ازفروش'!Q70</f>
        <v>-840017076</v>
      </c>
      <c r="R75" s="220">
        <f t="shared" si="4"/>
        <v>-5246764699</v>
      </c>
      <c r="S75" s="134"/>
      <c r="T75" s="219">
        <f>R75/درآمدها!$J$4</f>
        <v>8.4111328108601585E-3</v>
      </c>
      <c r="U75" s="186">
        <v>0</v>
      </c>
      <c r="V75" s="221">
        <f t="shared" si="7"/>
        <v>0</v>
      </c>
      <c r="X75" s="221">
        <v>64748027</v>
      </c>
      <c r="Y75" s="221">
        <f t="shared" si="8"/>
        <v>691432779</v>
      </c>
    </row>
    <row r="76" spans="1:25" s="186" customFormat="1" ht="42.75" customHeight="1">
      <c r="A76" s="217" t="s">
        <v>300</v>
      </c>
      <c r="B76" s="187"/>
      <c r="C76" s="58">
        <v>0</v>
      </c>
      <c r="D76" s="58"/>
      <c r="E76" s="58">
        <v>0</v>
      </c>
      <c r="F76" s="58"/>
      <c r="G76" s="58">
        <f>'درآمد ناشی ازفروش'!I71</f>
        <v>0</v>
      </c>
      <c r="H76" s="58"/>
      <c r="I76" s="218">
        <f t="shared" ref="I76:I139" si="9">C76+E76+G76</f>
        <v>0</v>
      </c>
      <c r="J76" s="218"/>
      <c r="K76" s="219">
        <f t="shared" ref="K76:K139" si="10">I76/263752314429</f>
        <v>0</v>
      </c>
      <c r="L76" s="219"/>
      <c r="M76" s="58">
        <v>0</v>
      </c>
      <c r="N76" s="69"/>
      <c r="O76" s="58">
        <v>0</v>
      </c>
      <c r="P76" s="58"/>
      <c r="Q76" s="58">
        <f>'درآمد ناشی ازفروش'!Q71</f>
        <v>9921287456</v>
      </c>
      <c r="R76" s="220">
        <f t="shared" ref="R76:R139" si="11">M76+O76+Q76</f>
        <v>9921287456</v>
      </c>
      <c r="S76" s="134"/>
      <c r="T76" s="219">
        <f>R76/درآمدها!$J$4</f>
        <v>-1.5904899730502839E-2</v>
      </c>
      <c r="U76" s="186">
        <v>0</v>
      </c>
      <c r="V76" s="221">
        <f t="shared" si="7"/>
        <v>0</v>
      </c>
      <c r="X76" s="221">
        <v>0</v>
      </c>
      <c r="Y76" s="221">
        <f t="shared" si="8"/>
        <v>0</v>
      </c>
    </row>
    <row r="77" spans="1:25" s="186" customFormat="1" ht="42.75" customHeight="1">
      <c r="A77" s="217" t="s">
        <v>203</v>
      </c>
      <c r="B77" s="187"/>
      <c r="C77" s="58">
        <v>0</v>
      </c>
      <c r="D77" s="58"/>
      <c r="E77" s="58">
        <f>'درآمد ناشی از تغییر قیمت اوراق '!I69</f>
        <v>2892564904</v>
      </c>
      <c r="F77" s="58"/>
      <c r="G77" s="58">
        <f>'درآمد ناشی ازفروش'!I72</f>
        <v>-322339133</v>
      </c>
      <c r="H77" s="58"/>
      <c r="I77" s="218">
        <f t="shared" si="9"/>
        <v>2570225771</v>
      </c>
      <c r="J77" s="218"/>
      <c r="K77" s="219">
        <f t="shared" si="10"/>
        <v>9.7448463213083356E-3</v>
      </c>
      <c r="L77" s="219"/>
      <c r="M77" s="58">
        <v>0</v>
      </c>
      <c r="N77" s="69"/>
      <c r="O77" s="58">
        <f>'درآمد ناشی از تغییر قیمت اوراق '!P69</f>
        <v>-19748240328</v>
      </c>
      <c r="P77" s="58"/>
      <c r="Q77" s="58">
        <f>'درآمد ناشی ازفروش'!Q72</f>
        <v>-1617675938</v>
      </c>
      <c r="R77" s="220">
        <f t="shared" si="11"/>
        <v>-21365916266</v>
      </c>
      <c r="S77" s="134"/>
      <c r="T77" s="219">
        <f>R77/درآمدها!$J$4</f>
        <v>3.4251880853985166E-2</v>
      </c>
      <c r="U77" s="186">
        <v>0</v>
      </c>
      <c r="V77" s="221">
        <f t="shared" si="7"/>
        <v>0</v>
      </c>
      <c r="X77" s="221">
        <v>-66723073</v>
      </c>
      <c r="Y77" s="221">
        <f t="shared" si="8"/>
        <v>255616060</v>
      </c>
    </row>
    <row r="78" spans="1:25" s="186" customFormat="1" ht="42.75" customHeight="1">
      <c r="A78" s="217" t="s">
        <v>212</v>
      </c>
      <c r="B78" s="187"/>
      <c r="C78" s="58">
        <v>0</v>
      </c>
      <c r="D78" s="58"/>
      <c r="E78" s="58">
        <f>'درآمد ناشی از تغییر قیمت اوراق '!I70</f>
        <v>5050784448</v>
      </c>
      <c r="F78" s="58"/>
      <c r="G78" s="58">
        <f>'درآمد ناشی ازفروش'!I73</f>
        <v>-128544009</v>
      </c>
      <c r="H78" s="58"/>
      <c r="I78" s="218">
        <f t="shared" si="9"/>
        <v>4922240439</v>
      </c>
      <c r="J78" s="218"/>
      <c r="K78" s="219">
        <f t="shared" si="10"/>
        <v>1.8662359227657233E-2</v>
      </c>
      <c r="L78" s="219"/>
      <c r="M78" s="58">
        <v>0</v>
      </c>
      <c r="N78" s="69"/>
      <c r="O78" s="58">
        <f>'درآمد ناشی از تغییر قیمت اوراق '!P70</f>
        <v>-8341317099</v>
      </c>
      <c r="P78" s="58"/>
      <c r="Q78" s="58">
        <f>'درآمد ناشی ازفروش'!Q73</f>
        <v>-593559481</v>
      </c>
      <c r="R78" s="220">
        <f t="shared" si="11"/>
        <v>-8934876580</v>
      </c>
      <c r="S78" s="134"/>
      <c r="T78" s="219">
        <f>R78/درآمدها!$J$4</f>
        <v>1.4323576122509852E-2</v>
      </c>
      <c r="U78" s="186">
        <v>0</v>
      </c>
      <c r="V78" s="221">
        <f t="shared" si="7"/>
        <v>0</v>
      </c>
      <c r="X78" s="221">
        <v>153272888</v>
      </c>
      <c r="Y78" s="221">
        <f t="shared" si="8"/>
        <v>281816897</v>
      </c>
    </row>
    <row r="79" spans="1:25" s="186" customFormat="1" ht="42.75" customHeight="1">
      <c r="A79" s="217" t="s">
        <v>253</v>
      </c>
      <c r="B79" s="187"/>
      <c r="C79" s="58">
        <v>0</v>
      </c>
      <c r="D79" s="58"/>
      <c r="E79" s="58">
        <f>'درآمد ناشی از تغییر قیمت اوراق '!I71</f>
        <v>11020813064</v>
      </c>
      <c r="F79" s="58"/>
      <c r="G79" s="58">
        <f>'درآمد ناشی ازفروش'!I74</f>
        <v>-2646334546</v>
      </c>
      <c r="H79" s="58"/>
      <c r="I79" s="218">
        <f t="shared" si="9"/>
        <v>8374478518</v>
      </c>
      <c r="J79" s="218"/>
      <c r="K79" s="219">
        <f t="shared" si="10"/>
        <v>3.1751298699046457E-2</v>
      </c>
      <c r="L79" s="219"/>
      <c r="M79" s="58">
        <v>0</v>
      </c>
      <c r="N79" s="69"/>
      <c r="O79" s="58">
        <f>'درآمد ناشی از تغییر قیمت اوراق '!P71</f>
        <v>-9032523220</v>
      </c>
      <c r="P79" s="58"/>
      <c r="Q79" s="58">
        <f>'درآمد ناشی ازفروش'!Q74</f>
        <v>-2646334546</v>
      </c>
      <c r="R79" s="220">
        <f t="shared" si="11"/>
        <v>-11678857766</v>
      </c>
      <c r="S79" s="134"/>
      <c r="T79" s="219">
        <f>R79/درآمدها!$J$4</f>
        <v>1.872247554148827E-2</v>
      </c>
      <c r="U79" s="186">
        <v>0</v>
      </c>
      <c r="V79" s="221">
        <f t="shared" si="7"/>
        <v>0</v>
      </c>
      <c r="X79" s="221">
        <v>246054014</v>
      </c>
      <c r="Y79" s="221">
        <f t="shared" si="8"/>
        <v>2892388560</v>
      </c>
    </row>
    <row r="80" spans="1:25" s="186" customFormat="1" ht="42.75" customHeight="1">
      <c r="A80" s="217" t="s">
        <v>125</v>
      </c>
      <c r="B80" s="187"/>
      <c r="C80" s="58">
        <f>'درآمد سود سهام'!M31</f>
        <v>0</v>
      </c>
      <c r="D80" s="58"/>
      <c r="E80" s="58">
        <f>'درآمد ناشی از تغییر قیمت اوراق '!I72</f>
        <v>-60271103</v>
      </c>
      <c r="F80" s="58"/>
      <c r="G80" s="58">
        <f>'درآمد ناشی ازفروش'!I75</f>
        <v>-1985049</v>
      </c>
      <c r="H80" s="58"/>
      <c r="I80" s="218">
        <f t="shared" si="9"/>
        <v>-62256152</v>
      </c>
      <c r="J80" s="218"/>
      <c r="K80" s="219">
        <f t="shared" si="10"/>
        <v>-2.360402111912419E-4</v>
      </c>
      <c r="L80" s="219"/>
      <c r="M80" s="58">
        <v>0</v>
      </c>
      <c r="N80" s="69"/>
      <c r="O80" s="58">
        <f>'درآمد ناشی از تغییر قیمت اوراق '!P72</f>
        <v>-171626613</v>
      </c>
      <c r="P80" s="58"/>
      <c r="Q80" s="58">
        <f>'درآمد ناشی ازفروش'!Q75</f>
        <v>-10162028</v>
      </c>
      <c r="R80" s="220">
        <f t="shared" si="11"/>
        <v>-181788641</v>
      </c>
      <c r="S80" s="134"/>
      <c r="T80" s="219">
        <f>R80/درآمدها!$J$4</f>
        <v>2.9142690604139443E-4</v>
      </c>
      <c r="U80" s="186">
        <v>1076109812</v>
      </c>
      <c r="V80" s="221">
        <f t="shared" si="7"/>
        <v>1076109812</v>
      </c>
      <c r="X80" s="221">
        <v>431873304</v>
      </c>
      <c r="Y80" s="221">
        <f t="shared" si="8"/>
        <v>433858353</v>
      </c>
    </row>
    <row r="81" spans="1:25" s="186" customFormat="1" ht="42.75" customHeight="1">
      <c r="A81" s="217" t="s">
        <v>254</v>
      </c>
      <c r="B81" s="187"/>
      <c r="C81" s="58">
        <f>'درآمد سود سهام'!M30</f>
        <v>0</v>
      </c>
      <c r="D81" s="58"/>
      <c r="E81" s="58">
        <f>'درآمد ناشی از تغییر قیمت اوراق '!I73</f>
        <v>2977252552</v>
      </c>
      <c r="F81" s="58"/>
      <c r="G81" s="58">
        <f>'درآمد ناشی ازفروش'!I76</f>
        <v>-26675360</v>
      </c>
      <c r="H81" s="58"/>
      <c r="I81" s="218">
        <f t="shared" si="9"/>
        <v>2950577192</v>
      </c>
      <c r="J81" s="218"/>
      <c r="K81" s="219">
        <f t="shared" si="10"/>
        <v>1.1186924362683731E-2</v>
      </c>
      <c r="L81" s="219"/>
      <c r="M81" s="58">
        <f>'درآمد سود سهام'!S30</f>
        <v>1430178090</v>
      </c>
      <c r="N81" s="69"/>
      <c r="O81" s="58">
        <f>'درآمد ناشی از تغییر قیمت اوراق '!P73</f>
        <v>-2470271070</v>
      </c>
      <c r="P81" s="58"/>
      <c r="Q81" s="58">
        <f>'درآمد ناشی ازفروش'!Q76</f>
        <v>-86698883</v>
      </c>
      <c r="R81" s="220">
        <f t="shared" si="11"/>
        <v>-1126791863</v>
      </c>
      <c r="S81" s="134"/>
      <c r="T81" s="219">
        <f>R81/درآمدها!$J$4</f>
        <v>1.8063695541170187E-3</v>
      </c>
      <c r="U81" s="186">
        <v>0</v>
      </c>
      <c r="V81" s="221">
        <f t="shared" si="7"/>
        <v>-1430178090</v>
      </c>
      <c r="X81" s="221">
        <v>288835684</v>
      </c>
      <c r="Y81" s="221">
        <f t="shared" si="8"/>
        <v>315511044</v>
      </c>
    </row>
    <row r="82" spans="1:25" s="186" customFormat="1" ht="42.75" customHeight="1">
      <c r="A82" s="217" t="s">
        <v>101</v>
      </c>
      <c r="B82" s="187"/>
      <c r="C82" s="58">
        <v>0</v>
      </c>
      <c r="D82" s="58"/>
      <c r="E82" s="58">
        <f>'درآمد ناشی از تغییر قیمت اوراق '!I74</f>
        <v>43860054592</v>
      </c>
      <c r="F82" s="58"/>
      <c r="G82" s="58">
        <f>'درآمد ناشی ازفروش'!I77</f>
        <v>8351725220</v>
      </c>
      <c r="H82" s="58"/>
      <c r="I82" s="218">
        <f t="shared" si="9"/>
        <v>52211779812</v>
      </c>
      <c r="J82" s="218"/>
      <c r="K82" s="219">
        <f t="shared" si="10"/>
        <v>0.19795761764227093</v>
      </c>
      <c r="L82" s="219"/>
      <c r="M82" s="58">
        <f>'درآمد سود سهام'!S31</f>
        <v>1436885450</v>
      </c>
      <c r="N82" s="69"/>
      <c r="O82" s="58">
        <f>'درآمد ناشی از تغییر قیمت اوراق '!P74</f>
        <v>28228990137</v>
      </c>
      <c r="P82" s="58"/>
      <c r="Q82" s="58">
        <f>'درآمد ناشی ازفروش'!Q77</f>
        <v>7428089004</v>
      </c>
      <c r="R82" s="220">
        <f t="shared" si="11"/>
        <v>37093964591</v>
      </c>
      <c r="S82" s="134"/>
      <c r="T82" s="219">
        <f>R82/درآمدها!$J$4</f>
        <v>-5.9465647986026632E-2</v>
      </c>
      <c r="U82" s="186">
        <v>1020931280</v>
      </c>
      <c r="V82" s="221">
        <f t="shared" si="7"/>
        <v>-415954170</v>
      </c>
      <c r="X82" s="221">
        <v>-114485</v>
      </c>
      <c r="Y82" s="221">
        <f t="shared" si="8"/>
        <v>-8351839705</v>
      </c>
    </row>
    <row r="83" spans="1:25" s="186" customFormat="1" ht="42.75" customHeight="1">
      <c r="A83" s="217" t="s">
        <v>237</v>
      </c>
      <c r="B83" s="187"/>
      <c r="C83" s="58">
        <v>0</v>
      </c>
      <c r="D83" s="58"/>
      <c r="E83" s="58">
        <f>'درآمد ناشی از تغییر قیمت اوراق '!I75</f>
        <v>-4306336364</v>
      </c>
      <c r="F83" s="58"/>
      <c r="G83" s="58">
        <f>'درآمد ناشی ازفروش'!I78</f>
        <v>-51736699</v>
      </c>
      <c r="H83" s="58"/>
      <c r="I83" s="218">
        <f t="shared" si="9"/>
        <v>-4358073063</v>
      </c>
      <c r="J83" s="218"/>
      <c r="K83" s="219">
        <f t="shared" si="10"/>
        <v>-1.6523354771065556E-2</v>
      </c>
      <c r="L83" s="219"/>
      <c r="M83" s="58">
        <v>0</v>
      </c>
      <c r="N83" s="69"/>
      <c r="O83" s="58">
        <f>'درآمد ناشی از تغییر قیمت اوراق '!P75</f>
        <v>-8606178136</v>
      </c>
      <c r="P83" s="58"/>
      <c r="Q83" s="58">
        <f>'درآمد ناشی ازفروش'!Q78</f>
        <v>-689268686</v>
      </c>
      <c r="R83" s="220">
        <f t="shared" si="11"/>
        <v>-9295446822</v>
      </c>
      <c r="S83" s="134"/>
      <c r="T83" s="219">
        <f>R83/درآمدها!$J$4</f>
        <v>1.4901609323366758E-2</v>
      </c>
      <c r="U83" s="186">
        <v>0</v>
      </c>
      <c r="V83" s="221">
        <f t="shared" si="7"/>
        <v>0</v>
      </c>
      <c r="X83" s="221">
        <v>-226294785</v>
      </c>
      <c r="Y83" s="221">
        <f t="shared" si="8"/>
        <v>-174558086</v>
      </c>
    </row>
    <row r="84" spans="1:25" s="186" customFormat="1" ht="42.75" customHeight="1">
      <c r="A84" s="217" t="s">
        <v>268</v>
      </c>
      <c r="B84" s="187"/>
      <c r="C84" s="58">
        <v>0</v>
      </c>
      <c r="D84" s="58"/>
      <c r="E84" s="58">
        <v>0</v>
      </c>
      <c r="F84" s="58"/>
      <c r="G84" s="58">
        <v>0</v>
      </c>
      <c r="H84" s="58"/>
      <c r="I84" s="218">
        <f t="shared" si="9"/>
        <v>0</v>
      </c>
      <c r="J84" s="218"/>
      <c r="K84" s="219">
        <f t="shared" si="10"/>
        <v>0</v>
      </c>
      <c r="L84" s="219"/>
      <c r="M84" s="58">
        <v>0</v>
      </c>
      <c r="N84" s="69"/>
      <c r="O84" s="58">
        <v>0</v>
      </c>
      <c r="P84" s="58"/>
      <c r="Q84" s="58">
        <v>0</v>
      </c>
      <c r="R84" s="220">
        <f t="shared" si="11"/>
        <v>0</v>
      </c>
      <c r="S84" s="134"/>
      <c r="T84" s="219">
        <f>R84/درآمدها!$J$4</f>
        <v>0</v>
      </c>
      <c r="U84" s="186">
        <v>10246302</v>
      </c>
      <c r="V84" s="221">
        <f t="shared" si="7"/>
        <v>10246302</v>
      </c>
      <c r="X84" s="221">
        <v>255985884</v>
      </c>
      <c r="Y84" s="221">
        <f t="shared" si="8"/>
        <v>255985884</v>
      </c>
    </row>
    <row r="85" spans="1:25" s="186" customFormat="1" ht="42.75" customHeight="1">
      <c r="A85" s="217" t="s">
        <v>127</v>
      </c>
      <c r="B85" s="187"/>
      <c r="C85" s="58">
        <v>0</v>
      </c>
      <c r="D85" s="58"/>
      <c r="E85" s="58">
        <f>'درآمد ناشی از تغییر قیمت اوراق '!I76</f>
        <v>-2255994816</v>
      </c>
      <c r="F85" s="58"/>
      <c r="G85" s="58">
        <f>'درآمد ناشی ازفروش'!I79</f>
        <v>-38684514</v>
      </c>
      <c r="H85" s="58"/>
      <c r="I85" s="218">
        <f t="shared" si="9"/>
        <v>-2294679330</v>
      </c>
      <c r="J85" s="218"/>
      <c r="K85" s="219">
        <f t="shared" si="10"/>
        <v>-8.700129646133245E-3</v>
      </c>
      <c r="L85" s="219"/>
      <c r="M85" s="58">
        <v>0</v>
      </c>
      <c r="N85" s="69"/>
      <c r="O85" s="58">
        <f>'درآمد ناشی از تغییر قیمت اوراق '!P76</f>
        <v>-2764813651</v>
      </c>
      <c r="P85" s="58"/>
      <c r="Q85" s="58">
        <f>'درآمد ناشی ازفروش'!Q79</f>
        <v>-101923963</v>
      </c>
      <c r="R85" s="220">
        <f t="shared" si="11"/>
        <v>-2866737614</v>
      </c>
      <c r="S85" s="134"/>
      <c r="T85" s="219">
        <f>R85/درآمدها!$J$4</f>
        <v>4.5956912856865975E-3</v>
      </c>
      <c r="U85" s="186">
        <v>0</v>
      </c>
      <c r="V85" s="221">
        <f t="shared" si="7"/>
        <v>0</v>
      </c>
      <c r="X85" s="221">
        <v>202148190</v>
      </c>
      <c r="Y85" s="221">
        <f t="shared" si="8"/>
        <v>240832704</v>
      </c>
    </row>
    <row r="86" spans="1:25" s="186" customFormat="1" ht="42.75" customHeight="1">
      <c r="A86" s="217" t="s">
        <v>141</v>
      </c>
      <c r="B86" s="187"/>
      <c r="C86" s="58">
        <v>0</v>
      </c>
      <c r="D86" s="58"/>
      <c r="E86" s="58">
        <f>'درآمد ناشی از تغییر قیمت اوراق '!I77</f>
        <v>-1796361354</v>
      </c>
      <c r="F86" s="58"/>
      <c r="G86" s="58">
        <f>'درآمد ناشی ازفروش'!I80</f>
        <v>-160331907</v>
      </c>
      <c r="H86" s="58"/>
      <c r="I86" s="218">
        <f t="shared" si="9"/>
        <v>-1956693261</v>
      </c>
      <c r="J86" s="218"/>
      <c r="K86" s="219">
        <f t="shared" si="10"/>
        <v>-7.4186771222692948E-3</v>
      </c>
      <c r="L86" s="219"/>
      <c r="M86" s="58">
        <v>0</v>
      </c>
      <c r="N86" s="69"/>
      <c r="O86" s="58">
        <f>'درآمد ناشی از تغییر قیمت اوراق '!P77</f>
        <v>-10292044958</v>
      </c>
      <c r="P86" s="58"/>
      <c r="Q86" s="58">
        <f>'درآمد ناشی ازفروش'!Q80</f>
        <v>-262897265</v>
      </c>
      <c r="R86" s="220">
        <f t="shared" si="11"/>
        <v>-10554942223</v>
      </c>
      <c r="S86" s="134"/>
      <c r="T86" s="219">
        <f>R86/درآمدها!$J$4</f>
        <v>1.692071704026088E-2</v>
      </c>
      <c r="U86" s="186">
        <v>89102100</v>
      </c>
      <c r="V86" s="221">
        <f t="shared" si="7"/>
        <v>89102100</v>
      </c>
      <c r="X86" s="221">
        <v>79902413</v>
      </c>
      <c r="Y86" s="221">
        <f t="shared" si="8"/>
        <v>240234320</v>
      </c>
    </row>
    <row r="87" spans="1:25" s="186" customFormat="1" ht="42.75" customHeight="1">
      <c r="A87" s="217" t="s">
        <v>301</v>
      </c>
      <c r="B87" s="187"/>
      <c r="C87" s="58">
        <v>0</v>
      </c>
      <c r="D87" s="58"/>
      <c r="E87" s="58">
        <v>0</v>
      </c>
      <c r="F87" s="58"/>
      <c r="G87" s="58">
        <f>'درآمد ناشی ازفروش'!I81</f>
        <v>0</v>
      </c>
      <c r="H87" s="58"/>
      <c r="I87" s="218">
        <f t="shared" si="9"/>
        <v>0</v>
      </c>
      <c r="J87" s="218"/>
      <c r="K87" s="219">
        <f t="shared" si="10"/>
        <v>0</v>
      </c>
      <c r="L87" s="219"/>
      <c r="M87" s="58">
        <f>'درآمد سود سهام'!S32</f>
        <v>1000000000</v>
      </c>
      <c r="N87" s="69"/>
      <c r="O87" s="58">
        <v>0</v>
      </c>
      <c r="P87" s="58"/>
      <c r="Q87" s="58">
        <f>'درآمد ناشی ازفروش'!Q81</f>
        <v>6172014010</v>
      </c>
      <c r="R87" s="220">
        <f t="shared" si="11"/>
        <v>7172014010</v>
      </c>
      <c r="S87" s="134"/>
      <c r="T87" s="219">
        <f>R87/درآمدها!$J$4</f>
        <v>-1.1497516244812208E-2</v>
      </c>
      <c r="U87" s="186">
        <v>0</v>
      </c>
      <c r="V87" s="221">
        <f t="shared" si="7"/>
        <v>-1000000000</v>
      </c>
      <c r="X87" s="221">
        <v>271954338</v>
      </c>
      <c r="Y87" s="221">
        <f t="shared" si="8"/>
        <v>271954338</v>
      </c>
    </row>
    <row r="88" spans="1:25" s="186" customFormat="1" ht="42.75" customHeight="1">
      <c r="A88" s="217" t="s">
        <v>338</v>
      </c>
      <c r="B88" s="187"/>
      <c r="C88" s="58">
        <v>0</v>
      </c>
      <c r="D88" s="58"/>
      <c r="E88" s="58">
        <f>'درآمد ناشی از تغییر قیمت اوراق '!I78</f>
        <v>1016118280</v>
      </c>
      <c r="F88" s="58"/>
      <c r="G88" s="58">
        <f>'درآمد ناشی ازفروش'!I82</f>
        <v>-59927620</v>
      </c>
      <c r="H88" s="58"/>
      <c r="I88" s="218">
        <f t="shared" si="9"/>
        <v>956190660</v>
      </c>
      <c r="J88" s="218"/>
      <c r="K88" s="219">
        <f t="shared" si="10"/>
        <v>3.6253356186468607E-3</v>
      </c>
      <c r="L88" s="219"/>
      <c r="M88" s="58">
        <v>0</v>
      </c>
      <c r="N88" s="69"/>
      <c r="O88" s="58">
        <f>'درآمد ناشی از تغییر قیمت اوراق '!P78</f>
        <v>-2507602098</v>
      </c>
      <c r="P88" s="58"/>
      <c r="Q88" s="58">
        <f>'درآمد ناشی ازفروش'!Q82</f>
        <v>-61319419</v>
      </c>
      <c r="R88" s="220">
        <f t="shared" si="11"/>
        <v>-2568921517</v>
      </c>
      <c r="S88" s="134"/>
      <c r="T88" s="219">
        <f>R88/درآمدها!$J$4</f>
        <v>4.1182597847930196E-3</v>
      </c>
      <c r="U88" s="186">
        <v>59854950</v>
      </c>
      <c r="V88" s="221">
        <f t="shared" si="7"/>
        <v>59854950</v>
      </c>
      <c r="X88" s="221">
        <v>248055294</v>
      </c>
      <c r="Y88" s="221">
        <f t="shared" si="8"/>
        <v>307982914</v>
      </c>
    </row>
    <row r="89" spans="1:25" s="186" customFormat="1" ht="42.75" customHeight="1">
      <c r="A89" s="217" t="s">
        <v>339</v>
      </c>
      <c r="B89" s="187"/>
      <c r="C89" s="58">
        <v>0</v>
      </c>
      <c r="D89" s="58"/>
      <c r="E89" s="58">
        <f>'درآمد ناشی از تغییر قیمت اوراق '!I79</f>
        <v>-1670683203</v>
      </c>
      <c r="F89" s="58"/>
      <c r="G89" s="58">
        <f>'درآمد ناشی ازفروش'!I83</f>
        <v>-92816191</v>
      </c>
      <c r="H89" s="58"/>
      <c r="I89" s="218">
        <f t="shared" si="9"/>
        <v>-1763499394</v>
      </c>
      <c r="J89" s="218"/>
      <c r="K89" s="219">
        <f t="shared" si="10"/>
        <v>-6.6861949546028338E-3</v>
      </c>
      <c r="L89" s="219"/>
      <c r="M89" s="58">
        <v>0</v>
      </c>
      <c r="N89" s="69"/>
      <c r="O89" s="58">
        <f>'درآمد ناشی از تغییر قیمت اوراق '!P79</f>
        <v>-5956425326</v>
      </c>
      <c r="P89" s="58"/>
      <c r="Q89" s="58">
        <f>'درآمد ناشی ازفروش'!Q83</f>
        <v>-120650250</v>
      </c>
      <c r="R89" s="220">
        <f t="shared" si="11"/>
        <v>-6077075576</v>
      </c>
      <c r="S89" s="134"/>
      <c r="T89" s="219">
        <f>R89/درآمدها!$J$4</f>
        <v>9.7422111918060109E-3</v>
      </c>
      <c r="U89" s="186">
        <v>0</v>
      </c>
      <c r="V89" s="221">
        <f t="shared" si="7"/>
        <v>0</v>
      </c>
      <c r="X89" s="221">
        <v>387179639</v>
      </c>
      <c r="Y89" s="221">
        <f t="shared" si="8"/>
        <v>479995830</v>
      </c>
    </row>
    <row r="90" spans="1:25" s="186" customFormat="1" ht="42.75" customHeight="1">
      <c r="A90" s="217" t="s">
        <v>395</v>
      </c>
      <c r="B90" s="187"/>
      <c r="C90" s="58">
        <v>0</v>
      </c>
      <c r="D90" s="58"/>
      <c r="E90" s="58">
        <f>'درآمد ناشی از تغییر قیمت اوراق '!I80</f>
        <v>273361926</v>
      </c>
      <c r="F90" s="58"/>
      <c r="G90" s="58">
        <f>'درآمد ناشی ازفروش'!I84</f>
        <v>1149350</v>
      </c>
      <c r="H90" s="58"/>
      <c r="I90" s="218">
        <f t="shared" si="9"/>
        <v>274511276</v>
      </c>
      <c r="J90" s="218"/>
      <c r="K90" s="219">
        <f t="shared" si="10"/>
        <v>1.0407919134066831E-3</v>
      </c>
      <c r="L90" s="219"/>
      <c r="M90" s="58">
        <v>0</v>
      </c>
      <c r="N90" s="69"/>
      <c r="O90" s="58">
        <f>'درآمد ناشی از تغییر قیمت اوراق '!P80</f>
        <v>273361926</v>
      </c>
      <c r="P90" s="58"/>
      <c r="Q90" s="58">
        <f>'درآمد ناشی ازفروش'!Q84</f>
        <v>1149350</v>
      </c>
      <c r="R90" s="220">
        <f t="shared" si="11"/>
        <v>274511276</v>
      </c>
      <c r="S90" s="134"/>
      <c r="T90" s="219">
        <f>R90/درآمدها!$J$4</f>
        <v>-4.400713454816756E-4</v>
      </c>
      <c r="U90" s="186">
        <v>0</v>
      </c>
      <c r="V90" s="221">
        <f t="shared" si="7"/>
        <v>0</v>
      </c>
      <c r="X90" s="221">
        <v>-232950675</v>
      </c>
      <c r="Y90" s="221">
        <f t="shared" si="8"/>
        <v>-234100025</v>
      </c>
    </row>
    <row r="91" spans="1:25" s="186" customFormat="1" ht="42.75" customHeight="1">
      <c r="A91" s="217" t="s">
        <v>176</v>
      </c>
      <c r="B91" s="187"/>
      <c r="C91" s="58">
        <f>'درآمد سود سهام'!M32</f>
        <v>0</v>
      </c>
      <c r="D91" s="58"/>
      <c r="E91" s="58">
        <f>'درآمد ناشی از تغییر قیمت اوراق '!I81</f>
        <v>4300690695</v>
      </c>
      <c r="F91" s="58"/>
      <c r="G91" s="58">
        <f>'درآمد ناشی ازفروش'!I85</f>
        <v>1132950285</v>
      </c>
      <c r="H91" s="58"/>
      <c r="I91" s="218">
        <f t="shared" si="9"/>
        <v>5433640980</v>
      </c>
      <c r="J91" s="218"/>
      <c r="K91" s="219">
        <f t="shared" si="10"/>
        <v>2.0601301610426975E-2</v>
      </c>
      <c r="L91" s="219"/>
      <c r="M91" s="58">
        <v>0</v>
      </c>
      <c r="N91" s="69"/>
      <c r="O91" s="58">
        <f>'درآمد ناشی از تغییر قیمت اوراق '!P81</f>
        <v>12310374527</v>
      </c>
      <c r="P91" s="58"/>
      <c r="Q91" s="58">
        <f>'درآمد ناشی ازفروش'!Q85</f>
        <v>1449231038</v>
      </c>
      <c r="R91" s="220">
        <f t="shared" si="11"/>
        <v>13759605565</v>
      </c>
      <c r="S91" s="134"/>
      <c r="T91" s="219">
        <f>R91/درآمدها!$J$4</f>
        <v>-2.2058139915122104E-2</v>
      </c>
      <c r="U91" s="186">
        <v>2477274839</v>
      </c>
      <c r="V91" s="221">
        <f t="shared" si="7"/>
        <v>2477274839</v>
      </c>
      <c r="X91" s="221">
        <v>24066843</v>
      </c>
      <c r="Y91" s="221">
        <f t="shared" si="8"/>
        <v>-1108883442</v>
      </c>
    </row>
    <row r="92" spans="1:25" s="186" customFormat="1" ht="52.5" customHeight="1">
      <c r="A92" s="217" t="s">
        <v>123</v>
      </c>
      <c r="B92" s="187"/>
      <c r="C92" s="58">
        <v>0</v>
      </c>
      <c r="D92" s="58"/>
      <c r="E92" s="58">
        <f>'درآمد ناشی از تغییر قیمت اوراق '!I82</f>
        <v>-2000802211</v>
      </c>
      <c r="F92" s="58"/>
      <c r="G92" s="58">
        <f>'درآمد ناشی ازفروش'!I86</f>
        <v>-148486244</v>
      </c>
      <c r="H92" s="58"/>
      <c r="I92" s="218">
        <f t="shared" si="9"/>
        <v>-2149288455</v>
      </c>
      <c r="J92" s="218"/>
      <c r="K92" s="219">
        <f t="shared" si="10"/>
        <v>-8.1488894596167469E-3</v>
      </c>
      <c r="L92" s="219"/>
      <c r="M92" s="58">
        <v>0</v>
      </c>
      <c r="N92" s="69"/>
      <c r="O92" s="58">
        <f>'درآمد ناشی از تغییر قیمت اوراق '!P82</f>
        <v>-16667662531</v>
      </c>
      <c r="P92" s="58"/>
      <c r="Q92" s="58">
        <f>'درآمد ناشی ازفروش'!Q86</f>
        <v>53389067</v>
      </c>
      <c r="R92" s="220">
        <f t="shared" si="11"/>
        <v>-16614273464</v>
      </c>
      <c r="S92" s="134"/>
      <c r="T92" s="219">
        <f>R92/درآمدها!$J$4</f>
        <v>2.6634482138733633E-2</v>
      </c>
      <c r="U92" s="186">
        <v>414758200</v>
      </c>
      <c r="V92" s="221">
        <f t="shared" si="7"/>
        <v>414758200</v>
      </c>
      <c r="X92" s="221">
        <v>408382096</v>
      </c>
      <c r="Y92" s="221">
        <f t="shared" si="8"/>
        <v>556868340</v>
      </c>
    </row>
    <row r="93" spans="1:25" s="186" customFormat="1" ht="42.75" customHeight="1">
      <c r="A93" s="206" t="s">
        <v>168</v>
      </c>
      <c r="B93" s="222"/>
      <c r="C93" s="58">
        <v>0</v>
      </c>
      <c r="D93" s="58"/>
      <c r="E93" s="58">
        <f>'درآمد ناشی از تغییر قیمت اوراق '!I83</f>
        <v>-2628588888</v>
      </c>
      <c r="F93" s="58"/>
      <c r="G93" s="58">
        <f>'درآمد ناشی ازفروش'!I87</f>
        <v>-86319685</v>
      </c>
      <c r="H93" s="58"/>
      <c r="I93" s="218">
        <f t="shared" si="9"/>
        <v>-2714908573</v>
      </c>
      <c r="J93" s="218"/>
      <c r="K93" s="219">
        <f t="shared" si="10"/>
        <v>-1.0293401894415723E-2</v>
      </c>
      <c r="L93" s="219"/>
      <c r="M93" s="58">
        <v>0</v>
      </c>
      <c r="N93" s="69"/>
      <c r="O93" s="58">
        <f>'درآمد ناشی از تغییر قیمت اوراق '!P83</f>
        <v>-5661705475</v>
      </c>
      <c r="P93" s="58"/>
      <c r="Q93" s="58">
        <f>'درآمد ناشی ازفروش'!Q87</f>
        <v>-11002227</v>
      </c>
      <c r="R93" s="220">
        <f t="shared" si="11"/>
        <v>-5672707702</v>
      </c>
      <c r="S93" s="223"/>
      <c r="T93" s="219">
        <f>R93/درآمدها!$J$4</f>
        <v>9.093965637110674E-3</v>
      </c>
      <c r="U93" s="186">
        <v>0</v>
      </c>
      <c r="V93" s="221">
        <f t="shared" si="7"/>
        <v>0</v>
      </c>
      <c r="X93" s="221">
        <v>-738858221</v>
      </c>
      <c r="Y93" s="221">
        <f t="shared" si="8"/>
        <v>-652538536</v>
      </c>
    </row>
    <row r="94" spans="1:25" s="186" customFormat="1" ht="42.75" customHeight="1">
      <c r="A94" s="217" t="s">
        <v>274</v>
      </c>
      <c r="B94" s="187"/>
      <c r="C94" s="58">
        <v>0</v>
      </c>
      <c r="D94" s="58"/>
      <c r="E94" s="58">
        <f>'درآمد ناشی از تغییر قیمت اوراق '!I84</f>
        <v>-2077361673</v>
      </c>
      <c r="F94" s="58"/>
      <c r="G94" s="58">
        <f>'درآمد ناشی ازفروش'!I88</f>
        <v>-120022360</v>
      </c>
      <c r="H94" s="58"/>
      <c r="I94" s="218">
        <f t="shared" si="9"/>
        <v>-2197384033</v>
      </c>
      <c r="J94" s="218"/>
      <c r="K94" s="219">
        <f t="shared" si="10"/>
        <v>-8.3312407618380095E-3</v>
      </c>
      <c r="L94" s="219"/>
      <c r="M94" s="58">
        <v>0</v>
      </c>
      <c r="N94" s="69"/>
      <c r="O94" s="58">
        <f>'درآمد ناشی از تغییر قیمت اوراق '!P84</f>
        <v>-7133555399</v>
      </c>
      <c r="P94" s="58"/>
      <c r="Q94" s="58">
        <f>'درآمد ناشی ازفروش'!Q88</f>
        <v>-148686679</v>
      </c>
      <c r="R94" s="220">
        <f t="shared" si="11"/>
        <v>-7282242078</v>
      </c>
      <c r="S94" s="134"/>
      <c r="T94" s="219">
        <f>R94/درآمدها!$J$4</f>
        <v>1.1674223791771429E-2</v>
      </c>
      <c r="U94" s="186">
        <v>48568308</v>
      </c>
      <c r="V94" s="221">
        <f t="shared" si="7"/>
        <v>48568308</v>
      </c>
      <c r="X94" s="221">
        <v>-213913905</v>
      </c>
      <c r="Y94" s="221">
        <f t="shared" si="8"/>
        <v>-93891545</v>
      </c>
    </row>
    <row r="95" spans="1:25" s="186" customFormat="1" ht="42.75" customHeight="1">
      <c r="A95" s="217" t="s">
        <v>171</v>
      </c>
      <c r="B95" s="187"/>
      <c r="C95" s="58">
        <v>0</v>
      </c>
      <c r="D95" s="58"/>
      <c r="E95" s="58">
        <f>'درآمد ناشی از تغییر قیمت اوراق '!I85</f>
        <v>-4939848679</v>
      </c>
      <c r="F95" s="58"/>
      <c r="G95" s="58">
        <f>'درآمد ناشی ازفروش'!I89</f>
        <v>4930235064</v>
      </c>
      <c r="H95" s="58"/>
      <c r="I95" s="218">
        <f t="shared" si="9"/>
        <v>-9613615</v>
      </c>
      <c r="J95" s="218"/>
      <c r="K95" s="219">
        <f t="shared" si="10"/>
        <v>-3.6449405271808174E-5</v>
      </c>
      <c r="L95" s="219"/>
      <c r="M95" s="58">
        <v>0</v>
      </c>
      <c r="N95" s="69"/>
      <c r="O95" s="58">
        <f>'درآمد ناشی از تغییر قیمت اوراق '!P85</f>
        <v>0</v>
      </c>
      <c r="P95" s="58"/>
      <c r="Q95" s="58">
        <f>'درآمد ناشی ازفروش'!Q89</f>
        <v>16435559408</v>
      </c>
      <c r="R95" s="220">
        <f t="shared" si="11"/>
        <v>16435559408</v>
      </c>
      <c r="S95" s="134"/>
      <c r="T95" s="219">
        <f>R95/درآمدها!$J$4</f>
        <v>-2.6347984125878209E-2</v>
      </c>
      <c r="U95" s="186">
        <v>0</v>
      </c>
      <c r="V95" s="221">
        <f t="shared" si="7"/>
        <v>0</v>
      </c>
      <c r="X95" s="221">
        <v>747022429</v>
      </c>
      <c r="Y95" s="221">
        <f t="shared" si="8"/>
        <v>-4183212635</v>
      </c>
    </row>
    <row r="96" spans="1:25" s="186" customFormat="1" ht="42.75" customHeight="1">
      <c r="A96" s="206" t="s">
        <v>138</v>
      </c>
      <c r="B96" s="222"/>
      <c r="C96" s="58">
        <f>'درآمد سود سهام'!M35</f>
        <v>0</v>
      </c>
      <c r="D96" s="58"/>
      <c r="E96" s="58">
        <f>'درآمد ناشی از تغییر قیمت اوراق '!I86</f>
        <v>-3217960849</v>
      </c>
      <c r="F96" s="58"/>
      <c r="G96" s="58">
        <f>'درآمد ناشی ازفروش'!I90</f>
        <v>-10188652</v>
      </c>
      <c r="H96" s="58"/>
      <c r="I96" s="218">
        <f t="shared" si="9"/>
        <v>-3228149501</v>
      </c>
      <c r="J96" s="218"/>
      <c r="K96" s="219">
        <f t="shared" si="10"/>
        <v>-1.2239321986571579E-2</v>
      </c>
      <c r="L96" s="219"/>
      <c r="M96" s="58">
        <v>0</v>
      </c>
      <c r="N96" s="69"/>
      <c r="O96" s="58">
        <f>'درآمد ناشی از تغییر قیمت اوراق '!P86</f>
        <v>-2000724451</v>
      </c>
      <c r="P96" s="58"/>
      <c r="Q96" s="58">
        <f>'درآمد ناشی ازفروش'!Q90</f>
        <v>-98222835</v>
      </c>
      <c r="R96" s="220">
        <f t="shared" si="11"/>
        <v>-2098947286</v>
      </c>
      <c r="S96" s="224"/>
      <c r="T96" s="219">
        <f>R96/درآمدها!$J$4</f>
        <v>3.3648401249831766E-3</v>
      </c>
      <c r="U96" s="186">
        <v>332986200</v>
      </c>
      <c r="V96" s="221">
        <f t="shared" si="7"/>
        <v>332986200</v>
      </c>
      <c r="X96" s="221">
        <v>13103662</v>
      </c>
      <c r="Y96" s="221">
        <f t="shared" si="8"/>
        <v>23292314</v>
      </c>
    </row>
    <row r="97" spans="1:25" s="186" customFormat="1" ht="42.75" customHeight="1">
      <c r="A97" s="217" t="s">
        <v>282</v>
      </c>
      <c r="B97" s="187"/>
      <c r="C97" s="58">
        <f>'درآمد سود سهام'!M33</f>
        <v>0</v>
      </c>
      <c r="D97" s="58"/>
      <c r="E97" s="58">
        <f>'درآمد ناشی از تغییر قیمت اوراق '!I87</f>
        <v>-2063992070</v>
      </c>
      <c r="F97" s="58"/>
      <c r="G97" s="58">
        <f>'درآمد ناشی ازفروش'!I91</f>
        <v>-57990238</v>
      </c>
      <c r="H97" s="58"/>
      <c r="I97" s="218">
        <f t="shared" si="9"/>
        <v>-2121982308</v>
      </c>
      <c r="J97" s="218"/>
      <c r="K97" s="219">
        <f t="shared" si="10"/>
        <v>-8.0453599529312202E-3</v>
      </c>
      <c r="L97" s="219"/>
      <c r="M97" s="58">
        <f>'درآمد سود سهام'!S33</f>
        <v>1127338214</v>
      </c>
      <c r="N97" s="69"/>
      <c r="O97" s="58">
        <f>'درآمد ناشی از تغییر قیمت اوراق '!P87</f>
        <v>-4217598007</v>
      </c>
      <c r="P97" s="58"/>
      <c r="Q97" s="58">
        <f>'درآمد ناشی ازفروش'!Q91</f>
        <v>52971819</v>
      </c>
      <c r="R97" s="220">
        <f t="shared" si="11"/>
        <v>-3037287974</v>
      </c>
      <c r="S97" s="134"/>
      <c r="T97" s="219">
        <f>R97/درآمدها!$J$4</f>
        <v>4.869102008521837E-3</v>
      </c>
      <c r="U97" s="186">
        <v>920346050</v>
      </c>
      <c r="V97" s="221">
        <f t="shared" si="7"/>
        <v>-206992164</v>
      </c>
      <c r="X97" s="221">
        <v>122682216</v>
      </c>
      <c r="Y97" s="221">
        <f t="shared" si="8"/>
        <v>180672454</v>
      </c>
    </row>
    <row r="98" spans="1:25" s="186" customFormat="1" ht="42.75" customHeight="1">
      <c r="A98" s="217" t="s">
        <v>283</v>
      </c>
      <c r="B98" s="187"/>
      <c r="C98" s="58">
        <v>0</v>
      </c>
      <c r="D98" s="58"/>
      <c r="E98" s="58">
        <f>'درآمد ناشی از تغییر قیمت اوراق '!I88</f>
        <v>0</v>
      </c>
      <c r="F98" s="58"/>
      <c r="G98" s="58">
        <f>'درآمد ناشی ازفروش'!I92</f>
        <v>0</v>
      </c>
      <c r="H98" s="58"/>
      <c r="I98" s="218">
        <f t="shared" si="9"/>
        <v>0</v>
      </c>
      <c r="J98" s="218"/>
      <c r="K98" s="219">
        <f t="shared" si="10"/>
        <v>0</v>
      </c>
      <c r="L98" s="219"/>
      <c r="M98" s="58">
        <v>0</v>
      </c>
      <c r="N98" s="69"/>
      <c r="O98" s="58">
        <f>'درآمد ناشی از تغییر قیمت اوراق '!P88</f>
        <v>-84904878</v>
      </c>
      <c r="P98" s="58"/>
      <c r="Q98" s="58">
        <f>'درآمد ناشی ازفروش'!Q92</f>
        <v>-1110719</v>
      </c>
      <c r="R98" s="220">
        <f t="shared" si="11"/>
        <v>-86015597</v>
      </c>
      <c r="S98" s="134"/>
      <c r="T98" s="219">
        <f>R98/درآمدها!$J$4</f>
        <v>1.3789233016497135E-4</v>
      </c>
      <c r="U98" s="186">
        <v>8442697698</v>
      </c>
      <c r="V98" s="221">
        <f t="shared" si="7"/>
        <v>8442697698</v>
      </c>
      <c r="X98" s="221">
        <v>109234837</v>
      </c>
      <c r="Y98" s="221">
        <f t="shared" si="8"/>
        <v>109234837</v>
      </c>
    </row>
    <row r="99" spans="1:25" s="186" customFormat="1" ht="42.75" customHeight="1">
      <c r="A99" s="217" t="s">
        <v>159</v>
      </c>
      <c r="B99" s="187"/>
      <c r="C99" s="58">
        <f>'درآمد سود سهام'!M34</f>
        <v>0</v>
      </c>
      <c r="D99" s="58"/>
      <c r="E99" s="58">
        <f>'درآمد ناشی از تغییر قیمت اوراق '!I89</f>
        <v>65224156</v>
      </c>
      <c r="F99" s="58"/>
      <c r="G99" s="58">
        <f>'درآمد ناشی ازفروش'!I93</f>
        <v>0</v>
      </c>
      <c r="H99" s="58"/>
      <c r="I99" s="218">
        <f t="shared" si="9"/>
        <v>65224156</v>
      </c>
      <c r="J99" s="218"/>
      <c r="K99" s="219">
        <f t="shared" si="10"/>
        <v>2.4729320817981984E-4</v>
      </c>
      <c r="L99" s="219"/>
      <c r="M99" s="58">
        <f>'درآمد سود سهام'!S34</f>
        <v>320397319</v>
      </c>
      <c r="N99" s="69"/>
      <c r="O99" s="58">
        <f>'درآمد ناشی از تغییر قیمت اوراق '!P89</f>
        <v>-338187927</v>
      </c>
      <c r="P99" s="58"/>
      <c r="Q99" s="58">
        <f>'درآمد ناشی ازفروش'!Q93</f>
        <v>-3006544</v>
      </c>
      <c r="R99" s="220">
        <f t="shared" si="11"/>
        <v>-20797152</v>
      </c>
      <c r="S99" s="134"/>
      <c r="T99" s="219">
        <f>R99/درآمدها!$J$4</f>
        <v>3.334009005454086E-5</v>
      </c>
      <c r="U99" s="186">
        <v>3098744000</v>
      </c>
      <c r="V99" s="221">
        <f t="shared" si="7"/>
        <v>2778346681</v>
      </c>
      <c r="X99" s="221">
        <v>2734647493</v>
      </c>
      <c r="Y99" s="221">
        <f t="shared" si="8"/>
        <v>2734647493</v>
      </c>
    </row>
    <row r="100" spans="1:25" s="186" customFormat="1" ht="42.75" customHeight="1">
      <c r="A100" s="217" t="s">
        <v>302</v>
      </c>
      <c r="B100" s="187"/>
      <c r="C100" s="58">
        <v>0</v>
      </c>
      <c r="D100" s="58"/>
      <c r="E100" s="58">
        <f>'درآمد ناشی از تغییر قیمت اوراق '!I90</f>
        <v>-4345419149</v>
      </c>
      <c r="F100" s="58"/>
      <c r="G100" s="58">
        <f>'درآمد ناشی ازفروش'!I94</f>
        <v>-60251372</v>
      </c>
      <c r="H100" s="58"/>
      <c r="I100" s="218">
        <f t="shared" si="9"/>
        <v>-4405670521</v>
      </c>
      <c r="J100" s="218"/>
      <c r="K100" s="219">
        <f t="shared" si="10"/>
        <v>-1.670381748322429E-2</v>
      </c>
      <c r="L100" s="219"/>
      <c r="M100" s="58">
        <v>0</v>
      </c>
      <c r="N100" s="69"/>
      <c r="O100" s="58">
        <f>'درآمد ناشی از تغییر قیمت اوراق '!P90</f>
        <v>-4228295076</v>
      </c>
      <c r="P100" s="58"/>
      <c r="Q100" s="58">
        <f>'درآمد ناشی ازفروش'!Q94</f>
        <v>1671420538</v>
      </c>
      <c r="R100" s="220">
        <f t="shared" si="11"/>
        <v>-2556874538</v>
      </c>
      <c r="S100" s="134"/>
      <c r="T100" s="219">
        <f>R100/درآمدها!$J$4</f>
        <v>4.0989471709916118E-3</v>
      </c>
      <c r="U100" s="186">
        <v>658753000</v>
      </c>
      <c r="V100" s="221">
        <f t="shared" si="7"/>
        <v>658753000</v>
      </c>
      <c r="X100" s="221">
        <v>-271084583</v>
      </c>
      <c r="Y100" s="221">
        <f t="shared" si="8"/>
        <v>-210833211</v>
      </c>
    </row>
    <row r="101" spans="1:25" s="186" customFormat="1" ht="42.75" customHeight="1">
      <c r="A101" s="217" t="s">
        <v>255</v>
      </c>
      <c r="B101" s="187"/>
      <c r="C101" s="58">
        <v>0</v>
      </c>
      <c r="D101" s="58"/>
      <c r="E101" s="58">
        <f>'درآمد ناشی از تغییر قیمت اوراق '!I91</f>
        <v>-1210658126</v>
      </c>
      <c r="F101" s="58"/>
      <c r="G101" s="58">
        <f>'درآمد ناشی ازفروش'!I95</f>
        <v>0</v>
      </c>
      <c r="H101" s="58"/>
      <c r="I101" s="218">
        <f t="shared" si="9"/>
        <v>-1210658126</v>
      </c>
      <c r="J101" s="218"/>
      <c r="K101" s="219">
        <f t="shared" si="10"/>
        <v>-4.5901327107629964E-3</v>
      </c>
      <c r="L101" s="219"/>
      <c r="M101" s="58">
        <f>'درآمد سود سهام'!S35</f>
        <v>916135740</v>
      </c>
      <c r="N101" s="69"/>
      <c r="O101" s="58">
        <f>'درآمد ناشی از تغییر قیمت اوراق '!P91</f>
        <v>4081140841</v>
      </c>
      <c r="P101" s="58"/>
      <c r="Q101" s="58">
        <f>'درآمد ناشی ازفروش'!Q95</f>
        <v>-2290085933</v>
      </c>
      <c r="R101" s="220">
        <f t="shared" si="11"/>
        <v>2707190648</v>
      </c>
      <c r="S101" s="134"/>
      <c r="T101" s="219">
        <f>R101/درآمدها!$J$4</f>
        <v>-4.3399201967236102E-3</v>
      </c>
      <c r="U101" s="186">
        <v>50327850</v>
      </c>
      <c r="V101" s="221">
        <f t="shared" si="7"/>
        <v>-865807890</v>
      </c>
      <c r="X101" s="221">
        <v>95329459</v>
      </c>
      <c r="Y101" s="221">
        <f t="shared" si="8"/>
        <v>95329459</v>
      </c>
    </row>
    <row r="102" spans="1:25" s="186" customFormat="1" ht="42.75" customHeight="1">
      <c r="A102" s="217" t="s">
        <v>303</v>
      </c>
      <c r="B102" s="187"/>
      <c r="C102" s="58">
        <v>0</v>
      </c>
      <c r="D102" s="58"/>
      <c r="E102" s="58">
        <v>0</v>
      </c>
      <c r="F102" s="58"/>
      <c r="G102" s="58">
        <v>0</v>
      </c>
      <c r="H102" s="58"/>
      <c r="I102" s="218">
        <f t="shared" si="9"/>
        <v>0</v>
      </c>
      <c r="J102" s="218"/>
      <c r="K102" s="219">
        <f t="shared" si="10"/>
        <v>0</v>
      </c>
      <c r="L102" s="219"/>
      <c r="M102" s="58">
        <v>0</v>
      </c>
      <c r="N102" s="69"/>
      <c r="O102" s="58">
        <v>0</v>
      </c>
      <c r="P102" s="58"/>
      <c r="Q102" s="58">
        <v>0</v>
      </c>
      <c r="R102" s="220">
        <f t="shared" si="11"/>
        <v>0</v>
      </c>
      <c r="S102" s="134"/>
      <c r="T102" s="219">
        <f>R102/درآمدها!$J$4</f>
        <v>0</v>
      </c>
      <c r="U102" s="186">
        <v>0</v>
      </c>
      <c r="V102" s="221">
        <f t="shared" si="7"/>
        <v>0</v>
      </c>
      <c r="X102" s="221">
        <v>-101086895</v>
      </c>
      <c r="Y102" s="221">
        <f t="shared" si="8"/>
        <v>-101086895</v>
      </c>
    </row>
    <row r="103" spans="1:25" s="186" customFormat="1" ht="42.75" customHeight="1">
      <c r="A103" s="217" t="s">
        <v>130</v>
      </c>
      <c r="B103" s="187"/>
      <c r="C103" s="58">
        <f>'درآمد سود سهام'!M36</f>
        <v>0</v>
      </c>
      <c r="D103" s="58"/>
      <c r="E103" s="58">
        <f>'درآمد ناشی از تغییر قیمت اوراق '!I92</f>
        <v>152403219</v>
      </c>
      <c r="F103" s="58"/>
      <c r="G103" s="58">
        <f>'درآمد ناشی ازفروش'!I96</f>
        <v>-421015855</v>
      </c>
      <c r="H103" s="58"/>
      <c r="I103" s="218">
        <f t="shared" si="9"/>
        <v>-268612636</v>
      </c>
      <c r="J103" s="218"/>
      <c r="K103" s="219">
        <f t="shared" si="10"/>
        <v>-1.0184275978071403E-3</v>
      </c>
      <c r="L103" s="219"/>
      <c r="M103" s="58">
        <f>'درآمد سود سهام'!S36</f>
        <v>148431400</v>
      </c>
      <c r="N103" s="69"/>
      <c r="O103" s="58">
        <f>'درآمد ناشی از تغییر قیمت اوراق '!P92</f>
        <v>-126666389</v>
      </c>
      <c r="P103" s="58"/>
      <c r="Q103" s="58">
        <f>'درآمد ناشی ازفروش'!Q96</f>
        <v>-464495109</v>
      </c>
      <c r="R103" s="220">
        <f t="shared" si="11"/>
        <v>-442730098</v>
      </c>
      <c r="S103" s="134"/>
      <c r="T103" s="219">
        <f>R103/درآمدها!$J$4</f>
        <v>7.0974436005351597E-4</v>
      </c>
      <c r="U103" s="186">
        <v>1713622300</v>
      </c>
      <c r="V103" s="221">
        <f t="shared" si="7"/>
        <v>1565190900</v>
      </c>
      <c r="X103" s="221">
        <v>6580205235</v>
      </c>
      <c r="Y103" s="221">
        <f t="shared" si="8"/>
        <v>7001221090</v>
      </c>
    </row>
    <row r="104" spans="1:25" s="186" customFormat="1" ht="42.75" customHeight="1">
      <c r="A104" s="217" t="s">
        <v>230</v>
      </c>
      <c r="B104" s="187"/>
      <c r="C104" s="58">
        <f>'درآمد سود سهام'!M40</f>
        <v>0</v>
      </c>
      <c r="D104" s="58"/>
      <c r="E104" s="58">
        <f>'درآمد ناشی از تغییر قیمت اوراق '!I93</f>
        <v>6640671082</v>
      </c>
      <c r="F104" s="58"/>
      <c r="G104" s="58">
        <f>'درآمد ناشی ازفروش'!I97</f>
        <v>1551833982</v>
      </c>
      <c r="H104" s="58"/>
      <c r="I104" s="218">
        <f t="shared" si="9"/>
        <v>8192505064</v>
      </c>
      <c r="J104" s="218"/>
      <c r="K104" s="219">
        <f t="shared" si="10"/>
        <v>3.1061358008311835E-2</v>
      </c>
      <c r="L104" s="219"/>
      <c r="M104" s="58">
        <v>0</v>
      </c>
      <c r="N104" s="69"/>
      <c r="O104" s="58">
        <f>'درآمد ناشی از تغییر قیمت اوراق '!P93</f>
        <v>21689541911</v>
      </c>
      <c r="P104" s="58"/>
      <c r="Q104" s="58">
        <f>'درآمد ناشی ازفروش'!Q97</f>
        <v>3191888292</v>
      </c>
      <c r="R104" s="220">
        <f t="shared" si="11"/>
        <v>24881430203</v>
      </c>
      <c r="S104" s="134"/>
      <c r="T104" s="219">
        <f>R104/درآمدها!$J$4</f>
        <v>-3.9887630943592316E-2</v>
      </c>
      <c r="V104" s="221"/>
      <c r="X104" s="221"/>
      <c r="Y104" s="221"/>
    </row>
    <row r="105" spans="1:25" s="186" customFormat="1" ht="42.75" customHeight="1">
      <c r="A105" s="217" t="s">
        <v>227</v>
      </c>
      <c r="B105" s="187"/>
      <c r="C105" s="58">
        <f>'درآمد سود سهام'!M37</f>
        <v>0</v>
      </c>
      <c r="D105" s="58"/>
      <c r="E105" s="58">
        <f>'درآمد ناشی از تغییر قیمت اوراق '!I94</f>
        <v>-377022734</v>
      </c>
      <c r="F105" s="58"/>
      <c r="G105" s="58">
        <f>'درآمد ناشی ازفروش'!I98</f>
        <v>-41747666</v>
      </c>
      <c r="H105" s="58"/>
      <c r="I105" s="218">
        <f t="shared" si="9"/>
        <v>-418770400</v>
      </c>
      <c r="J105" s="218"/>
      <c r="K105" s="219">
        <f t="shared" si="10"/>
        <v>-1.5877411385246047E-3</v>
      </c>
      <c r="L105" s="219"/>
      <c r="M105" s="58">
        <f>'درآمد سود سهام'!S37</f>
        <v>1941183900</v>
      </c>
      <c r="N105" s="69"/>
      <c r="O105" s="58">
        <f>'درآمد ناشی از تغییر قیمت اوراق '!P94</f>
        <v>-1461583085</v>
      </c>
      <c r="P105" s="58"/>
      <c r="Q105" s="58">
        <f>'درآمد ناشی ازفروش'!Q98</f>
        <v>-515024498</v>
      </c>
      <c r="R105" s="220">
        <f t="shared" si="11"/>
        <v>-35423683</v>
      </c>
      <c r="S105" s="134"/>
      <c r="T105" s="219">
        <f>R105/درآمدها!$J$4</f>
        <v>5.6788005457839034E-5</v>
      </c>
      <c r="U105" s="186">
        <v>4822394400</v>
      </c>
      <c r="V105" s="221">
        <f>U105-M105</f>
        <v>2881210500</v>
      </c>
      <c r="X105" s="221">
        <v>562151979</v>
      </c>
      <c r="Y105" s="221">
        <f>X105-G105</f>
        <v>603899645</v>
      </c>
    </row>
    <row r="106" spans="1:25" s="186" customFormat="1" ht="42.75" customHeight="1">
      <c r="A106" s="217" t="s">
        <v>304</v>
      </c>
      <c r="B106" s="187"/>
      <c r="C106" s="58">
        <v>0</v>
      </c>
      <c r="D106" s="58"/>
      <c r="E106" s="58">
        <f>'درآمد ناشی از تغییر قیمت اوراق '!I95</f>
        <v>452979869</v>
      </c>
      <c r="F106" s="58"/>
      <c r="G106" s="58">
        <f>'درآمد ناشی ازفروش'!I99</f>
        <v>-86379808</v>
      </c>
      <c r="H106" s="58"/>
      <c r="I106" s="218">
        <f t="shared" si="9"/>
        <v>366600061</v>
      </c>
      <c r="J106" s="218"/>
      <c r="K106" s="219">
        <f t="shared" si="10"/>
        <v>1.3899406410656759E-3</v>
      </c>
      <c r="L106" s="219"/>
      <c r="M106" s="58">
        <v>0</v>
      </c>
      <c r="N106" s="69"/>
      <c r="O106" s="58">
        <f>'درآمد ناشی از تغییر قیمت اوراق '!P95</f>
        <v>-5100293900</v>
      </c>
      <c r="P106" s="58"/>
      <c r="Q106" s="58">
        <f>'درآمد ناشی ازفروش'!Q99</f>
        <v>-104318899</v>
      </c>
      <c r="R106" s="220">
        <f t="shared" si="11"/>
        <v>-5204612799</v>
      </c>
      <c r="S106" s="134"/>
      <c r="T106" s="219">
        <f>R106/درآمدها!$J$4</f>
        <v>8.3435587438931997E-3</v>
      </c>
      <c r="U106" s="186">
        <v>0</v>
      </c>
      <c r="V106" s="221">
        <f>U106-M106</f>
        <v>0</v>
      </c>
      <c r="X106" s="221">
        <v>17825623479</v>
      </c>
      <c r="Y106" s="221">
        <f>X106-G106</f>
        <v>17912003287</v>
      </c>
    </row>
    <row r="107" spans="1:25" s="186" customFormat="1" ht="42.75" customHeight="1">
      <c r="A107" s="217" t="s">
        <v>284</v>
      </c>
      <c r="B107" s="187"/>
      <c r="C107" s="58">
        <v>0</v>
      </c>
      <c r="D107" s="58"/>
      <c r="E107" s="58">
        <f>'درآمد ناشی از تغییر قیمت اوراق '!I96</f>
        <v>14755028169</v>
      </c>
      <c r="F107" s="58"/>
      <c r="G107" s="58">
        <f>'درآمد ناشی ازفروش'!I100</f>
        <v>0</v>
      </c>
      <c r="H107" s="58"/>
      <c r="I107" s="218">
        <f t="shared" si="9"/>
        <v>14755028169</v>
      </c>
      <c r="J107" s="218"/>
      <c r="K107" s="219">
        <f t="shared" si="10"/>
        <v>5.5942743861578263E-2</v>
      </c>
      <c r="L107" s="219"/>
      <c r="M107" s="58">
        <v>0</v>
      </c>
      <c r="N107" s="69"/>
      <c r="O107" s="58">
        <f>'درآمد ناشی از تغییر قیمت اوراق '!P96</f>
        <v>0</v>
      </c>
      <c r="P107" s="58"/>
      <c r="Q107" s="58">
        <f>'درآمد ناشی ازفروش'!Q100</f>
        <v>-596621249</v>
      </c>
      <c r="R107" s="220">
        <f t="shared" si="11"/>
        <v>-596621249</v>
      </c>
      <c r="S107" s="134"/>
      <c r="T107" s="219">
        <f>R107/درآمدها!$J$4</f>
        <v>9.5644856421266936E-4</v>
      </c>
      <c r="U107" s="186">
        <v>137104850</v>
      </c>
      <c r="V107" s="221">
        <f>U107-M107</f>
        <v>137104850</v>
      </c>
      <c r="X107" s="221">
        <v>127246160</v>
      </c>
      <c r="Y107" s="221">
        <f>X107-G107</f>
        <v>127246160</v>
      </c>
    </row>
    <row r="108" spans="1:25" s="186" customFormat="1" ht="42.75" customHeight="1">
      <c r="A108" s="217" t="s">
        <v>236</v>
      </c>
      <c r="B108" s="187"/>
      <c r="C108" s="58">
        <v>0</v>
      </c>
      <c r="D108" s="58"/>
      <c r="E108" s="58">
        <f>'درآمد ناشی از تغییر قیمت اوراق '!I97</f>
        <v>460536983</v>
      </c>
      <c r="F108" s="58"/>
      <c r="G108" s="58">
        <f>'درآمد ناشی ازفروش'!I101</f>
        <v>-14819358005</v>
      </c>
      <c r="H108" s="58"/>
      <c r="I108" s="218">
        <f t="shared" si="9"/>
        <v>-14358821022</v>
      </c>
      <c r="J108" s="218"/>
      <c r="K108" s="219">
        <f t="shared" si="10"/>
        <v>-5.444054985104322E-2</v>
      </c>
      <c r="L108" s="219"/>
      <c r="M108" s="58">
        <v>0</v>
      </c>
      <c r="N108" s="69"/>
      <c r="O108" s="58">
        <f>'درآمد ناشی از تغییر قیمت اوراق '!P97</f>
        <v>-6570846137</v>
      </c>
      <c r="P108" s="58"/>
      <c r="Q108" s="58">
        <f>'درآمد ناشی ازفروش'!Q101</f>
        <v>-15267339203</v>
      </c>
      <c r="R108" s="220">
        <f t="shared" si="11"/>
        <v>-21838185340</v>
      </c>
      <c r="S108" s="134"/>
      <c r="T108" s="219">
        <f>R108/درآمدها!$J$4</f>
        <v>3.5008979395993928E-2</v>
      </c>
      <c r="V108" s="221"/>
      <c r="X108" s="221"/>
      <c r="Y108" s="221"/>
    </row>
    <row r="109" spans="1:25" s="186" customFormat="1" ht="42.6" customHeight="1">
      <c r="A109" s="217" t="s">
        <v>172</v>
      </c>
      <c r="B109" s="187"/>
      <c r="C109" s="58">
        <f>'درآمد سود سهام'!M38</f>
        <v>0</v>
      </c>
      <c r="D109" s="58"/>
      <c r="E109" s="58">
        <f>'درآمد ناشی از تغییر قیمت اوراق '!I98</f>
        <v>-4573115505</v>
      </c>
      <c r="F109" s="58"/>
      <c r="G109" s="58">
        <f>'درآمد ناشی ازفروش'!I102</f>
        <v>-395387953</v>
      </c>
      <c r="H109" s="58"/>
      <c r="I109" s="218">
        <f t="shared" si="9"/>
        <v>-4968503458</v>
      </c>
      <c r="J109" s="218"/>
      <c r="K109" s="219">
        <f t="shared" si="10"/>
        <v>-1.8837762499852796E-2</v>
      </c>
      <c r="L109" s="219"/>
      <c r="M109" s="58">
        <f>'درآمد سود سهام'!S38</f>
        <v>332865050</v>
      </c>
      <c r="N109" s="69"/>
      <c r="O109" s="58">
        <f>'درآمد ناشی از تغییر قیمت اوراق '!P98</f>
        <v>-22762902307</v>
      </c>
      <c r="P109" s="58"/>
      <c r="Q109" s="58">
        <f>'درآمد ناشی ازفروش'!Q102</f>
        <v>-7036558169</v>
      </c>
      <c r="R109" s="220">
        <f t="shared" si="11"/>
        <v>-29466595426</v>
      </c>
      <c r="S109" s="134"/>
      <c r="T109" s="219">
        <f>R109/درآمدها!$J$4</f>
        <v>4.7238148045634407E-2</v>
      </c>
      <c r="U109" s="186">
        <v>0</v>
      </c>
      <c r="V109" s="221">
        <f t="shared" ref="V109:V119" si="12">U109-M109</f>
        <v>-332865050</v>
      </c>
      <c r="X109" s="221">
        <v>0</v>
      </c>
      <c r="Y109" s="221">
        <f t="shared" ref="Y109:Y119" si="13">X109-G109</f>
        <v>395387953</v>
      </c>
    </row>
    <row r="110" spans="1:25" s="186" customFormat="1" ht="42.75" customHeight="1">
      <c r="A110" s="217" t="s">
        <v>256</v>
      </c>
      <c r="B110" s="187"/>
      <c r="C110" s="58">
        <v>0</v>
      </c>
      <c r="D110" s="58"/>
      <c r="E110" s="58">
        <f>'درآمد ناشی از تغییر قیمت اوراق '!I99</f>
        <v>617259277</v>
      </c>
      <c r="F110" s="58"/>
      <c r="G110" s="58">
        <f>'درآمد ناشی ازفروش'!I103</f>
        <v>-92895422</v>
      </c>
      <c r="H110" s="58"/>
      <c r="I110" s="218">
        <f t="shared" si="9"/>
        <v>524363855</v>
      </c>
      <c r="J110" s="218"/>
      <c r="K110" s="219">
        <f t="shared" si="10"/>
        <v>1.988091957165193E-3</v>
      </c>
      <c r="L110" s="219"/>
      <c r="M110" s="58">
        <f>'درآمد سود سهام'!S39</f>
        <v>127550390</v>
      </c>
      <c r="N110" s="69"/>
      <c r="O110" s="58">
        <f>'درآمد ناشی از تغییر قیمت اوراق '!P99</f>
        <v>-6270180222</v>
      </c>
      <c r="P110" s="58"/>
      <c r="Q110" s="58">
        <f>'درآمد ناشی ازفروش'!Q103</f>
        <v>-226590799</v>
      </c>
      <c r="R110" s="220">
        <f t="shared" si="11"/>
        <v>-6369220631</v>
      </c>
      <c r="S110" s="134"/>
      <c r="T110" s="219">
        <f>R110/درآمدها!$J$4</f>
        <v>1.0210551397363425E-2</v>
      </c>
      <c r="U110" s="186">
        <v>0</v>
      </c>
      <c r="V110" s="221">
        <f t="shared" si="12"/>
        <v>-127550390</v>
      </c>
      <c r="X110" s="221">
        <v>303931334</v>
      </c>
      <c r="Y110" s="221">
        <f t="shared" si="13"/>
        <v>396826756</v>
      </c>
    </row>
    <row r="111" spans="1:25" s="186" customFormat="1" ht="42.6" customHeight="1">
      <c r="A111" s="217" t="s">
        <v>265</v>
      </c>
      <c r="B111" s="187"/>
      <c r="C111" s="58">
        <v>0</v>
      </c>
      <c r="D111" s="58"/>
      <c r="E111" s="58">
        <f>'درآمد ناشی از تغییر قیمت اوراق '!I100</f>
        <v>-829944990</v>
      </c>
      <c r="F111" s="58"/>
      <c r="G111" s="58">
        <f>'درآمد ناشی ازفروش'!I104</f>
        <v>-145005998</v>
      </c>
      <c r="H111" s="58"/>
      <c r="I111" s="218">
        <f t="shared" si="9"/>
        <v>-974950988</v>
      </c>
      <c r="J111" s="218"/>
      <c r="K111" s="219">
        <f t="shared" si="10"/>
        <v>-3.696464200174626E-3</v>
      </c>
      <c r="L111" s="219"/>
      <c r="M111" s="58">
        <f>'درآمد سود سهام'!S40</f>
        <v>409814636</v>
      </c>
      <c r="N111" s="69"/>
      <c r="O111" s="58">
        <f>'درآمد ناشی از تغییر قیمت اوراق '!P100</f>
        <v>-9185680212</v>
      </c>
      <c r="P111" s="58"/>
      <c r="Q111" s="58">
        <f>'درآمد ناشی ازفروش'!Q104</f>
        <v>-290782707</v>
      </c>
      <c r="R111" s="220">
        <f t="shared" si="11"/>
        <v>-9066648283</v>
      </c>
      <c r="S111" s="134"/>
      <c r="T111" s="219">
        <f>R111/درآمدها!$J$4</f>
        <v>1.4534820452726808E-2</v>
      </c>
      <c r="U111" s="186">
        <v>0</v>
      </c>
      <c r="V111" s="221">
        <f t="shared" si="12"/>
        <v>-409814636</v>
      </c>
      <c r="X111" s="221">
        <v>0</v>
      </c>
      <c r="Y111" s="221">
        <f t="shared" si="13"/>
        <v>145005998</v>
      </c>
    </row>
    <row r="112" spans="1:25" s="186" customFormat="1" ht="42.75" customHeight="1">
      <c r="A112" s="217" t="s">
        <v>112</v>
      </c>
      <c r="B112" s="187"/>
      <c r="C112" s="58">
        <v>0</v>
      </c>
      <c r="D112" s="58"/>
      <c r="E112" s="58">
        <f>'درآمد ناشی از تغییر قیمت اوراق '!I101</f>
        <v>-319001404</v>
      </c>
      <c r="F112" s="58"/>
      <c r="G112" s="58">
        <f>'درآمد ناشی ازفروش'!I105</f>
        <v>51914845</v>
      </c>
      <c r="H112" s="58"/>
      <c r="I112" s="218">
        <f t="shared" si="9"/>
        <v>-267086559</v>
      </c>
      <c r="J112" s="218"/>
      <c r="K112" s="219">
        <f t="shared" si="10"/>
        <v>-1.0126415746463432E-3</v>
      </c>
      <c r="L112" s="219"/>
      <c r="M112" s="58">
        <v>0</v>
      </c>
      <c r="N112" s="69"/>
      <c r="O112" s="58">
        <f>'درآمد ناشی از تغییر قیمت اوراق '!P101</f>
        <v>4292009841</v>
      </c>
      <c r="P112" s="58"/>
      <c r="Q112" s="58">
        <f>'درآمد ناشی ازفروش'!Q105</f>
        <v>105775448</v>
      </c>
      <c r="R112" s="220">
        <f t="shared" si="11"/>
        <v>4397785289</v>
      </c>
      <c r="S112" s="134"/>
      <c r="T112" s="219">
        <f>R112/درآمدها!$J$4</f>
        <v>-7.0501267469601121E-3</v>
      </c>
      <c r="U112" s="186">
        <v>2247281050</v>
      </c>
      <c r="V112" s="221">
        <f t="shared" si="12"/>
        <v>2247281050</v>
      </c>
      <c r="X112" s="221">
        <v>594695528</v>
      </c>
      <c r="Y112" s="221">
        <f t="shared" si="13"/>
        <v>542780683</v>
      </c>
    </row>
    <row r="113" spans="1:25" s="186" customFormat="1" ht="42.75" customHeight="1">
      <c r="A113" s="217" t="s">
        <v>352</v>
      </c>
      <c r="B113" s="187"/>
      <c r="C113" s="58">
        <v>0</v>
      </c>
      <c r="D113" s="58"/>
      <c r="E113" s="58">
        <f>'درآمد ناشی از تغییر قیمت اوراق '!I102</f>
        <v>-439630827</v>
      </c>
      <c r="F113" s="58"/>
      <c r="G113" s="58">
        <f>'درآمد ناشی ازفروش'!I106</f>
        <v>-5108607</v>
      </c>
      <c r="H113" s="58"/>
      <c r="I113" s="218">
        <f t="shared" si="9"/>
        <v>-444739434</v>
      </c>
      <c r="J113" s="218"/>
      <c r="K113" s="219">
        <f t="shared" si="10"/>
        <v>-1.6862010669473017E-3</v>
      </c>
      <c r="L113" s="219"/>
      <c r="M113" s="58">
        <v>0</v>
      </c>
      <c r="N113" s="69"/>
      <c r="O113" s="58">
        <f>'درآمد ناشی از تغییر قیمت اوراق '!P102</f>
        <v>100992504</v>
      </c>
      <c r="P113" s="58"/>
      <c r="Q113" s="58">
        <f>'درآمد ناشی ازفروش'!Q106</f>
        <v>-5108607</v>
      </c>
      <c r="R113" s="220">
        <f t="shared" si="11"/>
        <v>95883897</v>
      </c>
      <c r="S113" s="134"/>
      <c r="T113" s="219">
        <f>R113/درآمدها!$J$4</f>
        <v>-1.5371228525715058E-4</v>
      </c>
      <c r="U113" s="186">
        <v>0</v>
      </c>
      <c r="V113" s="221">
        <f t="shared" si="12"/>
        <v>0</v>
      </c>
      <c r="X113" s="221">
        <v>0</v>
      </c>
      <c r="Y113" s="221">
        <f t="shared" si="13"/>
        <v>5108607</v>
      </c>
    </row>
    <row r="114" spans="1:25" s="186" customFormat="1" ht="42.75" customHeight="1">
      <c r="A114" s="217" t="s">
        <v>90</v>
      </c>
      <c r="B114" s="187"/>
      <c r="C114" s="58">
        <v>0</v>
      </c>
      <c r="D114" s="58"/>
      <c r="E114" s="58">
        <f>'درآمد ناشی از تغییر قیمت اوراق '!I103</f>
        <v>-1469547076</v>
      </c>
      <c r="F114" s="58"/>
      <c r="G114" s="58">
        <f>'درآمد ناشی ازفروش'!I107</f>
        <v>-344818945</v>
      </c>
      <c r="H114" s="58"/>
      <c r="I114" s="218">
        <f t="shared" si="9"/>
        <v>-1814366021</v>
      </c>
      <c r="J114" s="218"/>
      <c r="K114" s="219">
        <f t="shared" si="10"/>
        <v>-6.8790525115502363E-3</v>
      </c>
      <c r="L114" s="219"/>
      <c r="M114" s="58">
        <f>'درآمد سود سهام'!S41</f>
        <v>2408312550</v>
      </c>
      <c r="N114" s="69"/>
      <c r="O114" s="58">
        <f>'درآمد ناشی از تغییر قیمت اوراق '!P103</f>
        <v>-23928096937</v>
      </c>
      <c r="P114" s="58"/>
      <c r="Q114" s="58">
        <f>'درآمد ناشی ازفروش'!Q107</f>
        <v>-1895550318</v>
      </c>
      <c r="R114" s="220">
        <f t="shared" si="11"/>
        <v>-23415334705</v>
      </c>
      <c r="S114" s="134"/>
      <c r="T114" s="219">
        <f>R114/درآمدها!$J$4</f>
        <v>3.7537320865949138E-2</v>
      </c>
      <c r="U114" s="186">
        <v>0</v>
      </c>
      <c r="V114" s="221">
        <f t="shared" si="12"/>
        <v>-2408312550</v>
      </c>
      <c r="X114" s="221">
        <v>15360261</v>
      </c>
      <c r="Y114" s="221">
        <f t="shared" si="13"/>
        <v>360179206</v>
      </c>
    </row>
    <row r="115" spans="1:25" s="186" customFormat="1" ht="42.75" customHeight="1">
      <c r="A115" s="217" t="s">
        <v>202</v>
      </c>
      <c r="B115" s="187"/>
      <c r="C115" s="58">
        <v>0</v>
      </c>
      <c r="D115" s="58"/>
      <c r="E115" s="58">
        <f>'درآمد ناشی از تغییر قیمت اوراق '!I104</f>
        <v>-6962179691</v>
      </c>
      <c r="F115" s="58"/>
      <c r="G115" s="58">
        <f>'درآمد ناشی ازفروش'!I108</f>
        <v>40450544</v>
      </c>
      <c r="H115" s="58"/>
      <c r="I115" s="218">
        <f t="shared" si="9"/>
        <v>-6921729147</v>
      </c>
      <c r="J115" s="218"/>
      <c r="K115" s="219">
        <f t="shared" si="10"/>
        <v>-2.6243292545071767E-2</v>
      </c>
      <c r="L115" s="219"/>
      <c r="M115" s="58">
        <v>0</v>
      </c>
      <c r="N115" s="69"/>
      <c r="O115" s="58">
        <f>'درآمد ناشی از تغییر قیمت اوراق '!P104</f>
        <v>2281170957</v>
      </c>
      <c r="P115" s="58"/>
      <c r="Q115" s="58">
        <f>'درآمد ناشی ازفروش'!Q108</f>
        <v>5767396905</v>
      </c>
      <c r="R115" s="220">
        <f t="shared" si="11"/>
        <v>8048567862</v>
      </c>
      <c r="S115" s="134"/>
      <c r="T115" s="219">
        <f>R115/درآمدها!$J$4</f>
        <v>-1.2902727129616756E-2</v>
      </c>
      <c r="U115" s="186">
        <v>0</v>
      </c>
      <c r="V115" s="221">
        <f t="shared" si="12"/>
        <v>0</v>
      </c>
      <c r="X115" s="221">
        <v>419584878</v>
      </c>
      <c r="Y115" s="221">
        <f t="shared" si="13"/>
        <v>379134334</v>
      </c>
    </row>
    <row r="116" spans="1:25" s="186" customFormat="1" ht="42.6" customHeight="1">
      <c r="A116" s="217" t="s">
        <v>137</v>
      </c>
      <c r="B116" s="187"/>
      <c r="C116" s="58">
        <f>'درآمد سود سهام'!M45</f>
        <v>0</v>
      </c>
      <c r="D116" s="58"/>
      <c r="E116" s="58">
        <f>'درآمد ناشی از تغییر قیمت اوراق '!I105</f>
        <v>-244540454</v>
      </c>
      <c r="F116" s="58"/>
      <c r="G116" s="58">
        <f>'درآمد ناشی ازفروش'!I109</f>
        <v>-93324926</v>
      </c>
      <c r="H116" s="58"/>
      <c r="I116" s="218">
        <f t="shared" si="9"/>
        <v>-337865380</v>
      </c>
      <c r="J116" s="218"/>
      <c r="K116" s="219">
        <f t="shared" si="10"/>
        <v>-1.2809949392537014E-3</v>
      </c>
      <c r="L116" s="219"/>
      <c r="M116" s="58">
        <v>0</v>
      </c>
      <c r="N116" s="69"/>
      <c r="O116" s="58">
        <f>'درآمد ناشی از تغییر قیمت اوراق '!P105</f>
        <v>-5888827095</v>
      </c>
      <c r="P116" s="58"/>
      <c r="Q116" s="58">
        <f>'درآمد ناشی ازفروش'!Q109</f>
        <v>-246577551</v>
      </c>
      <c r="R116" s="220">
        <f t="shared" si="11"/>
        <v>-6135404646</v>
      </c>
      <c r="S116" s="134"/>
      <c r="T116" s="219">
        <f>R116/درآمدها!$J$4</f>
        <v>9.8357190166561449E-3</v>
      </c>
      <c r="U116" s="186">
        <v>0</v>
      </c>
      <c r="V116" s="221">
        <f t="shared" si="12"/>
        <v>0</v>
      </c>
      <c r="X116" s="221">
        <v>0</v>
      </c>
      <c r="Y116" s="221">
        <f t="shared" si="13"/>
        <v>93324926</v>
      </c>
    </row>
    <row r="117" spans="1:25" s="186" customFormat="1" ht="42.75" customHeight="1">
      <c r="A117" s="217" t="s">
        <v>195</v>
      </c>
      <c r="B117" s="187"/>
      <c r="C117" s="58">
        <f>'درآمد سود سهام'!M42</f>
        <v>0</v>
      </c>
      <c r="D117" s="58"/>
      <c r="E117" s="58">
        <f>'درآمد ناشی از تغییر قیمت اوراق '!I106</f>
        <v>-1405512108</v>
      </c>
      <c r="F117" s="58"/>
      <c r="G117" s="58">
        <f>'درآمد ناشی ازفروش'!I110</f>
        <v>-107694805</v>
      </c>
      <c r="H117" s="58"/>
      <c r="I117" s="218">
        <f t="shared" si="9"/>
        <v>-1513206913</v>
      </c>
      <c r="J117" s="218"/>
      <c r="K117" s="219">
        <f t="shared" si="10"/>
        <v>-5.7372270505984249E-3</v>
      </c>
      <c r="L117" s="219"/>
      <c r="M117" s="58">
        <f>'درآمد سود سهام'!S42</f>
        <v>1445624097</v>
      </c>
      <c r="N117" s="69"/>
      <c r="O117" s="58">
        <f>'درآمد ناشی از تغییر قیمت اوراق '!P106</f>
        <v>-7143939502</v>
      </c>
      <c r="P117" s="58"/>
      <c r="Q117" s="58">
        <f>'درآمد ناشی ازفروش'!Q110</f>
        <v>-238558959</v>
      </c>
      <c r="R117" s="220">
        <f t="shared" si="11"/>
        <v>-5936874364</v>
      </c>
      <c r="S117" s="134"/>
      <c r="T117" s="219">
        <f>R117/درآمدها!$J$4</f>
        <v>9.5174534445031204E-3</v>
      </c>
      <c r="U117" s="186">
        <v>0</v>
      </c>
      <c r="V117" s="221">
        <f t="shared" si="12"/>
        <v>-1445624097</v>
      </c>
      <c r="X117" s="221">
        <v>0</v>
      </c>
      <c r="Y117" s="221">
        <f t="shared" si="13"/>
        <v>107694805</v>
      </c>
    </row>
    <row r="118" spans="1:25" s="186" customFormat="1" ht="42.75" customHeight="1">
      <c r="A118" s="217" t="s">
        <v>275</v>
      </c>
      <c r="B118" s="187"/>
      <c r="C118" s="58">
        <f>'درآمد سود سهام'!M43</f>
        <v>0</v>
      </c>
      <c r="D118" s="58"/>
      <c r="E118" s="58">
        <f>'درآمد ناشی از تغییر قیمت اوراق '!I107</f>
        <v>7926074537</v>
      </c>
      <c r="F118" s="58"/>
      <c r="G118" s="58">
        <f>'درآمد ناشی ازفروش'!I111</f>
        <v>-1979844533</v>
      </c>
      <c r="H118" s="58"/>
      <c r="I118" s="218">
        <f t="shared" si="9"/>
        <v>5946230004</v>
      </c>
      <c r="J118" s="218"/>
      <c r="K118" s="219">
        <f t="shared" si="10"/>
        <v>2.2544750050338146E-2</v>
      </c>
      <c r="L118" s="219"/>
      <c r="M118" s="58">
        <f>'درآمد سود سهام'!S43</f>
        <v>22708105272</v>
      </c>
      <c r="N118" s="69"/>
      <c r="O118" s="58">
        <f>'درآمد ناشی از تغییر قیمت اوراق '!P107</f>
        <v>-13432937264</v>
      </c>
      <c r="P118" s="58"/>
      <c r="Q118" s="58">
        <f>'درآمد ناشی ازفروش'!Q111</f>
        <v>-3188864396</v>
      </c>
      <c r="R118" s="220">
        <f t="shared" si="11"/>
        <v>6086303612</v>
      </c>
      <c r="S118" s="134"/>
      <c r="T118" s="219">
        <f>R118/درآمدها!$J$4</f>
        <v>-9.7570047342711783E-3</v>
      </c>
      <c r="U118" s="186">
        <v>0</v>
      </c>
      <c r="V118" s="221">
        <f t="shared" si="12"/>
        <v>-22708105272</v>
      </c>
      <c r="X118" s="221">
        <v>338259596</v>
      </c>
      <c r="Y118" s="221">
        <f t="shared" si="13"/>
        <v>2318104129</v>
      </c>
    </row>
    <row r="119" spans="1:25" s="186" customFormat="1" ht="42.75" customHeight="1">
      <c r="A119" s="217" t="s">
        <v>175</v>
      </c>
      <c r="B119" s="187"/>
      <c r="C119" s="58">
        <v>0</v>
      </c>
      <c r="D119" s="58"/>
      <c r="E119" s="58">
        <f>'درآمد ناشی از تغییر قیمت اوراق '!I108</f>
        <v>-4120620482</v>
      </c>
      <c r="F119" s="58"/>
      <c r="G119" s="58">
        <f>'درآمد ناشی ازفروش'!I112</f>
        <v>-233000039</v>
      </c>
      <c r="H119" s="58"/>
      <c r="I119" s="218">
        <f t="shared" si="9"/>
        <v>-4353620521</v>
      </c>
      <c r="J119" s="218"/>
      <c r="K119" s="219">
        <f t="shared" si="10"/>
        <v>-1.6506473243373034E-2</v>
      </c>
      <c r="L119" s="219"/>
      <c r="M119" s="58">
        <v>0</v>
      </c>
      <c r="N119" s="69"/>
      <c r="O119" s="58">
        <f>'درآمد ناشی از تغییر قیمت اوراق '!P108</f>
        <v>-14328726083</v>
      </c>
      <c r="P119" s="58"/>
      <c r="Q119" s="58">
        <f>'درآمد ناشی ازفروش'!Q112</f>
        <v>-233000039</v>
      </c>
      <c r="R119" s="220">
        <f t="shared" si="11"/>
        <v>-14561726122</v>
      </c>
      <c r="S119" s="134"/>
      <c r="T119" s="219">
        <f>R119/درآمدها!$J$4</f>
        <v>2.3344026155939043E-2</v>
      </c>
      <c r="U119" s="186">
        <v>0</v>
      </c>
      <c r="V119" s="221">
        <f t="shared" si="12"/>
        <v>0</v>
      </c>
      <c r="X119" s="221">
        <v>0</v>
      </c>
      <c r="Y119" s="221">
        <f t="shared" si="13"/>
        <v>233000039</v>
      </c>
    </row>
    <row r="120" spans="1:25" s="186" customFormat="1" ht="42.75" customHeight="1">
      <c r="A120" s="217" t="s">
        <v>193</v>
      </c>
      <c r="B120" s="187"/>
      <c r="C120" s="58">
        <f>'درآمد سود سهام'!M45</f>
        <v>0</v>
      </c>
      <c r="D120" s="58"/>
      <c r="E120" s="58">
        <f>'درآمد ناشی از تغییر قیمت اوراق '!I109</f>
        <v>8503791047</v>
      </c>
      <c r="F120" s="58"/>
      <c r="G120" s="58">
        <f>'درآمد ناشی ازفروش'!I113</f>
        <v>448479942</v>
      </c>
      <c r="H120" s="58"/>
      <c r="I120" s="218">
        <f t="shared" si="9"/>
        <v>8952270989</v>
      </c>
      <c r="J120" s="218"/>
      <c r="K120" s="219">
        <f t="shared" si="10"/>
        <v>3.3941961830290891E-2</v>
      </c>
      <c r="L120" s="219"/>
      <c r="M120" s="58">
        <v>0</v>
      </c>
      <c r="N120" s="69"/>
      <c r="O120" s="58">
        <f>'درآمد ناشی از تغییر قیمت اوراق '!P109</f>
        <v>10403119297</v>
      </c>
      <c r="P120" s="58"/>
      <c r="Q120" s="58">
        <f>'درآمد ناشی ازفروش'!Q113</f>
        <v>158635770</v>
      </c>
      <c r="R120" s="220">
        <f t="shared" si="11"/>
        <v>10561755067</v>
      </c>
      <c r="S120" s="134"/>
      <c r="T120" s="219">
        <f>R120/درآمدها!$J$4</f>
        <v>-1.6931638768028584E-2</v>
      </c>
      <c r="V120" s="221"/>
      <c r="X120" s="221"/>
      <c r="Y120" s="221"/>
    </row>
    <row r="121" spans="1:25" s="186" customFormat="1" ht="42.75" customHeight="1">
      <c r="A121" s="217" t="s">
        <v>285</v>
      </c>
      <c r="B121" s="187"/>
      <c r="C121" s="58">
        <v>0</v>
      </c>
      <c r="D121" s="58"/>
      <c r="E121" s="58">
        <f>'درآمد ناشی از تغییر قیمت اوراق '!I110</f>
        <v>-1408982377</v>
      </c>
      <c r="F121" s="58"/>
      <c r="G121" s="58">
        <f>'درآمد ناشی ازفروش'!I114</f>
        <v>0</v>
      </c>
      <c r="H121" s="58"/>
      <c r="I121" s="218">
        <f t="shared" si="9"/>
        <v>-1408982377</v>
      </c>
      <c r="J121" s="218"/>
      <c r="K121" s="219">
        <f t="shared" si="10"/>
        <v>-5.3420664006316679E-3</v>
      </c>
      <c r="L121" s="219"/>
      <c r="M121" s="58">
        <v>0</v>
      </c>
      <c r="N121" s="69"/>
      <c r="O121" s="58">
        <f>'درآمد ناشی از تغییر قیمت اوراق '!P110</f>
        <v>0</v>
      </c>
      <c r="P121" s="58"/>
      <c r="Q121" s="58">
        <f>'درآمد ناشی ازفروش'!Q114</f>
        <v>-68958419</v>
      </c>
      <c r="R121" s="220">
        <f t="shared" si="11"/>
        <v>-68958419</v>
      </c>
      <c r="S121" s="134"/>
      <c r="T121" s="219">
        <f>R121/درآمدها!$J$4</f>
        <v>1.1054782402315285E-4</v>
      </c>
      <c r="U121" s="186">
        <v>917621070</v>
      </c>
      <c r="V121" s="221">
        <f t="shared" ref="V121:V135" si="14">U121-M121</f>
        <v>917621070</v>
      </c>
      <c r="X121" s="221">
        <v>204510434</v>
      </c>
      <c r="Y121" s="221">
        <f t="shared" ref="Y121:Y135" si="15">X121-G121</f>
        <v>204510434</v>
      </c>
    </row>
    <row r="122" spans="1:25" s="186" customFormat="1" ht="42.75" customHeight="1">
      <c r="A122" s="217" t="s">
        <v>276</v>
      </c>
      <c r="B122" s="187"/>
      <c r="C122" s="58">
        <v>0</v>
      </c>
      <c r="D122" s="58"/>
      <c r="E122" s="58">
        <f>'درآمد ناشی از تغییر قیمت اوراق '!I111</f>
        <v>4971356554</v>
      </c>
      <c r="F122" s="58"/>
      <c r="G122" s="58">
        <f>'درآمد ناشی ازفروش'!I115</f>
        <v>2953563289</v>
      </c>
      <c r="H122" s="58"/>
      <c r="I122" s="218">
        <f t="shared" si="9"/>
        <v>7924919843</v>
      </c>
      <c r="J122" s="218"/>
      <c r="K122" s="219">
        <f t="shared" si="10"/>
        <v>3.004682578864469E-2</v>
      </c>
      <c r="L122" s="219"/>
      <c r="M122" s="58">
        <v>0</v>
      </c>
      <c r="N122" s="69"/>
      <c r="O122" s="58">
        <f>'درآمد ناشی از تغییر قیمت اوراق '!P111</f>
        <v>1549084631</v>
      </c>
      <c r="P122" s="58"/>
      <c r="Q122" s="58">
        <f>'درآمد ناشی ازفروش'!Q115</f>
        <v>2849449174</v>
      </c>
      <c r="R122" s="220">
        <f t="shared" si="11"/>
        <v>4398533805</v>
      </c>
      <c r="S122" s="134"/>
      <c r="T122" s="219">
        <f>R122/درآمدها!$J$4</f>
        <v>-7.0513266992827794E-3</v>
      </c>
      <c r="U122" s="186">
        <v>0</v>
      </c>
      <c r="V122" s="221">
        <f t="shared" si="14"/>
        <v>0</v>
      </c>
      <c r="X122" s="221">
        <v>0</v>
      </c>
      <c r="Y122" s="221">
        <f t="shared" si="15"/>
        <v>-2953563289</v>
      </c>
    </row>
    <row r="123" spans="1:25" s="186" customFormat="1" ht="42.75" customHeight="1">
      <c r="A123" s="217" t="s">
        <v>152</v>
      </c>
      <c r="B123" s="187"/>
      <c r="C123" s="58">
        <f>'درآمد سود سهام'!M44</f>
        <v>0</v>
      </c>
      <c r="D123" s="58"/>
      <c r="E123" s="58">
        <f>'درآمد ناشی از تغییر قیمت اوراق '!I112</f>
        <v>3551195021</v>
      </c>
      <c r="F123" s="58"/>
      <c r="G123" s="58">
        <f>'درآمد ناشی ازفروش'!I116</f>
        <v>-4040868099</v>
      </c>
      <c r="H123" s="58"/>
      <c r="I123" s="218">
        <f t="shared" si="9"/>
        <v>-489673078</v>
      </c>
      <c r="J123" s="218"/>
      <c r="K123" s="219">
        <f t="shared" si="10"/>
        <v>-1.8565640990112185E-3</v>
      </c>
      <c r="L123" s="219"/>
      <c r="M123" s="58">
        <f>'درآمد سود سهام'!S44</f>
        <v>7095525131</v>
      </c>
      <c r="N123" s="69"/>
      <c r="O123" s="58">
        <f>'درآمد ناشی از تغییر قیمت اوراق '!P112</f>
        <v>-6592851048</v>
      </c>
      <c r="P123" s="58"/>
      <c r="Q123" s="58">
        <f>'درآمد ناشی ازفروش'!Q116</f>
        <v>-4178761323</v>
      </c>
      <c r="R123" s="220">
        <f t="shared" si="11"/>
        <v>-3676087240</v>
      </c>
      <c r="S123" s="134"/>
      <c r="T123" s="219">
        <f>R123/درآمدها!$J$4</f>
        <v>5.8931665080847869E-3</v>
      </c>
      <c r="U123" s="186">
        <v>0</v>
      </c>
      <c r="V123" s="221">
        <f t="shared" si="14"/>
        <v>-7095525131</v>
      </c>
      <c r="X123" s="221">
        <v>191603060</v>
      </c>
      <c r="Y123" s="221">
        <f t="shared" si="15"/>
        <v>4232471159</v>
      </c>
    </row>
    <row r="124" spans="1:25" s="186" customFormat="1" ht="42.75" customHeight="1">
      <c r="A124" s="217" t="s">
        <v>353</v>
      </c>
      <c r="B124" s="187"/>
      <c r="C124" s="58">
        <v>0</v>
      </c>
      <c r="D124" s="58"/>
      <c r="E124" s="58">
        <f>'درآمد ناشی از تغییر قیمت اوراق '!I113</f>
        <v>9901635190</v>
      </c>
      <c r="F124" s="58"/>
      <c r="G124" s="58">
        <f>'درآمد ناشی ازفروش'!I117</f>
        <v>673373554</v>
      </c>
      <c r="H124" s="58"/>
      <c r="I124" s="218">
        <f t="shared" si="9"/>
        <v>10575008744</v>
      </c>
      <c r="J124" s="218"/>
      <c r="K124" s="219">
        <f t="shared" si="10"/>
        <v>4.0094468050048931E-2</v>
      </c>
      <c r="L124" s="219"/>
      <c r="M124" s="58">
        <v>0</v>
      </c>
      <c r="N124" s="69"/>
      <c r="O124" s="58">
        <f>'درآمد ناشی از تغییر قیمت اوراق '!P113</f>
        <v>6128907114</v>
      </c>
      <c r="P124" s="58"/>
      <c r="Q124" s="58">
        <f>'درآمد ناشی ازفروش'!Q117</f>
        <v>673373554</v>
      </c>
      <c r="R124" s="220">
        <f t="shared" si="11"/>
        <v>6802280668</v>
      </c>
      <c r="S124" s="134"/>
      <c r="T124" s="219">
        <f>R124/درآمدها!$J$4</f>
        <v>-1.090479360094028E-2</v>
      </c>
      <c r="U124" s="186">
        <v>0</v>
      </c>
      <c r="V124" s="221">
        <f t="shared" si="14"/>
        <v>0</v>
      </c>
      <c r="X124" s="221">
        <v>15984305901</v>
      </c>
      <c r="Y124" s="221">
        <f t="shared" si="15"/>
        <v>15310932347</v>
      </c>
    </row>
    <row r="125" spans="1:25" s="186" customFormat="1" ht="42.75" customHeight="1">
      <c r="A125" s="217" t="s">
        <v>154</v>
      </c>
      <c r="B125" s="187"/>
      <c r="C125" s="58">
        <v>0</v>
      </c>
      <c r="D125" s="58"/>
      <c r="E125" s="58">
        <f>'درآمد ناشی از تغییر قیمت اوراق '!I114</f>
        <v>947601301</v>
      </c>
      <c r="F125" s="58"/>
      <c r="G125" s="58">
        <f>'درآمد ناشی ازفروش'!I118</f>
        <v>-234533329</v>
      </c>
      <c r="H125" s="58"/>
      <c r="I125" s="218">
        <f t="shared" si="9"/>
        <v>713067972</v>
      </c>
      <c r="J125" s="218"/>
      <c r="K125" s="219">
        <f t="shared" si="10"/>
        <v>2.7035515253912667E-3</v>
      </c>
      <c r="L125" s="219"/>
      <c r="M125" s="58">
        <f>'درآمد سود سهام'!S45</f>
        <v>243557150</v>
      </c>
      <c r="N125" s="69"/>
      <c r="O125" s="58">
        <f>'درآمد ناشی از تغییر قیمت اوراق '!P114</f>
        <v>-12619074045</v>
      </c>
      <c r="P125" s="58"/>
      <c r="Q125" s="58">
        <f>'درآمد ناشی ازفروش'!Q118</f>
        <v>-441233148</v>
      </c>
      <c r="R125" s="220">
        <f t="shared" si="11"/>
        <v>-12816750043</v>
      </c>
      <c r="S125" s="134"/>
      <c r="T125" s="219">
        <f>R125/درآمدها!$J$4</f>
        <v>2.0546640263059114E-2</v>
      </c>
      <c r="U125" s="186">
        <v>0</v>
      </c>
      <c r="V125" s="221">
        <f t="shared" si="14"/>
        <v>-243557150</v>
      </c>
      <c r="X125" s="221">
        <v>0</v>
      </c>
      <c r="Y125" s="221">
        <f t="shared" si="15"/>
        <v>234533329</v>
      </c>
    </row>
    <row r="126" spans="1:25" s="186" customFormat="1" ht="42.75" customHeight="1">
      <c r="A126" s="217" t="s">
        <v>118</v>
      </c>
      <c r="B126" s="187"/>
      <c r="C126" s="58">
        <f>'درآمد سود سهام'!M46</f>
        <v>0</v>
      </c>
      <c r="D126" s="58"/>
      <c r="E126" s="58">
        <f>'درآمد ناشی از تغییر قیمت اوراق '!I115</f>
        <v>-2275323273</v>
      </c>
      <c r="F126" s="58"/>
      <c r="G126" s="58">
        <f>'درآمد ناشی ازفروش'!I119</f>
        <v>40842261</v>
      </c>
      <c r="H126" s="58"/>
      <c r="I126" s="218">
        <f t="shared" si="9"/>
        <v>-2234481012</v>
      </c>
      <c r="J126" s="218"/>
      <c r="K126" s="219">
        <f t="shared" si="10"/>
        <v>-8.4718915806955095E-3</v>
      </c>
      <c r="L126" s="219"/>
      <c r="M126" s="58">
        <f>'درآمد سود سهام'!S46</f>
        <v>87733648</v>
      </c>
      <c r="N126" s="69"/>
      <c r="O126" s="58">
        <f>'درآمد ناشی از تغییر قیمت اوراق '!P115</f>
        <v>2170895884</v>
      </c>
      <c r="P126" s="58"/>
      <c r="Q126" s="58">
        <f>'درآمد ناشی ازفروش'!Q119</f>
        <v>2518460345</v>
      </c>
      <c r="R126" s="220">
        <f t="shared" si="11"/>
        <v>4777089877</v>
      </c>
      <c r="S126" s="134"/>
      <c r="T126" s="219">
        <f>R126/درآمدها!$J$4</f>
        <v>-7.6581931361474637E-3</v>
      </c>
      <c r="U126" s="186">
        <v>0</v>
      </c>
      <c r="V126" s="221">
        <f t="shared" si="14"/>
        <v>-87733648</v>
      </c>
      <c r="X126" s="221">
        <v>289221133</v>
      </c>
      <c r="Y126" s="221">
        <f t="shared" si="15"/>
        <v>248378872</v>
      </c>
    </row>
    <row r="127" spans="1:25" s="186" customFormat="1" ht="42.75" customHeight="1">
      <c r="A127" s="217" t="s">
        <v>186</v>
      </c>
      <c r="B127" s="187"/>
      <c r="C127" s="58">
        <v>0</v>
      </c>
      <c r="D127" s="58"/>
      <c r="E127" s="58">
        <f>'درآمد ناشی از تغییر قیمت اوراق '!I116</f>
        <v>-6899904743</v>
      </c>
      <c r="F127" s="58"/>
      <c r="G127" s="58">
        <f>'درآمد ناشی ازفروش'!I120</f>
        <v>3795285</v>
      </c>
      <c r="H127" s="58"/>
      <c r="I127" s="218">
        <f t="shared" si="9"/>
        <v>-6896109458</v>
      </c>
      <c r="J127" s="218"/>
      <c r="K127" s="219">
        <f t="shared" si="10"/>
        <v>-2.6146157135831984E-2</v>
      </c>
      <c r="L127" s="219"/>
      <c r="M127" s="58">
        <v>0</v>
      </c>
      <c r="N127" s="69"/>
      <c r="O127" s="58">
        <f>'درآمد ناشی از تغییر قیمت اوراق '!P116</f>
        <v>183294812</v>
      </c>
      <c r="P127" s="58"/>
      <c r="Q127" s="58">
        <f>'درآمد ناشی ازفروش'!Q120</f>
        <v>1286110872</v>
      </c>
      <c r="R127" s="220">
        <f t="shared" si="11"/>
        <v>1469405684</v>
      </c>
      <c r="S127" s="134"/>
      <c r="T127" s="219">
        <f>R127/درآمدها!$J$4</f>
        <v>-2.3556166647824761E-3</v>
      </c>
      <c r="U127" s="186">
        <v>0</v>
      </c>
      <c r="V127" s="221">
        <f t="shared" si="14"/>
        <v>0</v>
      </c>
      <c r="X127" s="221">
        <v>0</v>
      </c>
      <c r="Y127" s="221">
        <f t="shared" si="15"/>
        <v>-3795285</v>
      </c>
    </row>
    <row r="128" spans="1:25" s="186" customFormat="1" ht="42.75" customHeight="1">
      <c r="A128" s="217" t="s">
        <v>286</v>
      </c>
      <c r="B128" s="187"/>
      <c r="C128" s="58">
        <f>'درآمد سود سهام'!M47</f>
        <v>0</v>
      </c>
      <c r="D128" s="58"/>
      <c r="E128" s="58">
        <f>'درآمد ناشی از تغییر قیمت اوراق '!I117</f>
        <v>-131530978</v>
      </c>
      <c r="F128" s="58"/>
      <c r="G128" s="58">
        <f>'درآمد ناشی ازفروش'!I121</f>
        <v>-367844444</v>
      </c>
      <c r="H128" s="58"/>
      <c r="I128" s="218">
        <f t="shared" si="9"/>
        <v>-499375422</v>
      </c>
      <c r="J128" s="218"/>
      <c r="K128" s="219">
        <f t="shared" si="10"/>
        <v>-1.8933499146011393E-3</v>
      </c>
      <c r="L128" s="219"/>
      <c r="M128" s="58">
        <f>'درآمد سود سهام'!S47</f>
        <v>17385423000</v>
      </c>
      <c r="N128" s="69"/>
      <c r="O128" s="58">
        <f>'درآمد ناشی از تغییر قیمت اوراق '!P117</f>
        <v>-22282876415</v>
      </c>
      <c r="P128" s="58"/>
      <c r="Q128" s="58">
        <f>'درآمد ناشی ازفروش'!Q121</f>
        <v>-728084193</v>
      </c>
      <c r="R128" s="220">
        <f t="shared" si="11"/>
        <v>-5625537608</v>
      </c>
      <c r="S128" s="134"/>
      <c r="T128" s="219">
        <f>R128/درآمدها!$J$4</f>
        <v>9.0183468609512669E-3</v>
      </c>
      <c r="U128" s="186">
        <v>0</v>
      </c>
      <c r="V128" s="221">
        <f t="shared" si="14"/>
        <v>-17385423000</v>
      </c>
      <c r="X128" s="221">
        <v>5094811229</v>
      </c>
      <c r="Y128" s="221">
        <f t="shared" si="15"/>
        <v>5462655673</v>
      </c>
    </row>
    <row r="129" spans="1:25" s="186" customFormat="1" ht="42.75" customHeight="1">
      <c r="A129" s="217" t="s">
        <v>120</v>
      </c>
      <c r="B129" s="187"/>
      <c r="C129" s="58">
        <f>'درآمد سود سهام'!M48</f>
        <v>0</v>
      </c>
      <c r="D129" s="58"/>
      <c r="E129" s="58">
        <f>'درآمد ناشی از تغییر قیمت اوراق '!I118</f>
        <v>-1489429134</v>
      </c>
      <c r="F129" s="58"/>
      <c r="G129" s="58">
        <f>'درآمد ناشی ازفروش'!I122</f>
        <v>274003714</v>
      </c>
      <c r="H129" s="58"/>
      <c r="I129" s="218">
        <f t="shared" si="9"/>
        <v>-1215425420</v>
      </c>
      <c r="J129" s="218"/>
      <c r="K129" s="219">
        <f t="shared" si="10"/>
        <v>-4.6082076004955123E-3</v>
      </c>
      <c r="L129" s="219"/>
      <c r="M129" s="58">
        <f>'درآمد سود سهام'!S48</f>
        <v>466696932</v>
      </c>
      <c r="N129" s="69"/>
      <c r="O129" s="58">
        <f>'درآمد ناشی از تغییر قیمت اوراق '!P118</f>
        <v>1680275235</v>
      </c>
      <c r="P129" s="58"/>
      <c r="Q129" s="58">
        <f>'درآمد ناشی ازفروش'!Q122</f>
        <v>275655375</v>
      </c>
      <c r="R129" s="220">
        <f t="shared" si="11"/>
        <v>2422627542</v>
      </c>
      <c r="S129" s="134"/>
      <c r="T129" s="219">
        <f>R129/درآمدها!$J$4</f>
        <v>-3.8837346776563909E-3</v>
      </c>
      <c r="U129" s="186">
        <v>17301089158</v>
      </c>
      <c r="V129" s="221">
        <f t="shared" si="14"/>
        <v>16834392226</v>
      </c>
      <c r="X129" s="221">
        <v>874984374</v>
      </c>
      <c r="Y129" s="221">
        <f t="shared" si="15"/>
        <v>600980660</v>
      </c>
    </row>
    <row r="130" spans="1:25" s="186" customFormat="1" ht="42.75" customHeight="1">
      <c r="A130" s="217" t="s">
        <v>277</v>
      </c>
      <c r="B130" s="187"/>
      <c r="C130" s="58">
        <v>0</v>
      </c>
      <c r="D130" s="58"/>
      <c r="E130" s="58">
        <f>'درآمد ناشی از تغییر قیمت اوراق '!I119</f>
        <v>38502116</v>
      </c>
      <c r="F130" s="58"/>
      <c r="G130" s="58">
        <f>'درآمد ناشی ازفروش'!I123</f>
        <v>0</v>
      </c>
      <c r="H130" s="58"/>
      <c r="I130" s="218">
        <f t="shared" si="9"/>
        <v>38502116</v>
      </c>
      <c r="J130" s="218"/>
      <c r="K130" s="219">
        <f t="shared" si="10"/>
        <v>1.459783057576333E-4</v>
      </c>
      <c r="L130" s="219"/>
      <c r="M130" s="58">
        <v>0</v>
      </c>
      <c r="N130" s="69"/>
      <c r="O130" s="58">
        <f>'درآمد ناشی از تغییر قیمت اوراق '!P119</f>
        <v>0</v>
      </c>
      <c r="P130" s="58"/>
      <c r="Q130" s="58">
        <f>'درآمد ناشی ازفروش'!Q123</f>
        <v>-35261517</v>
      </c>
      <c r="R130" s="220">
        <f t="shared" si="11"/>
        <v>-35261517</v>
      </c>
      <c r="S130" s="134"/>
      <c r="T130" s="219">
        <f>R130/درآمدها!$J$4</f>
        <v>5.6528035773346435E-5</v>
      </c>
      <c r="U130" s="186">
        <v>0</v>
      </c>
      <c r="V130" s="221">
        <f t="shared" si="14"/>
        <v>0</v>
      </c>
      <c r="X130" s="221">
        <v>437935945</v>
      </c>
      <c r="Y130" s="221">
        <f t="shared" si="15"/>
        <v>437935945</v>
      </c>
    </row>
    <row r="131" spans="1:25" s="186" customFormat="1" ht="42.75" customHeight="1">
      <c r="A131" s="217" t="s">
        <v>151</v>
      </c>
      <c r="B131" s="187"/>
      <c r="C131" s="58">
        <v>0</v>
      </c>
      <c r="D131" s="58"/>
      <c r="E131" s="58">
        <f>'درآمد ناشی از تغییر قیمت اوراق '!I120</f>
        <v>-775705512</v>
      </c>
      <c r="F131" s="58"/>
      <c r="G131" s="58">
        <f>'درآمد ناشی ازفروش'!I124</f>
        <v>-418067884</v>
      </c>
      <c r="H131" s="58"/>
      <c r="I131" s="218">
        <f t="shared" si="9"/>
        <v>-1193773396</v>
      </c>
      <c r="J131" s="218"/>
      <c r="K131" s="219">
        <f t="shared" si="10"/>
        <v>-4.5261153388716675E-3</v>
      </c>
      <c r="L131" s="219"/>
      <c r="M131" s="58">
        <f>'درآمد سود سهام'!S49</f>
        <v>14348940200</v>
      </c>
      <c r="N131" s="69"/>
      <c r="O131" s="58">
        <f>'درآمد ناشی از تغییر قیمت اوراق '!P120</f>
        <v>-24451345704</v>
      </c>
      <c r="P131" s="58"/>
      <c r="Q131" s="58">
        <f>'درآمد ناشی ازفروش'!Q124</f>
        <v>-986927159</v>
      </c>
      <c r="R131" s="220">
        <f t="shared" si="11"/>
        <v>-11089332663</v>
      </c>
      <c r="S131" s="134"/>
      <c r="T131" s="219">
        <f>R131/درآمدها!$J$4</f>
        <v>1.777740286887269E-2</v>
      </c>
      <c r="U131" s="186">
        <v>0</v>
      </c>
      <c r="V131" s="221">
        <f t="shared" si="14"/>
        <v>-14348940200</v>
      </c>
      <c r="X131" s="221">
        <v>4893048</v>
      </c>
      <c r="Y131" s="221">
        <f t="shared" si="15"/>
        <v>422960932</v>
      </c>
    </row>
    <row r="132" spans="1:25" s="186" customFormat="1" ht="42.75" customHeight="1">
      <c r="A132" s="217" t="s">
        <v>150</v>
      </c>
      <c r="B132" s="187"/>
      <c r="C132" s="58">
        <f>'درآمد سود سهام'!M50</f>
        <v>0</v>
      </c>
      <c r="D132" s="58"/>
      <c r="E132" s="58">
        <f>'درآمد ناشی از تغییر قیمت اوراق '!I121</f>
        <v>270329956</v>
      </c>
      <c r="F132" s="58"/>
      <c r="G132" s="58">
        <f>'درآمد ناشی ازفروش'!I125</f>
        <v>8111372</v>
      </c>
      <c r="H132" s="58"/>
      <c r="I132" s="218">
        <f t="shared" si="9"/>
        <v>278441328</v>
      </c>
      <c r="J132" s="218"/>
      <c r="K132" s="219">
        <f t="shared" si="10"/>
        <v>1.0556924537432036E-3</v>
      </c>
      <c r="L132" s="219"/>
      <c r="M132" s="58">
        <v>0</v>
      </c>
      <c r="N132" s="69"/>
      <c r="O132" s="58">
        <f>'درآمد ناشی از تغییر قیمت اوراق '!P121</f>
        <v>647776986</v>
      </c>
      <c r="P132" s="58"/>
      <c r="Q132" s="58">
        <f>'درآمد ناشی ازفروش'!Q125</f>
        <v>-8793633387</v>
      </c>
      <c r="R132" s="220">
        <f t="shared" si="11"/>
        <v>-8145856401</v>
      </c>
      <c r="S132" s="134"/>
      <c r="T132" s="219">
        <f>R132/درآمدها!$J$4</f>
        <v>1.305869120832978E-2</v>
      </c>
      <c r="U132" s="186">
        <v>479503781</v>
      </c>
      <c r="V132" s="221">
        <f t="shared" si="14"/>
        <v>479503781</v>
      </c>
      <c r="X132" s="221">
        <v>16684605</v>
      </c>
      <c r="Y132" s="221">
        <f t="shared" si="15"/>
        <v>8573233</v>
      </c>
    </row>
    <row r="133" spans="1:25" s="186" customFormat="1" ht="42.75" customHeight="1">
      <c r="A133" s="217" t="s">
        <v>305</v>
      </c>
      <c r="B133" s="187"/>
      <c r="C133" s="58">
        <f>'درآمد سود سهام'!M52</f>
        <v>0</v>
      </c>
      <c r="D133" s="58"/>
      <c r="E133" s="58">
        <f>'درآمد ناشی از تغییر قیمت اوراق '!I122</f>
        <v>3442299260</v>
      </c>
      <c r="F133" s="58"/>
      <c r="G133" s="58">
        <f>'درآمد ناشی ازفروش'!I126</f>
        <v>-145084266</v>
      </c>
      <c r="H133" s="58"/>
      <c r="I133" s="218">
        <f t="shared" si="9"/>
        <v>3297214994</v>
      </c>
      <c r="J133" s="218"/>
      <c r="K133" s="219">
        <f t="shared" si="10"/>
        <v>1.250117937784991E-2</v>
      </c>
      <c r="L133" s="219"/>
      <c r="M133" s="58">
        <f>'درآمد سود سهام'!S50</f>
        <v>6941006600</v>
      </c>
      <c r="N133" s="69"/>
      <c r="O133" s="58">
        <f>'درآمد ناشی از تغییر قیمت اوراق '!P122</f>
        <v>-7454883763</v>
      </c>
      <c r="P133" s="58"/>
      <c r="Q133" s="58">
        <f>'درآمد ناشی ازفروش'!Q126</f>
        <v>-291206413</v>
      </c>
      <c r="R133" s="220">
        <f t="shared" si="11"/>
        <v>-805083576</v>
      </c>
      <c r="S133" s="134"/>
      <c r="T133" s="219">
        <f>R133/درآمدها!$J$4</f>
        <v>1.2906362816058558E-3</v>
      </c>
      <c r="U133" s="186">
        <v>261228900</v>
      </c>
      <c r="V133" s="221">
        <f t="shared" si="14"/>
        <v>-6679777700</v>
      </c>
      <c r="X133" s="221">
        <v>131167179</v>
      </c>
      <c r="Y133" s="221">
        <f t="shared" si="15"/>
        <v>276251445</v>
      </c>
    </row>
    <row r="134" spans="1:25" s="186" customFormat="1" ht="42.75" customHeight="1">
      <c r="A134" s="217" t="s">
        <v>257</v>
      </c>
      <c r="B134" s="187"/>
      <c r="C134" s="58">
        <v>0</v>
      </c>
      <c r="D134" s="58"/>
      <c r="E134" s="58">
        <f>'درآمد ناشی از تغییر قیمت اوراق '!I123</f>
        <v>10983797407</v>
      </c>
      <c r="F134" s="58"/>
      <c r="G134" s="58">
        <f>'درآمد ناشی ازفروش'!I127</f>
        <v>-113780637</v>
      </c>
      <c r="H134" s="58"/>
      <c r="I134" s="218">
        <f t="shared" si="9"/>
        <v>10870016770</v>
      </c>
      <c r="J134" s="218"/>
      <c r="K134" s="219">
        <f t="shared" si="10"/>
        <v>4.1212972077733639E-2</v>
      </c>
      <c r="L134" s="219"/>
      <c r="M134" s="58">
        <v>0</v>
      </c>
      <c r="N134" s="69"/>
      <c r="O134" s="58">
        <f>'درآمد ناشی از تغییر قیمت اوراق '!P123</f>
        <v>-3496279127</v>
      </c>
      <c r="P134" s="58"/>
      <c r="Q134" s="58">
        <f>'درآمد ناشی ازفروش'!Q127</f>
        <v>-777492374</v>
      </c>
      <c r="R134" s="220">
        <f t="shared" si="11"/>
        <v>-4273771501</v>
      </c>
      <c r="S134" s="134"/>
      <c r="T134" s="219">
        <f>R134/درآمدها!$J$4</f>
        <v>6.85131919581442E-3</v>
      </c>
      <c r="U134" s="186">
        <v>0</v>
      </c>
      <c r="V134" s="221">
        <f t="shared" si="14"/>
        <v>0</v>
      </c>
      <c r="X134" s="221">
        <v>199864688</v>
      </c>
      <c r="Y134" s="221">
        <f t="shared" si="15"/>
        <v>313645325</v>
      </c>
    </row>
    <row r="135" spans="1:25" s="186" customFormat="1" ht="42.75" customHeight="1">
      <c r="A135" s="217" t="s">
        <v>129</v>
      </c>
      <c r="B135" s="187"/>
      <c r="C135" s="58">
        <f>'درآمد سود سهام'!M54</f>
        <v>0</v>
      </c>
      <c r="D135" s="58"/>
      <c r="E135" s="58">
        <f>'درآمد ناشی از تغییر قیمت اوراق '!I124</f>
        <v>9550554</v>
      </c>
      <c r="F135" s="58"/>
      <c r="G135" s="58">
        <f>'درآمد ناشی ازفروش'!I128</f>
        <v>-130725987</v>
      </c>
      <c r="H135" s="58"/>
      <c r="I135" s="218">
        <f t="shared" si="9"/>
        <v>-121175433</v>
      </c>
      <c r="J135" s="218"/>
      <c r="K135" s="219">
        <f t="shared" si="10"/>
        <v>-4.5942888979887776E-4</v>
      </c>
      <c r="L135" s="219"/>
      <c r="M135" s="58">
        <v>0</v>
      </c>
      <c r="N135" s="69"/>
      <c r="O135" s="58">
        <f>'درآمد ناشی از تغییر قیمت اوراق '!P124</f>
        <v>-8157570647</v>
      </c>
      <c r="P135" s="58"/>
      <c r="Q135" s="58">
        <f>'درآمد ناشی ازفروش'!Q128</f>
        <v>-363859192</v>
      </c>
      <c r="R135" s="220">
        <f t="shared" si="11"/>
        <v>-8521429839</v>
      </c>
      <c r="S135" s="134"/>
      <c r="T135" s="219">
        <f>R135/درآمدها!$J$4</f>
        <v>1.366077615943335E-2</v>
      </c>
      <c r="U135" s="186">
        <v>0</v>
      </c>
      <c r="V135" s="221">
        <f t="shared" si="14"/>
        <v>0</v>
      </c>
      <c r="X135" s="221">
        <v>-137111506</v>
      </c>
      <c r="Y135" s="221">
        <f t="shared" si="15"/>
        <v>-6385519</v>
      </c>
    </row>
    <row r="136" spans="1:25" s="186" customFormat="1" ht="42.75" customHeight="1">
      <c r="A136" s="217" t="s">
        <v>223</v>
      </c>
      <c r="B136" s="187"/>
      <c r="C136" s="58">
        <f>'درآمد سود سهام'!M51</f>
        <v>0</v>
      </c>
      <c r="D136" s="58"/>
      <c r="E136" s="58">
        <f>'درآمد ناشی از تغییر قیمت اوراق '!I125</f>
        <v>-492993245</v>
      </c>
      <c r="F136" s="58"/>
      <c r="G136" s="58">
        <f>'درآمد ناشی ازفروش'!I129</f>
        <v>-72008297</v>
      </c>
      <c r="H136" s="58"/>
      <c r="I136" s="218">
        <f t="shared" si="9"/>
        <v>-565001542</v>
      </c>
      <c r="J136" s="218"/>
      <c r="K136" s="219">
        <f t="shared" si="10"/>
        <v>-2.1421671435307684E-3</v>
      </c>
      <c r="L136" s="219"/>
      <c r="M136" s="58">
        <f>'درآمد سود سهام'!S51</f>
        <v>1052161800</v>
      </c>
      <c r="N136" s="69"/>
      <c r="O136" s="58">
        <f>'درآمد ناشی از تغییر قیمت اوراق '!P125</f>
        <v>-4378772553</v>
      </c>
      <c r="P136" s="58"/>
      <c r="Q136" s="58">
        <f>'درآمد ناشی ازفروش'!Q129</f>
        <v>-106508359</v>
      </c>
      <c r="R136" s="220">
        <f t="shared" si="11"/>
        <v>-3433119112</v>
      </c>
      <c r="S136" s="134"/>
      <c r="T136" s="219">
        <f>R136/درآمدها!$J$4</f>
        <v>5.5036622496217437E-3</v>
      </c>
      <c r="V136" s="221"/>
      <c r="X136" s="221"/>
      <c r="Y136" s="221"/>
    </row>
    <row r="137" spans="1:25" s="186" customFormat="1" ht="42.75" customHeight="1">
      <c r="A137" s="217" t="s">
        <v>116</v>
      </c>
      <c r="B137" s="187"/>
      <c r="C137" s="58">
        <v>0</v>
      </c>
      <c r="D137" s="58"/>
      <c r="E137" s="58">
        <f>'درآمد ناشی از تغییر قیمت اوراق '!I126</f>
        <v>-446878214</v>
      </c>
      <c r="F137" s="58"/>
      <c r="G137" s="58">
        <f>'درآمد ناشی ازفروش'!I130</f>
        <v>-38204026</v>
      </c>
      <c r="H137" s="58"/>
      <c r="I137" s="218">
        <f t="shared" si="9"/>
        <v>-485082240</v>
      </c>
      <c r="J137" s="218"/>
      <c r="K137" s="219">
        <f t="shared" si="10"/>
        <v>-1.8391582308961321E-3</v>
      </c>
      <c r="L137" s="219"/>
      <c r="M137" s="58">
        <f>'درآمد سود سهام'!S52</f>
        <v>11096076620</v>
      </c>
      <c r="N137" s="69"/>
      <c r="O137" s="58">
        <f>'درآمد ناشی از تغییر قیمت اوراق '!P126</f>
        <v>-2691774613</v>
      </c>
      <c r="P137" s="58"/>
      <c r="Q137" s="58">
        <f>'درآمد ناشی ازفروش'!Q130</f>
        <v>-653962782</v>
      </c>
      <c r="R137" s="220">
        <f t="shared" si="11"/>
        <v>7750339225</v>
      </c>
      <c r="S137" s="134"/>
      <c r="T137" s="219">
        <f>R137/درآمدها!$J$4</f>
        <v>-1.2424634282364257E-2</v>
      </c>
      <c r="U137" s="186">
        <v>230486383</v>
      </c>
      <c r="V137" s="221">
        <f>U137-M137</f>
        <v>-10865590237</v>
      </c>
      <c r="X137" s="221">
        <v>31107661</v>
      </c>
      <c r="Y137" s="221">
        <f>X137-G137</f>
        <v>69311687</v>
      </c>
    </row>
    <row r="138" spans="1:25" s="186" customFormat="1" ht="42.75" customHeight="1">
      <c r="A138" s="217" t="s">
        <v>234</v>
      </c>
      <c r="B138" s="187"/>
      <c r="C138" s="58">
        <v>0</v>
      </c>
      <c r="D138" s="58"/>
      <c r="E138" s="58">
        <v>0</v>
      </c>
      <c r="F138" s="58"/>
      <c r="G138" s="58">
        <v>0</v>
      </c>
      <c r="H138" s="58"/>
      <c r="I138" s="218">
        <f t="shared" si="9"/>
        <v>0</v>
      </c>
      <c r="J138" s="218"/>
      <c r="K138" s="219">
        <f t="shared" si="10"/>
        <v>0</v>
      </c>
      <c r="L138" s="219"/>
      <c r="M138" s="58">
        <v>0</v>
      </c>
      <c r="N138" s="69"/>
      <c r="O138" s="58">
        <v>0</v>
      </c>
      <c r="P138" s="58"/>
      <c r="Q138" s="58">
        <v>0</v>
      </c>
      <c r="R138" s="220">
        <f t="shared" si="11"/>
        <v>0</v>
      </c>
      <c r="S138" s="134"/>
      <c r="T138" s="219">
        <f>R138/درآمدها!$J$4</f>
        <v>0</v>
      </c>
      <c r="U138" s="186">
        <v>0</v>
      </c>
      <c r="V138" s="221">
        <f>U138-M138</f>
        <v>0</v>
      </c>
      <c r="X138" s="221">
        <v>0</v>
      </c>
      <c r="Y138" s="221">
        <f>X138-G138</f>
        <v>0</v>
      </c>
    </row>
    <row r="139" spans="1:25" s="186" customFormat="1" ht="42.75" customHeight="1">
      <c r="A139" s="217" t="s">
        <v>224</v>
      </c>
      <c r="B139" s="187"/>
      <c r="C139" s="58">
        <f>'درآمد سود سهام'!M53</f>
        <v>0</v>
      </c>
      <c r="D139" s="58"/>
      <c r="E139" s="58">
        <f>'درآمد ناشی از تغییر قیمت اوراق '!I127</f>
        <v>-4157070635</v>
      </c>
      <c r="F139" s="58"/>
      <c r="G139" s="58">
        <f>'درآمد ناشی ازفروش'!I131</f>
        <v>-112387314</v>
      </c>
      <c r="H139" s="58"/>
      <c r="I139" s="218">
        <f t="shared" si="9"/>
        <v>-4269457949</v>
      </c>
      <c r="J139" s="218"/>
      <c r="K139" s="219">
        <f t="shared" si="10"/>
        <v>-1.6187376244424592E-2</v>
      </c>
      <c r="L139" s="219"/>
      <c r="M139" s="58">
        <f>'درآمد سود سهام'!S53</f>
        <v>1208293800</v>
      </c>
      <c r="N139" s="69"/>
      <c r="O139" s="58">
        <f>'درآمد ناشی از تغییر قیمت اوراق '!P127</f>
        <v>-7969133505</v>
      </c>
      <c r="P139" s="58"/>
      <c r="Q139" s="58">
        <f>'درآمد ناشی ازفروش'!Q131</f>
        <v>-4242050816</v>
      </c>
      <c r="R139" s="220">
        <f t="shared" si="11"/>
        <v>-11002890521</v>
      </c>
      <c r="S139" s="134"/>
      <c r="T139" s="219">
        <f>R139/درآمدها!$J$4</f>
        <v>1.7638826740814992E-2</v>
      </c>
      <c r="U139" s="186">
        <v>0</v>
      </c>
      <c r="V139" s="221">
        <f>U139-M139</f>
        <v>-1208293800</v>
      </c>
      <c r="X139" s="221">
        <v>279381205</v>
      </c>
      <c r="Y139" s="221">
        <f>X139-G139</f>
        <v>391768519</v>
      </c>
    </row>
    <row r="140" spans="1:25" s="186" customFormat="1" ht="42.75" customHeight="1">
      <c r="A140" s="217" t="s">
        <v>117</v>
      </c>
      <c r="B140" s="187"/>
      <c r="C140" s="58">
        <f>'درآمد سود سهام'!M55</f>
        <v>0</v>
      </c>
      <c r="D140" s="58"/>
      <c r="E140" s="58">
        <f>'درآمد ناشی از تغییر قیمت اوراق '!I128</f>
        <v>49929032</v>
      </c>
      <c r="F140" s="58"/>
      <c r="G140" s="58">
        <f>'درآمد ناشی ازفروش'!I132</f>
        <v>-3234826</v>
      </c>
      <c r="H140" s="58"/>
      <c r="I140" s="218">
        <f t="shared" ref="I140:I203" si="16">C140+E140+G140</f>
        <v>46694206</v>
      </c>
      <c r="J140" s="218"/>
      <c r="K140" s="219">
        <f t="shared" ref="K140:K203" si="17">I140/263752314429</f>
        <v>1.7703809007738473E-4</v>
      </c>
      <c r="L140" s="219"/>
      <c r="M140" s="58">
        <v>0</v>
      </c>
      <c r="N140" s="69"/>
      <c r="O140" s="58">
        <f>'درآمد ناشی از تغییر قیمت اوراق '!P128</f>
        <v>-174706964</v>
      </c>
      <c r="P140" s="58"/>
      <c r="Q140" s="58">
        <f>'درآمد ناشی ازفروش'!Q132</f>
        <v>-32185292</v>
      </c>
      <c r="R140" s="220">
        <f t="shared" ref="R140:R203" si="18">M140+O140+Q140</f>
        <v>-206892256</v>
      </c>
      <c r="S140" s="134"/>
      <c r="T140" s="219">
        <f>R140/درآمدها!$J$4</f>
        <v>3.3167072330995712E-4</v>
      </c>
      <c r="V140" s="221"/>
      <c r="X140" s="221"/>
      <c r="Y140" s="221"/>
    </row>
    <row r="141" spans="1:25" s="186" customFormat="1" ht="42.75" customHeight="1">
      <c r="A141" s="186" t="s">
        <v>354</v>
      </c>
      <c r="B141" s="187"/>
      <c r="C141" s="58">
        <v>0</v>
      </c>
      <c r="D141" s="58"/>
      <c r="E141" s="58">
        <f>'درآمد ناشی از تغییر قیمت اوراق '!I129</f>
        <v>1166194296</v>
      </c>
      <c r="F141" s="58"/>
      <c r="G141" s="58">
        <f>'درآمد ناشی ازفروش'!I133</f>
        <v>-27795313</v>
      </c>
      <c r="H141" s="58"/>
      <c r="I141" s="218">
        <f t="shared" si="16"/>
        <v>1138398983</v>
      </c>
      <c r="J141" s="218"/>
      <c r="K141" s="219">
        <f t="shared" si="17"/>
        <v>4.3161668001455503E-3</v>
      </c>
      <c r="L141" s="219"/>
      <c r="M141" s="58">
        <v>0</v>
      </c>
      <c r="N141" s="69"/>
      <c r="O141" s="58">
        <f>'درآمد ناشی از تغییر قیمت اوراق '!P129</f>
        <v>-976556039</v>
      </c>
      <c r="P141" s="58"/>
      <c r="Q141" s="58">
        <f>'درآمد ناشی ازفروش'!Q133</f>
        <v>-27795313</v>
      </c>
      <c r="R141" s="220">
        <f t="shared" si="18"/>
        <v>-1004351352</v>
      </c>
      <c r="S141" s="134"/>
      <c r="T141" s="219">
        <f>R141/درآمدها!$J$4</f>
        <v>1.6100841366202385E-3</v>
      </c>
      <c r="U141" s="186">
        <v>796637700</v>
      </c>
      <c r="V141" s="221">
        <f t="shared" ref="V141:V153" si="19">U141-M141</f>
        <v>796637700</v>
      </c>
      <c r="X141" s="221">
        <v>37321501</v>
      </c>
      <c r="Y141" s="221">
        <f t="shared" ref="Y141:Y153" si="20">X141-G141</f>
        <v>65116814</v>
      </c>
    </row>
    <row r="142" spans="1:25" s="186" customFormat="1" ht="42.75" customHeight="1">
      <c r="A142" s="217" t="s">
        <v>266</v>
      </c>
      <c r="B142" s="187"/>
      <c r="C142" s="58">
        <v>0</v>
      </c>
      <c r="D142" s="58"/>
      <c r="E142" s="58">
        <f>'درآمد ناشی از تغییر قیمت اوراق '!I130</f>
        <v>47656704368</v>
      </c>
      <c r="F142" s="58"/>
      <c r="G142" s="58">
        <f>'درآمد ناشی ازفروش'!I134</f>
        <v>384877959</v>
      </c>
      <c r="H142" s="58"/>
      <c r="I142" s="218">
        <f t="shared" si="16"/>
        <v>48041582327</v>
      </c>
      <c r="J142" s="218"/>
      <c r="K142" s="219">
        <f t="shared" si="17"/>
        <v>0.18214658108690229</v>
      </c>
      <c r="L142" s="219"/>
      <c r="M142" s="58">
        <v>0</v>
      </c>
      <c r="N142" s="69"/>
      <c r="O142" s="58">
        <f>'درآمد ناشی از تغییر قیمت اوراق '!P130</f>
        <v>38813116868</v>
      </c>
      <c r="P142" s="58"/>
      <c r="Q142" s="58">
        <f>'درآمد ناشی ازفروش'!Q134</f>
        <v>726671973</v>
      </c>
      <c r="R142" s="220">
        <f t="shared" si="18"/>
        <v>39539788841</v>
      </c>
      <c r="S142" s="134"/>
      <c r="T142" s="219">
        <f>R142/درآمدها!$J$4</f>
        <v>-6.3386569502231344E-2</v>
      </c>
      <c r="U142" s="186">
        <v>140897504</v>
      </c>
      <c r="V142" s="221">
        <f t="shared" si="19"/>
        <v>140897504</v>
      </c>
      <c r="X142" s="221">
        <v>271600928</v>
      </c>
      <c r="Y142" s="221">
        <f t="shared" si="20"/>
        <v>-113277031</v>
      </c>
    </row>
    <row r="143" spans="1:25" s="186" customFormat="1" ht="42.75" customHeight="1">
      <c r="A143" s="217" t="s">
        <v>135</v>
      </c>
      <c r="B143" s="187"/>
      <c r="C143" s="58">
        <v>0</v>
      </c>
      <c r="D143" s="58"/>
      <c r="E143" s="58">
        <f>'درآمد ناشی از تغییر قیمت اوراق '!I131</f>
        <v>1141675960</v>
      </c>
      <c r="F143" s="58"/>
      <c r="G143" s="58">
        <f>'درآمد ناشی ازفروش'!I135</f>
        <v>-117509907</v>
      </c>
      <c r="H143" s="58"/>
      <c r="I143" s="218">
        <f t="shared" si="16"/>
        <v>1024166053</v>
      </c>
      <c r="J143" s="218"/>
      <c r="K143" s="219">
        <f t="shared" si="17"/>
        <v>3.8830599656242914E-3</v>
      </c>
      <c r="L143" s="219"/>
      <c r="M143" s="58">
        <f>'درآمد سود سهام'!S54</f>
        <v>1840655000</v>
      </c>
      <c r="N143" s="69"/>
      <c r="O143" s="58">
        <f>'درآمد ناشی از تغییر قیمت اوراق '!P131</f>
        <v>-7028308344</v>
      </c>
      <c r="P143" s="58"/>
      <c r="Q143" s="58">
        <f>'درآمد ناشی ازفروش'!Q135</f>
        <v>-426184889</v>
      </c>
      <c r="R143" s="220">
        <f t="shared" si="18"/>
        <v>-5613838233</v>
      </c>
      <c r="S143" s="134"/>
      <c r="T143" s="219">
        <f>R143/درآمدها!$J$4</f>
        <v>8.9995914940586338E-3</v>
      </c>
      <c r="U143" s="186">
        <v>3650092388</v>
      </c>
      <c r="V143" s="221">
        <f t="shared" si="19"/>
        <v>1809437388</v>
      </c>
      <c r="X143" s="221">
        <v>330593720</v>
      </c>
      <c r="Y143" s="221">
        <f t="shared" si="20"/>
        <v>448103627</v>
      </c>
    </row>
    <row r="144" spans="1:25" s="186" customFormat="1" ht="42.75" customHeight="1">
      <c r="A144" s="217" t="s">
        <v>188</v>
      </c>
      <c r="B144" s="187"/>
      <c r="C144" s="58">
        <v>0</v>
      </c>
      <c r="D144" s="58"/>
      <c r="E144" s="58">
        <f>'درآمد ناشی از تغییر قیمت اوراق '!I132</f>
        <v>11141283224</v>
      </c>
      <c r="F144" s="58"/>
      <c r="G144" s="58">
        <f>'درآمد ناشی ازفروش'!I136</f>
        <v>50654589</v>
      </c>
      <c r="H144" s="58"/>
      <c r="I144" s="218">
        <f t="shared" si="16"/>
        <v>11191937813</v>
      </c>
      <c r="J144" s="218"/>
      <c r="K144" s="219">
        <f t="shared" si="17"/>
        <v>4.2433515084899016E-2</v>
      </c>
      <c r="L144" s="219"/>
      <c r="M144" s="58">
        <v>0</v>
      </c>
      <c r="N144" s="69"/>
      <c r="O144" s="58">
        <f>'درآمد ناشی از تغییر قیمت اوراق '!P132</f>
        <v>172085440</v>
      </c>
      <c r="P144" s="58"/>
      <c r="Q144" s="58">
        <f>'درآمد ناشی ازفروش'!Q136</f>
        <v>-321798707</v>
      </c>
      <c r="R144" s="220">
        <f t="shared" si="18"/>
        <v>-149713267</v>
      </c>
      <c r="S144" s="134"/>
      <c r="T144" s="219">
        <f>R144/درآمدها!$J$4</f>
        <v>2.4000660302619895E-4</v>
      </c>
      <c r="U144" s="186">
        <v>27637200</v>
      </c>
      <c r="V144" s="221">
        <f t="shared" si="19"/>
        <v>27637200</v>
      </c>
      <c r="X144" s="221">
        <v>178106691</v>
      </c>
      <c r="Y144" s="221">
        <f t="shared" si="20"/>
        <v>127452102</v>
      </c>
    </row>
    <row r="145" spans="1:25" s="186" customFormat="1" ht="42.75" customHeight="1">
      <c r="A145" s="217" t="s">
        <v>397</v>
      </c>
      <c r="B145" s="187"/>
      <c r="C145" s="58">
        <v>0</v>
      </c>
      <c r="D145" s="58"/>
      <c r="E145" s="58">
        <f>'درآمد ناشی از تغییر قیمت اوراق '!I133</f>
        <v>882275594</v>
      </c>
      <c r="F145" s="58"/>
      <c r="G145" s="58">
        <f>'درآمد ناشی ازفروش'!I137</f>
        <v>2841845</v>
      </c>
      <c r="H145" s="58"/>
      <c r="I145" s="218">
        <f t="shared" si="16"/>
        <v>885117439</v>
      </c>
      <c r="J145" s="218"/>
      <c r="K145" s="219">
        <f t="shared" si="17"/>
        <v>3.3558660553034371E-3</v>
      </c>
      <c r="L145" s="219"/>
      <c r="M145" s="58">
        <v>0</v>
      </c>
      <c r="N145" s="69"/>
      <c r="O145" s="58">
        <f>'درآمد ناشی از تغییر قیمت اوراق '!P133</f>
        <v>882275594</v>
      </c>
      <c r="P145" s="58"/>
      <c r="Q145" s="58">
        <f>'درآمد ناشی ازفروش'!Q137</f>
        <v>2841845</v>
      </c>
      <c r="R145" s="220">
        <f t="shared" si="18"/>
        <v>885117439</v>
      </c>
      <c r="S145" s="134"/>
      <c r="T145" s="219">
        <f>R145/درآمدها!$J$4</f>
        <v>-1.418939243464902E-3</v>
      </c>
      <c r="U145" s="186">
        <v>217167060</v>
      </c>
      <c r="V145" s="221">
        <f t="shared" si="19"/>
        <v>217167060</v>
      </c>
      <c r="X145" s="221">
        <v>210238777</v>
      </c>
      <c r="Y145" s="221">
        <f t="shared" si="20"/>
        <v>207396932</v>
      </c>
    </row>
    <row r="146" spans="1:25" s="186" customFormat="1" ht="42.75" customHeight="1">
      <c r="A146" s="217" t="s">
        <v>355</v>
      </c>
      <c r="B146" s="187"/>
      <c r="C146" s="58">
        <v>0</v>
      </c>
      <c r="D146" s="58"/>
      <c r="E146" s="58">
        <f>'درآمد ناشی از تغییر قیمت اوراق '!I134</f>
        <v>3310876719</v>
      </c>
      <c r="F146" s="58"/>
      <c r="G146" s="58">
        <f>'درآمد ناشی ازفروش'!I138</f>
        <v>44691484</v>
      </c>
      <c r="H146" s="58"/>
      <c r="I146" s="218">
        <f t="shared" si="16"/>
        <v>3355568203</v>
      </c>
      <c r="J146" s="218"/>
      <c r="K146" s="219">
        <f t="shared" si="17"/>
        <v>1.2722421830741099E-2</v>
      </c>
      <c r="L146" s="219"/>
      <c r="M146" s="58">
        <v>0</v>
      </c>
      <c r="N146" s="69"/>
      <c r="O146" s="58">
        <f>'درآمد ناشی از تغییر قیمت اوراق '!P134</f>
        <v>2877809242</v>
      </c>
      <c r="P146" s="58"/>
      <c r="Q146" s="58">
        <f>'درآمد ناشی ازفروش'!Q138</f>
        <v>44691484</v>
      </c>
      <c r="R146" s="220">
        <f t="shared" si="18"/>
        <v>2922500726</v>
      </c>
      <c r="S146" s="134"/>
      <c r="T146" s="219">
        <f>R146/درآمدها!$J$4</f>
        <v>-4.685085601591075E-3</v>
      </c>
      <c r="U146" s="186">
        <v>0</v>
      </c>
      <c r="V146" s="221">
        <f t="shared" si="19"/>
        <v>0</v>
      </c>
      <c r="X146" s="221">
        <v>10649004</v>
      </c>
      <c r="Y146" s="221">
        <f t="shared" si="20"/>
        <v>-34042480</v>
      </c>
    </row>
    <row r="147" spans="1:25" s="186" customFormat="1" ht="42.75" customHeight="1">
      <c r="A147" s="217" t="s">
        <v>356</v>
      </c>
      <c r="B147" s="187"/>
      <c r="C147" s="58">
        <v>0</v>
      </c>
      <c r="D147" s="58"/>
      <c r="E147" s="58">
        <f>'درآمد ناشی از تغییر قیمت اوراق '!I135</f>
        <v>762803518</v>
      </c>
      <c r="F147" s="58"/>
      <c r="G147" s="58">
        <f>'درآمد ناشی ازفروش'!I139</f>
        <v>-49942861</v>
      </c>
      <c r="H147" s="58"/>
      <c r="I147" s="218">
        <f t="shared" si="16"/>
        <v>712860657</v>
      </c>
      <c r="J147" s="218"/>
      <c r="K147" s="219">
        <f t="shared" si="17"/>
        <v>2.7027655038526547E-3</v>
      </c>
      <c r="L147" s="219"/>
      <c r="M147" s="58">
        <v>0</v>
      </c>
      <c r="N147" s="69"/>
      <c r="O147" s="58">
        <f>'درآمد ناشی از تغییر قیمت اوراق '!P135</f>
        <v>-2148204770</v>
      </c>
      <c r="P147" s="58"/>
      <c r="Q147" s="58">
        <f>'درآمد ناشی ازفروش'!Q139</f>
        <v>-49942861</v>
      </c>
      <c r="R147" s="220">
        <f t="shared" si="18"/>
        <v>-2198147631</v>
      </c>
      <c r="S147" s="134"/>
      <c r="T147" s="219">
        <f>R147/درآمدها!$J$4</f>
        <v>3.523869036044726E-3</v>
      </c>
      <c r="U147" s="186">
        <v>710100000</v>
      </c>
      <c r="V147" s="221">
        <f t="shared" si="19"/>
        <v>710100000</v>
      </c>
      <c r="X147" s="221">
        <v>59588484</v>
      </c>
      <c r="Y147" s="221">
        <f t="shared" si="20"/>
        <v>109531345</v>
      </c>
    </row>
    <row r="148" spans="1:25" s="186" customFormat="1" ht="42.75" customHeight="1">
      <c r="A148" s="217" t="s">
        <v>287</v>
      </c>
      <c r="B148" s="187"/>
      <c r="C148" s="58">
        <v>0</v>
      </c>
      <c r="D148" s="58"/>
      <c r="E148" s="58">
        <f>'درآمد ناشی از تغییر قیمت اوراق '!I136</f>
        <v>3267132138</v>
      </c>
      <c r="F148" s="58"/>
      <c r="G148" s="58">
        <f>'درآمد ناشی ازفروش'!I140</f>
        <v>-31984561</v>
      </c>
      <c r="H148" s="58"/>
      <c r="I148" s="218">
        <f t="shared" si="16"/>
        <v>3235147577</v>
      </c>
      <c r="J148" s="218"/>
      <c r="K148" s="219">
        <f t="shared" si="17"/>
        <v>1.226585474331781E-2</v>
      </c>
      <c r="L148" s="219"/>
      <c r="M148" s="58">
        <v>0</v>
      </c>
      <c r="N148" s="69"/>
      <c r="O148" s="58">
        <f>'درآمد ناشی از تغییر قیمت اوراق '!P136</f>
        <v>-215779675</v>
      </c>
      <c r="P148" s="58"/>
      <c r="Q148" s="58">
        <f>'درآمد ناشی ازفروش'!Q140</f>
        <v>-219566590</v>
      </c>
      <c r="R148" s="220">
        <f t="shared" si="18"/>
        <v>-435346265</v>
      </c>
      <c r="S148" s="134"/>
      <c r="T148" s="219">
        <f>R148/درآمدها!$J$4</f>
        <v>6.9790727499649996E-4</v>
      </c>
      <c r="U148" s="186">
        <v>2138603550</v>
      </c>
      <c r="V148" s="221">
        <f t="shared" si="19"/>
        <v>2138603550</v>
      </c>
      <c r="X148" s="221">
        <v>336472080</v>
      </c>
      <c r="Y148" s="221">
        <f t="shared" si="20"/>
        <v>368456641</v>
      </c>
    </row>
    <row r="149" spans="1:25" s="186" customFormat="1" ht="42.75" customHeight="1">
      <c r="A149" s="217" t="s">
        <v>288</v>
      </c>
      <c r="B149" s="187"/>
      <c r="C149" s="58">
        <v>0</v>
      </c>
      <c r="D149" s="58"/>
      <c r="E149" s="58">
        <f>'درآمد ناشی از تغییر قیمت اوراق '!I137</f>
        <v>351108820</v>
      </c>
      <c r="F149" s="58"/>
      <c r="G149" s="58">
        <f>'درآمد ناشی ازفروش'!I141</f>
        <v>-216237853</v>
      </c>
      <c r="H149" s="58"/>
      <c r="I149" s="218">
        <f t="shared" si="16"/>
        <v>134870967</v>
      </c>
      <c r="J149" s="218"/>
      <c r="K149" s="219">
        <f t="shared" si="17"/>
        <v>5.1135462940669733E-4</v>
      </c>
      <c r="L149" s="219"/>
      <c r="M149" s="58">
        <v>0</v>
      </c>
      <c r="N149" s="69"/>
      <c r="O149" s="58">
        <f>'درآمد ناشی از تغییر قیمت اوراق '!P137</f>
        <v>-14701353986</v>
      </c>
      <c r="P149" s="58"/>
      <c r="Q149" s="58">
        <f>'درآمد ناشی ازفروش'!Q141</f>
        <v>-738666260</v>
      </c>
      <c r="R149" s="220">
        <f t="shared" si="18"/>
        <v>-15440020246</v>
      </c>
      <c r="S149" s="134"/>
      <c r="T149" s="219">
        <f>R149/درآمدها!$J$4</f>
        <v>2.475202688548769E-2</v>
      </c>
      <c r="U149" s="186">
        <v>0</v>
      </c>
      <c r="V149" s="221">
        <f t="shared" si="19"/>
        <v>0</v>
      </c>
      <c r="X149" s="221">
        <v>70635049</v>
      </c>
      <c r="Y149" s="221">
        <f t="shared" si="20"/>
        <v>286872902</v>
      </c>
    </row>
    <row r="150" spans="1:25" s="186" customFormat="1" ht="42.75" customHeight="1">
      <c r="A150" s="217" t="s">
        <v>102</v>
      </c>
      <c r="B150" s="187"/>
      <c r="C150" s="58">
        <v>0</v>
      </c>
      <c r="D150" s="58"/>
      <c r="E150" s="58">
        <f>'درآمد ناشی از تغییر قیمت اوراق '!I138</f>
        <v>3133141465</v>
      </c>
      <c r="F150" s="58"/>
      <c r="G150" s="58">
        <f>'درآمد ناشی ازفروش'!I142</f>
        <v>-29583672</v>
      </c>
      <c r="H150" s="58"/>
      <c r="I150" s="218">
        <f t="shared" si="16"/>
        <v>3103557793</v>
      </c>
      <c r="J150" s="218"/>
      <c r="K150" s="219">
        <f t="shared" si="17"/>
        <v>1.1766940509010976E-2</v>
      </c>
      <c r="L150" s="219"/>
      <c r="M150" s="58">
        <v>0</v>
      </c>
      <c r="N150" s="69"/>
      <c r="O150" s="58">
        <f>'درآمد ناشی از تغییر قیمت اوراق '!P138</f>
        <v>-1591152012</v>
      </c>
      <c r="P150" s="58"/>
      <c r="Q150" s="58">
        <f>'درآمد ناشی ازفروش'!Q142</f>
        <v>-6110450499</v>
      </c>
      <c r="R150" s="220">
        <f t="shared" si="18"/>
        <v>-7701602511</v>
      </c>
      <c r="S150" s="134"/>
      <c r="T150" s="219">
        <f>R150/درآمدها!$J$4</f>
        <v>1.2346504044448875E-2</v>
      </c>
      <c r="U150" s="186">
        <v>0</v>
      </c>
      <c r="V150" s="221">
        <f t="shared" si="19"/>
        <v>0</v>
      </c>
      <c r="X150" s="221">
        <v>188400443</v>
      </c>
      <c r="Y150" s="221">
        <f t="shared" si="20"/>
        <v>217984115</v>
      </c>
    </row>
    <row r="151" spans="1:25" s="186" customFormat="1" ht="42.75" customHeight="1">
      <c r="A151" s="217" t="s">
        <v>104</v>
      </c>
      <c r="B151" s="187"/>
      <c r="C151" s="58">
        <v>0</v>
      </c>
      <c r="D151" s="58"/>
      <c r="E151" s="58">
        <f>'درآمد ناشی از تغییر قیمت اوراق '!I139</f>
        <v>20134091787</v>
      </c>
      <c r="F151" s="58"/>
      <c r="G151" s="58">
        <f>'درآمد ناشی ازفروش'!I143</f>
        <v>-333707251</v>
      </c>
      <c r="H151" s="58"/>
      <c r="I151" s="218">
        <f t="shared" si="16"/>
        <v>19800384536</v>
      </c>
      <c r="J151" s="218"/>
      <c r="K151" s="219">
        <f t="shared" si="17"/>
        <v>7.5071889241487985E-2</v>
      </c>
      <c r="L151" s="219"/>
      <c r="M151" s="58">
        <f>'درآمد سود سهام'!S55</f>
        <v>17784211200</v>
      </c>
      <c r="N151" s="69"/>
      <c r="O151" s="58">
        <f>'درآمد ناشی از تغییر قیمت اوراق '!P139</f>
        <v>-16997739292</v>
      </c>
      <c r="P151" s="58"/>
      <c r="Q151" s="58">
        <f>'درآمد ناشی ازفروش'!Q143</f>
        <v>-2556764506</v>
      </c>
      <c r="R151" s="220">
        <f t="shared" si="18"/>
        <v>-1770292598</v>
      </c>
      <c r="S151" s="134"/>
      <c r="T151" s="219">
        <f>R151/درآمدها!$J$4</f>
        <v>2.8379710183493922E-3</v>
      </c>
      <c r="U151" s="186">
        <v>0</v>
      </c>
      <c r="V151" s="221">
        <f t="shared" si="19"/>
        <v>-17784211200</v>
      </c>
      <c r="X151" s="221">
        <v>80556118</v>
      </c>
      <c r="Y151" s="221">
        <f t="shared" si="20"/>
        <v>414263369</v>
      </c>
    </row>
    <row r="152" spans="1:25" s="186" customFormat="1" ht="42.75" customHeight="1">
      <c r="A152" s="217" t="s">
        <v>289</v>
      </c>
      <c r="B152" s="187"/>
      <c r="C152" s="58">
        <v>0</v>
      </c>
      <c r="D152" s="58"/>
      <c r="E152" s="58">
        <f>'درآمد ناشی از تغییر قیمت اوراق '!I140</f>
        <v>1799823709</v>
      </c>
      <c r="F152" s="58"/>
      <c r="G152" s="58">
        <f>'درآمد ناشی ازفروش'!I144</f>
        <v>37817931</v>
      </c>
      <c r="H152" s="58"/>
      <c r="I152" s="218">
        <f t="shared" si="16"/>
        <v>1837641640</v>
      </c>
      <c r="J152" s="218"/>
      <c r="K152" s="219">
        <f t="shared" si="17"/>
        <v>6.9673005295833278E-3</v>
      </c>
      <c r="L152" s="219"/>
      <c r="M152" s="58">
        <v>0</v>
      </c>
      <c r="N152" s="69"/>
      <c r="O152" s="58">
        <f>'درآمد ناشی از تغییر قیمت اوراق '!P140</f>
        <v>2910316746</v>
      </c>
      <c r="P152" s="58"/>
      <c r="Q152" s="58">
        <f>'درآمد ناشی ازفروش'!Q144</f>
        <v>218983773</v>
      </c>
      <c r="R152" s="220">
        <f t="shared" si="18"/>
        <v>3129300519</v>
      </c>
      <c r="S152" s="134"/>
      <c r="T152" s="219">
        <f>R152/درآمدها!$J$4</f>
        <v>-5.0166080966846539E-3</v>
      </c>
      <c r="U152" s="186">
        <v>958411300</v>
      </c>
      <c r="V152" s="221">
        <f t="shared" si="19"/>
        <v>958411300</v>
      </c>
      <c r="X152" s="221">
        <v>149464785</v>
      </c>
      <c r="Y152" s="221">
        <f t="shared" si="20"/>
        <v>111646854</v>
      </c>
    </row>
    <row r="153" spans="1:25" s="186" customFormat="1" ht="42.75" customHeight="1">
      <c r="A153" s="217" t="s">
        <v>178</v>
      </c>
      <c r="B153" s="187"/>
      <c r="C153" s="58">
        <f>'درآمد سود سهام'!M58</f>
        <v>0</v>
      </c>
      <c r="D153" s="58"/>
      <c r="E153" s="58">
        <f>'درآمد ناشی از تغییر قیمت اوراق '!I141</f>
        <v>6085620850</v>
      </c>
      <c r="F153" s="58"/>
      <c r="G153" s="58">
        <f>'درآمد ناشی ازفروش'!I145</f>
        <v>-174899532</v>
      </c>
      <c r="H153" s="58"/>
      <c r="I153" s="218">
        <f t="shared" si="16"/>
        <v>5910721318</v>
      </c>
      <c r="J153" s="218"/>
      <c r="K153" s="219">
        <f t="shared" si="17"/>
        <v>2.2410121142618897E-2</v>
      </c>
      <c r="L153" s="219"/>
      <c r="M153" s="58">
        <v>0</v>
      </c>
      <c r="N153" s="69"/>
      <c r="O153" s="58">
        <f>'درآمد ناشی از تغییر قیمت اوراق '!P141</f>
        <v>-5203686454</v>
      </c>
      <c r="P153" s="58"/>
      <c r="Q153" s="58">
        <f>'درآمد ناشی ازفروش'!Q145</f>
        <v>-1101772573</v>
      </c>
      <c r="R153" s="220">
        <f t="shared" si="18"/>
        <v>-6305459027</v>
      </c>
      <c r="S153" s="134"/>
      <c r="T153" s="219">
        <f>R153/درآمدها!$J$4</f>
        <v>1.0108334631366716E-2</v>
      </c>
      <c r="U153" s="186">
        <v>42142000</v>
      </c>
      <c r="V153" s="221">
        <f t="shared" si="19"/>
        <v>42142000</v>
      </c>
      <c r="X153" s="221">
        <v>79038030</v>
      </c>
      <c r="Y153" s="221">
        <f t="shared" si="20"/>
        <v>253937562</v>
      </c>
    </row>
    <row r="154" spans="1:25" s="186" customFormat="1" ht="42.75" customHeight="1">
      <c r="A154" s="217" t="s">
        <v>180</v>
      </c>
      <c r="B154" s="187"/>
      <c r="C154" s="58">
        <f>'درآمد سود سهام'!M59</f>
        <v>0</v>
      </c>
      <c r="D154" s="58"/>
      <c r="E154" s="58">
        <f>'درآمد ناشی از تغییر قیمت اوراق '!I142</f>
        <v>-319952781</v>
      </c>
      <c r="F154" s="58"/>
      <c r="G154" s="58">
        <f>'درآمد ناشی ازفروش'!I146</f>
        <v>-32363650</v>
      </c>
      <c r="H154" s="58"/>
      <c r="I154" s="218">
        <f t="shared" si="16"/>
        <v>-352316431</v>
      </c>
      <c r="J154" s="218"/>
      <c r="K154" s="219">
        <f t="shared" si="17"/>
        <v>-1.3357851731566159E-3</v>
      </c>
      <c r="L154" s="219"/>
      <c r="M154" s="58">
        <v>0</v>
      </c>
      <c r="N154" s="69"/>
      <c r="O154" s="58">
        <f>'درآمد ناشی از تغییر قیمت اوراق '!P142</f>
        <v>-1096907670</v>
      </c>
      <c r="P154" s="58"/>
      <c r="Q154" s="58">
        <f>'درآمد ناشی ازفروش'!Q146</f>
        <v>-54480190</v>
      </c>
      <c r="R154" s="220">
        <f t="shared" si="18"/>
        <v>-1151387860</v>
      </c>
      <c r="S154" s="134"/>
      <c r="T154" s="219">
        <f>R154/درآمدها!$J$4</f>
        <v>1.8457996046816929E-3</v>
      </c>
      <c r="V154" s="221"/>
      <c r="X154" s="221"/>
      <c r="Y154" s="221"/>
    </row>
    <row r="155" spans="1:25" s="186" customFormat="1" ht="42.75" customHeight="1">
      <c r="A155" s="217" t="s">
        <v>258</v>
      </c>
      <c r="B155" s="187"/>
      <c r="C155" s="58">
        <v>0</v>
      </c>
      <c r="D155" s="58"/>
      <c r="E155" s="58">
        <f>'درآمد ناشی از تغییر قیمت اوراق '!I143</f>
        <v>-1521197779</v>
      </c>
      <c r="F155" s="58"/>
      <c r="G155" s="58">
        <f>'درآمد ناشی ازفروش'!I147</f>
        <v>155572587</v>
      </c>
      <c r="H155" s="58"/>
      <c r="I155" s="218">
        <f t="shared" si="16"/>
        <v>-1365625192</v>
      </c>
      <c r="J155" s="218"/>
      <c r="K155" s="219">
        <f t="shared" si="17"/>
        <v>-5.1776804118532777E-3</v>
      </c>
      <c r="L155" s="219"/>
      <c r="M155" s="58">
        <v>0</v>
      </c>
      <c r="N155" s="69"/>
      <c r="O155" s="58">
        <f>'درآمد ناشی از تغییر قیمت اوراق '!P143</f>
        <v>10227785259</v>
      </c>
      <c r="P155" s="58"/>
      <c r="Q155" s="58">
        <f>'درآمد ناشی ازفروش'!Q147</f>
        <v>107569183</v>
      </c>
      <c r="R155" s="220">
        <f t="shared" si="18"/>
        <v>10335354442</v>
      </c>
      <c r="S155" s="134"/>
      <c r="T155" s="219">
        <f>R155/درآمدها!$J$4</f>
        <v>-1.6568694013578342E-2</v>
      </c>
      <c r="U155" s="186">
        <v>0</v>
      </c>
      <c r="V155" s="221">
        <f t="shared" ref="V155:V161" si="21">U155-M155</f>
        <v>0</v>
      </c>
      <c r="X155" s="221">
        <v>159831849</v>
      </c>
      <c r="Y155" s="221">
        <f t="shared" ref="Y155:Y161" si="22">X155-G155</f>
        <v>4259262</v>
      </c>
    </row>
    <row r="156" spans="1:25" s="186" customFormat="1" ht="42.75" customHeight="1">
      <c r="A156" s="217" t="s">
        <v>290</v>
      </c>
      <c r="B156" s="187"/>
      <c r="C156" s="58">
        <f>'درآمد سود سهام'!M56</f>
        <v>0</v>
      </c>
      <c r="D156" s="58"/>
      <c r="E156" s="58">
        <f>'درآمد ناشی از تغییر قیمت اوراق '!I144</f>
        <v>-69093155</v>
      </c>
      <c r="F156" s="58"/>
      <c r="G156" s="58">
        <f>'درآمد ناشی ازفروش'!I148</f>
        <v>-62581433</v>
      </c>
      <c r="H156" s="58"/>
      <c r="I156" s="218">
        <f t="shared" si="16"/>
        <v>-131674588</v>
      </c>
      <c r="J156" s="218"/>
      <c r="K156" s="219">
        <f t="shared" si="17"/>
        <v>-4.9923576323894492E-4</v>
      </c>
      <c r="L156" s="219"/>
      <c r="M156" s="58">
        <f>'درآمد سود سهام'!S56</f>
        <v>2261889577</v>
      </c>
      <c r="N156" s="69"/>
      <c r="O156" s="58">
        <f>'درآمد ناشی از تغییر قیمت اوراق '!P144</f>
        <v>-3320420836</v>
      </c>
      <c r="P156" s="58"/>
      <c r="Q156" s="58">
        <f>'درآمد ناشی ازفروش'!Q148</f>
        <v>-277644277</v>
      </c>
      <c r="R156" s="220">
        <f t="shared" si="18"/>
        <v>-1336175536</v>
      </c>
      <c r="S156" s="134"/>
      <c r="T156" s="219">
        <f>R156/درآمدها!$J$4</f>
        <v>2.1420342890658491E-3</v>
      </c>
      <c r="U156" s="186">
        <v>0</v>
      </c>
      <c r="V156" s="221">
        <f t="shared" si="21"/>
        <v>-2261889577</v>
      </c>
      <c r="X156" s="221">
        <v>81123003</v>
      </c>
      <c r="Y156" s="221">
        <f t="shared" si="22"/>
        <v>143704436</v>
      </c>
    </row>
    <row r="157" spans="1:25" s="186" customFormat="1" ht="42.75" customHeight="1">
      <c r="A157" s="217" t="s">
        <v>259</v>
      </c>
      <c r="B157" s="187"/>
      <c r="C157" s="58">
        <v>0</v>
      </c>
      <c r="D157" s="58"/>
      <c r="E157" s="58">
        <f>'درآمد ناشی از تغییر قیمت اوراق '!I145</f>
        <v>-2813905245</v>
      </c>
      <c r="F157" s="58"/>
      <c r="G157" s="58">
        <f>'درآمد ناشی ازفروش'!I149</f>
        <v>124941982</v>
      </c>
      <c r="H157" s="58"/>
      <c r="I157" s="218">
        <f t="shared" si="16"/>
        <v>-2688963263</v>
      </c>
      <c r="J157" s="218"/>
      <c r="K157" s="219">
        <f t="shared" si="17"/>
        <v>-1.019503191401889E-2</v>
      </c>
      <c r="L157" s="219"/>
      <c r="M157" s="58">
        <v>0</v>
      </c>
      <c r="N157" s="69"/>
      <c r="O157" s="58">
        <f>'درآمد ناشی از تغییر قیمت اوراق '!P145</f>
        <v>6348572075</v>
      </c>
      <c r="P157" s="58"/>
      <c r="Q157" s="58">
        <f>'درآمد ناشی ازفروش'!Q149</f>
        <v>824094713</v>
      </c>
      <c r="R157" s="220">
        <f t="shared" si="18"/>
        <v>7172666788</v>
      </c>
      <c r="S157" s="134"/>
      <c r="T157" s="219">
        <f>R157/درآمدها!$J$4</f>
        <v>-1.1498562718738331E-2</v>
      </c>
      <c r="U157" s="186">
        <v>0</v>
      </c>
      <c r="V157" s="221">
        <f t="shared" si="21"/>
        <v>0</v>
      </c>
      <c r="X157" s="221">
        <v>273434156</v>
      </c>
      <c r="Y157" s="221">
        <f t="shared" si="22"/>
        <v>148492174</v>
      </c>
    </row>
    <row r="158" spans="1:25" s="186" customFormat="1" ht="42.75" customHeight="1">
      <c r="A158" s="217" t="s">
        <v>205</v>
      </c>
      <c r="B158" s="187"/>
      <c r="C158" s="58">
        <f>'درآمد سود سهام'!M63</f>
        <v>0</v>
      </c>
      <c r="D158" s="58"/>
      <c r="E158" s="58">
        <f>'درآمد ناشی از تغییر قیمت اوراق '!I146</f>
        <v>3797049658</v>
      </c>
      <c r="F158" s="58"/>
      <c r="G158" s="58">
        <f>'درآمد ناشی ازفروش'!I150</f>
        <v>-653712</v>
      </c>
      <c r="H158" s="58"/>
      <c r="I158" s="218">
        <f t="shared" si="16"/>
        <v>3796395946</v>
      </c>
      <c r="J158" s="218"/>
      <c r="K158" s="219">
        <f t="shared" si="17"/>
        <v>1.4393791971906883E-2</v>
      </c>
      <c r="L158" s="219"/>
      <c r="M158" s="58">
        <v>0</v>
      </c>
      <c r="N158" s="69"/>
      <c r="O158" s="58">
        <f>'درآمد ناشی از تغییر قیمت اوراق '!P146</f>
        <v>1687373900</v>
      </c>
      <c r="P158" s="58"/>
      <c r="Q158" s="58">
        <f>'درآمد ناشی ازفروش'!Q150</f>
        <v>49543022</v>
      </c>
      <c r="R158" s="220">
        <f t="shared" si="18"/>
        <v>1736916922</v>
      </c>
      <c r="S158" s="134"/>
      <c r="T158" s="219">
        <f>R158/درآمدها!$J$4</f>
        <v>-2.784466190213733E-3</v>
      </c>
      <c r="U158" s="186">
        <v>89103885</v>
      </c>
      <c r="V158" s="221">
        <f t="shared" si="21"/>
        <v>89103885</v>
      </c>
      <c r="X158" s="221">
        <v>-52562770</v>
      </c>
      <c r="Y158" s="221">
        <f t="shared" si="22"/>
        <v>-51909058</v>
      </c>
    </row>
    <row r="159" spans="1:25" s="186" customFormat="1" ht="42.75" customHeight="1">
      <c r="A159" s="217" t="s">
        <v>260</v>
      </c>
      <c r="B159" s="187"/>
      <c r="C159" s="58">
        <f>'درآمد سود سهام'!M64</f>
        <v>0</v>
      </c>
      <c r="D159" s="58"/>
      <c r="E159" s="58">
        <f>'درآمد ناشی از تغییر قیمت اوراق '!I147</f>
        <v>1816861913</v>
      </c>
      <c r="F159" s="58"/>
      <c r="G159" s="58">
        <f>'درآمد ناشی ازفروش'!I151</f>
        <v>-181019693</v>
      </c>
      <c r="H159" s="58"/>
      <c r="I159" s="218">
        <f t="shared" si="16"/>
        <v>1635842220</v>
      </c>
      <c r="J159" s="218"/>
      <c r="K159" s="219">
        <f t="shared" si="17"/>
        <v>6.2021909591256138E-3</v>
      </c>
      <c r="L159" s="219"/>
      <c r="M159" s="58">
        <v>0</v>
      </c>
      <c r="N159" s="69"/>
      <c r="O159" s="58">
        <f>'درآمد ناشی از تغییر قیمت اوراق '!P147</f>
        <v>-11561545654</v>
      </c>
      <c r="P159" s="58"/>
      <c r="Q159" s="58">
        <f>'درآمد ناشی ازفروش'!Q151</f>
        <v>-357160295</v>
      </c>
      <c r="R159" s="220">
        <f t="shared" si="18"/>
        <v>-11918705949</v>
      </c>
      <c r="S159" s="134"/>
      <c r="T159" s="219">
        <f>R159/درآمدها!$J$4</f>
        <v>1.9106978189766168E-2</v>
      </c>
      <c r="U159" s="186">
        <v>1264760320</v>
      </c>
      <c r="V159" s="221">
        <f t="shared" si="21"/>
        <v>1264760320</v>
      </c>
      <c r="X159" s="221">
        <v>5635765052</v>
      </c>
      <c r="Y159" s="221">
        <f t="shared" si="22"/>
        <v>5816784745</v>
      </c>
    </row>
    <row r="160" spans="1:25" s="186" customFormat="1" ht="49.5" customHeight="1">
      <c r="A160" s="217" t="s">
        <v>306</v>
      </c>
      <c r="B160" s="187"/>
      <c r="C160" s="58">
        <f>'درآمد سود سهام'!M65</f>
        <v>0</v>
      </c>
      <c r="D160" s="58"/>
      <c r="E160" s="58">
        <f>'درآمد ناشی از تغییر قیمت اوراق '!I148</f>
        <v>0</v>
      </c>
      <c r="F160" s="58"/>
      <c r="G160" s="58">
        <f>'درآمد ناشی ازفروش'!I152</f>
        <v>0</v>
      </c>
      <c r="H160" s="58"/>
      <c r="I160" s="218">
        <f t="shared" si="16"/>
        <v>0</v>
      </c>
      <c r="J160" s="218"/>
      <c r="K160" s="219">
        <f t="shared" si="17"/>
        <v>0</v>
      </c>
      <c r="L160" s="219"/>
      <c r="M160" s="58">
        <v>0</v>
      </c>
      <c r="N160" s="69"/>
      <c r="O160" s="58">
        <f>'درآمد ناشی از تغییر قیمت اوراق '!P148</f>
        <v>-151333131</v>
      </c>
      <c r="P160" s="58"/>
      <c r="Q160" s="58">
        <f>'درآمد ناشی ازفروش'!Q152</f>
        <v>823462</v>
      </c>
      <c r="R160" s="220">
        <f t="shared" si="18"/>
        <v>-150509669</v>
      </c>
      <c r="S160" s="134"/>
      <c r="T160" s="219">
        <f>R160/درآمدها!$J$4</f>
        <v>2.4128332179998186E-4</v>
      </c>
      <c r="U160" s="186">
        <v>4795700</v>
      </c>
      <c r="V160" s="221">
        <f t="shared" si="21"/>
        <v>4795700</v>
      </c>
      <c r="X160" s="221">
        <v>-270359229</v>
      </c>
      <c r="Y160" s="221">
        <f t="shared" si="22"/>
        <v>-270359229</v>
      </c>
    </row>
    <row r="161" spans="1:25" s="186" customFormat="1" ht="42.75" customHeight="1">
      <c r="A161" s="217" t="s">
        <v>218</v>
      </c>
      <c r="B161" s="187"/>
      <c r="C161" s="58">
        <v>0</v>
      </c>
      <c r="D161" s="58"/>
      <c r="E161" s="58">
        <f>'درآمد ناشی از تغییر قیمت اوراق '!I149</f>
        <v>822493383</v>
      </c>
      <c r="F161" s="58"/>
      <c r="G161" s="58">
        <f>'درآمد ناشی ازفروش'!I153</f>
        <v>-41646765</v>
      </c>
      <c r="H161" s="58"/>
      <c r="I161" s="218">
        <f t="shared" si="16"/>
        <v>780846618</v>
      </c>
      <c r="J161" s="218"/>
      <c r="K161" s="219">
        <f t="shared" si="17"/>
        <v>2.9605299187249316E-3</v>
      </c>
      <c r="L161" s="219"/>
      <c r="M161" s="58">
        <v>0</v>
      </c>
      <c r="N161" s="69"/>
      <c r="O161" s="58">
        <f>'درآمد ناشی از تغییر قیمت اوراق '!P149</f>
        <v>-2829045546</v>
      </c>
      <c r="P161" s="58"/>
      <c r="Q161" s="58">
        <f>'درآمد ناشی ازفروش'!Q153</f>
        <v>145761903</v>
      </c>
      <c r="R161" s="220">
        <f t="shared" si="18"/>
        <v>-2683283643</v>
      </c>
      <c r="S161" s="134"/>
      <c r="T161" s="219">
        <f>R161/درآمدها!$J$4</f>
        <v>4.3015946750543758E-3</v>
      </c>
      <c r="U161" s="186">
        <v>0</v>
      </c>
      <c r="V161" s="221">
        <f t="shared" si="21"/>
        <v>0</v>
      </c>
      <c r="X161" s="221">
        <v>0</v>
      </c>
      <c r="Y161" s="221">
        <f t="shared" si="22"/>
        <v>41646765</v>
      </c>
    </row>
    <row r="162" spans="1:25" s="186" customFormat="1" ht="42.75" customHeight="1">
      <c r="A162" s="217" t="s">
        <v>207</v>
      </c>
      <c r="B162" s="187"/>
      <c r="C162" s="58">
        <f>'درآمد سود سهام'!M57</f>
        <v>0</v>
      </c>
      <c r="D162" s="58"/>
      <c r="E162" s="58">
        <f>'درآمد ناشی از تغییر قیمت اوراق '!I150</f>
        <v>-3721581618</v>
      </c>
      <c r="F162" s="58"/>
      <c r="G162" s="58">
        <f>'درآمد ناشی ازفروش'!I154</f>
        <v>-81122207</v>
      </c>
      <c r="H162" s="58"/>
      <c r="I162" s="218">
        <f t="shared" si="16"/>
        <v>-3802703825</v>
      </c>
      <c r="J162" s="218"/>
      <c r="K162" s="219">
        <f t="shared" si="17"/>
        <v>-1.4417707890952583E-2</v>
      </c>
      <c r="L162" s="219"/>
      <c r="M162" s="58">
        <f>'درآمد سود سهام'!S57</f>
        <v>965825068</v>
      </c>
      <c r="N162" s="69"/>
      <c r="O162" s="58">
        <f>'درآمد ناشی از تغییر قیمت اوراق '!P150</f>
        <v>-5353914547</v>
      </c>
      <c r="P162" s="58"/>
      <c r="Q162" s="58">
        <f>'درآمد ناشی ازفروش'!Q154</f>
        <v>547646396</v>
      </c>
      <c r="R162" s="220">
        <f t="shared" si="18"/>
        <v>-3840443083</v>
      </c>
      <c r="S162" s="134"/>
      <c r="T162" s="219">
        <f>R162/درآمدها!$J$4</f>
        <v>6.1566467483893236E-3</v>
      </c>
      <c r="V162" s="221"/>
      <c r="X162" s="221"/>
      <c r="Y162" s="221"/>
    </row>
    <row r="163" spans="1:25" s="186" customFormat="1" ht="42.75" customHeight="1">
      <c r="A163" s="217" t="s">
        <v>187</v>
      </c>
      <c r="B163" s="187"/>
      <c r="C163" s="58">
        <f>'درآمد سود سهام'!M68</f>
        <v>0</v>
      </c>
      <c r="D163" s="58"/>
      <c r="E163" s="58">
        <f>'درآمد ناشی از تغییر قیمت اوراق '!I151</f>
        <v>-3228927846</v>
      </c>
      <c r="F163" s="58"/>
      <c r="G163" s="58">
        <f>'درآمد ناشی ازفروش'!I155</f>
        <v>-30265488</v>
      </c>
      <c r="H163" s="58"/>
      <c r="I163" s="218">
        <f t="shared" si="16"/>
        <v>-3259193334</v>
      </c>
      <c r="J163" s="218"/>
      <c r="K163" s="219">
        <f t="shared" si="17"/>
        <v>-1.2357022690230642E-2</v>
      </c>
      <c r="L163" s="219"/>
      <c r="M163" s="58">
        <v>0</v>
      </c>
      <c r="N163" s="69"/>
      <c r="O163" s="58">
        <f>'درآمد ناشی از تغییر قیمت اوراق '!P151</f>
        <v>-1782528833</v>
      </c>
      <c r="P163" s="58"/>
      <c r="Q163" s="58">
        <f>'درآمد ناشی ازفروش'!Q155</f>
        <v>67966631</v>
      </c>
      <c r="R163" s="220">
        <f t="shared" si="18"/>
        <v>-1714562202</v>
      </c>
      <c r="S163" s="134"/>
      <c r="T163" s="219">
        <f>R163/درآمدها!$J$4</f>
        <v>2.7486291497408814E-3</v>
      </c>
      <c r="U163" s="186">
        <v>282652500</v>
      </c>
      <c r="V163" s="221">
        <f>U163-M163</f>
        <v>282652500</v>
      </c>
      <c r="X163" s="221">
        <v>21722291</v>
      </c>
      <c r="Y163" s="221">
        <f>X163-G163</f>
        <v>51987779</v>
      </c>
    </row>
    <row r="164" spans="1:25" s="186" customFormat="1" ht="42.75" customHeight="1">
      <c r="A164" s="217" t="s">
        <v>307</v>
      </c>
      <c r="B164" s="187"/>
      <c r="C164" s="58">
        <f>'درآمد سود سهام'!M69</f>
        <v>0</v>
      </c>
      <c r="D164" s="58"/>
      <c r="E164" s="58">
        <f>'درآمد ناشی از تغییر قیمت اوراق '!I152</f>
        <v>34131348612</v>
      </c>
      <c r="F164" s="58"/>
      <c r="G164" s="58">
        <f>'درآمد ناشی ازفروش'!I156</f>
        <v>2322586832</v>
      </c>
      <c r="H164" s="58"/>
      <c r="I164" s="218">
        <f t="shared" si="16"/>
        <v>36453935444</v>
      </c>
      <c r="J164" s="218"/>
      <c r="K164" s="219">
        <f t="shared" si="17"/>
        <v>0.13821276041849903</v>
      </c>
      <c r="L164" s="219"/>
      <c r="M164" s="58">
        <v>0</v>
      </c>
      <c r="N164" s="69"/>
      <c r="O164" s="58">
        <f>'درآمد ناشی از تغییر قیمت اوراق '!P152</f>
        <v>20395817111</v>
      </c>
      <c r="P164" s="58"/>
      <c r="Q164" s="58">
        <f>'درآمد ناشی ازفروش'!Q156</f>
        <v>2322586832</v>
      </c>
      <c r="R164" s="220">
        <f t="shared" si="18"/>
        <v>22718403943</v>
      </c>
      <c r="S164" s="134"/>
      <c r="T164" s="219">
        <f>R164/درآمدها!$J$4</f>
        <v>-3.6420065274084458E-2</v>
      </c>
      <c r="U164" s="186">
        <v>0</v>
      </c>
      <c r="V164" s="221">
        <f>U164-M164</f>
        <v>0</v>
      </c>
      <c r="X164" s="221">
        <v>513579645</v>
      </c>
      <c r="Y164" s="221">
        <f>X164-G164</f>
        <v>-1809007187</v>
      </c>
    </row>
    <row r="165" spans="1:25" s="186" customFormat="1" ht="42.75" customHeight="1">
      <c r="A165" s="217" t="s">
        <v>157</v>
      </c>
      <c r="B165" s="187"/>
      <c r="C165" s="58">
        <f>'درآمد سود سهام'!M70</f>
        <v>0</v>
      </c>
      <c r="D165" s="58"/>
      <c r="E165" s="58">
        <f>'درآمد ناشی از تغییر قیمت اوراق '!I153</f>
        <v>-2982883559</v>
      </c>
      <c r="F165" s="58"/>
      <c r="G165" s="58">
        <f>'درآمد ناشی ازفروش'!I157</f>
        <v>-125638560</v>
      </c>
      <c r="H165" s="58"/>
      <c r="I165" s="218">
        <f t="shared" si="16"/>
        <v>-3108522119</v>
      </c>
      <c r="J165" s="218"/>
      <c r="K165" s="219">
        <f t="shared" si="17"/>
        <v>-1.1785762432946495E-2</v>
      </c>
      <c r="L165" s="219"/>
      <c r="M165" s="58">
        <f>'درآمد سود سهام'!S58</f>
        <v>4985121100</v>
      </c>
      <c r="N165" s="69"/>
      <c r="O165" s="58">
        <f>'درآمد ناشی از تغییر قیمت اوراق '!P153</f>
        <v>-10961771982</v>
      </c>
      <c r="P165" s="58"/>
      <c r="Q165" s="58">
        <f>'درآمد ناشی ازفروش'!Q157</f>
        <v>-372502300</v>
      </c>
      <c r="R165" s="220">
        <f t="shared" si="18"/>
        <v>-6349153182</v>
      </c>
      <c r="S165" s="134"/>
      <c r="T165" s="219">
        <f>R165/درآمدها!$J$4</f>
        <v>1.0178381100352329E-2</v>
      </c>
      <c r="U165" s="186">
        <v>0</v>
      </c>
      <c r="V165" s="221">
        <f>U165-M165</f>
        <v>-4985121100</v>
      </c>
      <c r="X165" s="221">
        <v>115599221</v>
      </c>
      <c r="Y165" s="221">
        <f>X165-G165</f>
        <v>241237781</v>
      </c>
    </row>
    <row r="166" spans="1:25" s="186" customFormat="1" ht="42.75" customHeight="1">
      <c r="A166" s="217" t="s">
        <v>162</v>
      </c>
      <c r="B166" s="187"/>
      <c r="C166" s="58">
        <f>'درآمد سود سهام'!M71</f>
        <v>0</v>
      </c>
      <c r="D166" s="58"/>
      <c r="E166" s="58">
        <f>'درآمد ناشی از تغییر قیمت اوراق '!I154</f>
        <v>8615364494</v>
      </c>
      <c r="F166" s="58"/>
      <c r="G166" s="58">
        <f>'درآمد ناشی ازفروش'!I158</f>
        <v>5099986</v>
      </c>
      <c r="H166" s="58"/>
      <c r="I166" s="218">
        <f t="shared" si="16"/>
        <v>8620464480</v>
      </c>
      <c r="J166" s="218"/>
      <c r="K166" s="219">
        <f t="shared" si="17"/>
        <v>3.2683938712206297E-2</v>
      </c>
      <c r="L166" s="219"/>
      <c r="M166" s="58">
        <f>'درآمد سود سهام'!S95</f>
        <v>0</v>
      </c>
      <c r="N166" s="69"/>
      <c r="O166" s="58">
        <f>'درآمد ناشی از تغییر قیمت اوراق '!P154</f>
        <v>1393670730</v>
      </c>
      <c r="P166" s="58"/>
      <c r="Q166" s="58">
        <f>'درآمد ناشی ازفروش'!Q158</f>
        <v>212758676</v>
      </c>
      <c r="R166" s="220">
        <f t="shared" si="18"/>
        <v>1606429406</v>
      </c>
      <c r="S166" s="134"/>
      <c r="T166" s="219">
        <f>R166/درآمدها!$J$4</f>
        <v>-2.5752805510246102E-3</v>
      </c>
      <c r="U166" s="186">
        <v>0</v>
      </c>
      <c r="V166" s="221">
        <f>U166-M166</f>
        <v>0</v>
      </c>
      <c r="X166" s="221">
        <v>-256212575</v>
      </c>
      <c r="Y166" s="221">
        <f>X166-G166</f>
        <v>-261312561</v>
      </c>
    </row>
    <row r="167" spans="1:25" s="186" customFormat="1" ht="42.75" customHeight="1">
      <c r="A167" s="217" t="s">
        <v>139</v>
      </c>
      <c r="B167" s="187"/>
      <c r="C167" s="58">
        <v>0</v>
      </c>
      <c r="D167" s="58"/>
      <c r="E167" s="58">
        <f>'درآمد ناشی از تغییر قیمت اوراق '!I155</f>
        <v>-328014999</v>
      </c>
      <c r="F167" s="58"/>
      <c r="G167" s="58">
        <f>'درآمد ناشی ازفروش'!I159</f>
        <v>-23758799</v>
      </c>
      <c r="H167" s="58"/>
      <c r="I167" s="218">
        <f t="shared" si="16"/>
        <v>-351773798</v>
      </c>
      <c r="J167" s="218"/>
      <c r="K167" s="219">
        <f t="shared" si="17"/>
        <v>-1.3337278149067947E-3</v>
      </c>
      <c r="L167" s="219"/>
      <c r="M167" s="58">
        <f>'درآمد سود سهام'!S96</f>
        <v>0</v>
      </c>
      <c r="N167" s="69"/>
      <c r="O167" s="58">
        <f>'درآمد ناشی از تغییر قیمت اوراق '!P155</f>
        <v>-1378176202</v>
      </c>
      <c r="P167" s="58"/>
      <c r="Q167" s="58">
        <f>'درآمد ناشی ازفروش'!Q159</f>
        <v>-224601995</v>
      </c>
      <c r="R167" s="220">
        <f t="shared" si="18"/>
        <v>-1602778197</v>
      </c>
      <c r="S167" s="134"/>
      <c r="T167" s="219">
        <f>R167/درآمدها!$J$4</f>
        <v>2.5694272670332276E-3</v>
      </c>
      <c r="U167" s="186">
        <v>789541200</v>
      </c>
      <c r="V167" s="221">
        <f>U167-M167</f>
        <v>789541200</v>
      </c>
      <c r="X167" s="221">
        <v>424605814</v>
      </c>
      <c r="Y167" s="221">
        <f>X167-G167</f>
        <v>448364613</v>
      </c>
    </row>
    <row r="168" spans="1:25" s="186" customFormat="1" ht="42.75" customHeight="1">
      <c r="A168" s="217" t="s">
        <v>308</v>
      </c>
      <c r="B168" s="187"/>
      <c r="C168" s="58">
        <f>'درآمد سود سهام'!M73</f>
        <v>0</v>
      </c>
      <c r="D168" s="58"/>
      <c r="E168" s="58">
        <f>'درآمد ناشی از تغییر قیمت اوراق '!I156</f>
        <v>-4301075130</v>
      </c>
      <c r="F168" s="58"/>
      <c r="G168" s="58">
        <f>'درآمد ناشی ازفروش'!I160</f>
        <v>-225876130</v>
      </c>
      <c r="H168" s="58"/>
      <c r="I168" s="218">
        <f t="shared" si="16"/>
        <v>-4526951260</v>
      </c>
      <c r="J168" s="218"/>
      <c r="K168" s="219">
        <f t="shared" si="17"/>
        <v>-1.7163645633974593E-2</v>
      </c>
      <c r="L168" s="219"/>
      <c r="M168" s="58">
        <v>0</v>
      </c>
      <c r="N168" s="69"/>
      <c r="O168" s="58">
        <f>'درآمد ناشی از تغییر قیمت اوراق '!P156</f>
        <v>-13895219642</v>
      </c>
      <c r="P168" s="58"/>
      <c r="Q168" s="58">
        <f>'درآمد ناشی ازفروش'!Q160</f>
        <v>-776065630</v>
      </c>
      <c r="R168" s="220">
        <f t="shared" si="18"/>
        <v>-14671285272</v>
      </c>
      <c r="S168" s="134"/>
      <c r="T168" s="219">
        <f>R168/درآمدها!$J$4</f>
        <v>2.35196613548018E-2</v>
      </c>
      <c r="V168" s="221"/>
      <c r="X168" s="221"/>
      <c r="Y168" s="221"/>
    </row>
    <row r="169" spans="1:25" s="186" customFormat="1" ht="42.75" customHeight="1">
      <c r="A169" s="217" t="s">
        <v>199</v>
      </c>
      <c r="B169" s="187"/>
      <c r="C169" s="58">
        <v>0</v>
      </c>
      <c r="D169" s="58"/>
      <c r="E169" s="58">
        <f>'درآمد ناشی از تغییر قیمت اوراق '!I157</f>
        <v>-1087796878</v>
      </c>
      <c r="F169" s="58"/>
      <c r="G169" s="58">
        <f>'درآمد ناشی ازفروش'!I161</f>
        <v>-146984387</v>
      </c>
      <c r="H169" s="58"/>
      <c r="I169" s="218">
        <f t="shared" si="16"/>
        <v>-1234781265</v>
      </c>
      <c r="J169" s="218"/>
      <c r="K169" s="219">
        <f t="shared" si="17"/>
        <v>-4.6815940465705112E-3</v>
      </c>
      <c r="L169" s="219"/>
      <c r="M169" s="58">
        <f>'درآمد سود سهام'!S59</f>
        <v>3158391150</v>
      </c>
      <c r="N169" s="69"/>
      <c r="O169" s="58">
        <f>'درآمد ناشی از تغییر قیمت اوراق '!P157</f>
        <v>-8978942920</v>
      </c>
      <c r="P169" s="58"/>
      <c r="Q169" s="58">
        <f>'درآمد ناشی ازفروش'!Q161</f>
        <v>-175693806</v>
      </c>
      <c r="R169" s="220">
        <f t="shared" si="18"/>
        <v>-5996245576</v>
      </c>
      <c r="S169" s="134"/>
      <c r="T169" s="219">
        <f>R169/درآمدها!$J$4</f>
        <v>9.6126319359969205E-3</v>
      </c>
      <c r="U169" s="186">
        <v>140106825</v>
      </c>
      <c r="V169" s="221">
        <f t="shared" ref="V169:V180" si="23">U169-M169</f>
        <v>-3018284325</v>
      </c>
      <c r="X169" s="221">
        <v>-41765016</v>
      </c>
      <c r="Y169" s="221">
        <f t="shared" ref="Y169:Y180" si="24">X169-G169</f>
        <v>105219371</v>
      </c>
    </row>
    <row r="170" spans="1:25" s="186" customFormat="1" ht="42.75" customHeight="1">
      <c r="A170" s="217" t="s">
        <v>119</v>
      </c>
      <c r="B170" s="187"/>
      <c r="C170" s="58">
        <f>'درآمد سود سهام'!M60</f>
        <v>0</v>
      </c>
      <c r="D170" s="58"/>
      <c r="E170" s="58">
        <f>'درآمد ناشی از تغییر قیمت اوراق '!I158</f>
        <v>-1714221524</v>
      </c>
      <c r="F170" s="58"/>
      <c r="G170" s="58">
        <f>'درآمد ناشی ازفروش'!I162</f>
        <v>2118321238</v>
      </c>
      <c r="H170" s="58"/>
      <c r="I170" s="218">
        <f t="shared" si="16"/>
        <v>404099714</v>
      </c>
      <c r="J170" s="218"/>
      <c r="K170" s="219">
        <f t="shared" si="17"/>
        <v>1.5321181725924927E-3</v>
      </c>
      <c r="L170" s="219"/>
      <c r="M170" s="58">
        <f>'درآمد سود سهام'!S60</f>
        <v>974305051</v>
      </c>
      <c r="N170" s="69"/>
      <c r="O170" s="58">
        <f>'درآمد ناشی از تغییر قیمت اوراق '!P158</f>
        <v>5413165850</v>
      </c>
      <c r="P170" s="58"/>
      <c r="Q170" s="58">
        <f>'درآمد ناشی ازفروش'!Q162</f>
        <v>7041727108</v>
      </c>
      <c r="R170" s="220">
        <f t="shared" si="18"/>
        <v>13429198009</v>
      </c>
      <c r="S170" s="134"/>
      <c r="T170" s="219">
        <f>R170/درآمدها!$J$4</f>
        <v>-2.1528460770990219E-2</v>
      </c>
      <c r="U170" s="186">
        <v>253541600</v>
      </c>
      <c r="V170" s="221">
        <f t="shared" si="23"/>
        <v>-720763451</v>
      </c>
      <c r="X170" s="221">
        <v>-13905442</v>
      </c>
      <c r="Y170" s="221">
        <f t="shared" si="24"/>
        <v>-2132226680</v>
      </c>
    </row>
    <row r="171" spans="1:25" s="186" customFormat="1" ht="42.75" customHeight="1">
      <c r="A171" s="217" t="s">
        <v>340</v>
      </c>
      <c r="B171" s="187"/>
      <c r="C171" s="58">
        <v>0</v>
      </c>
      <c r="D171" s="58"/>
      <c r="E171" s="58">
        <f>'درآمد ناشی از تغییر قیمت اوراق '!I159</f>
        <v>209814978</v>
      </c>
      <c r="F171" s="58"/>
      <c r="G171" s="58">
        <f>'درآمد ناشی ازفروش'!I163</f>
        <v>-20409485</v>
      </c>
      <c r="H171" s="58"/>
      <c r="I171" s="218">
        <f t="shared" si="16"/>
        <v>189405493</v>
      </c>
      <c r="J171" s="218"/>
      <c r="K171" s="219">
        <f t="shared" si="17"/>
        <v>7.1811879038880032E-4</v>
      </c>
      <c r="L171" s="219"/>
      <c r="M171" s="58">
        <v>0</v>
      </c>
      <c r="N171" s="69"/>
      <c r="O171" s="58">
        <f>'درآمد ناشی از تغییر قیمت اوراق '!P159</f>
        <v>-997205257</v>
      </c>
      <c r="P171" s="58"/>
      <c r="Q171" s="58">
        <f>'درآمد ناشی ازفروش'!Q163</f>
        <v>-23918207</v>
      </c>
      <c r="R171" s="220">
        <f t="shared" si="18"/>
        <v>-1021123464</v>
      </c>
      <c r="S171" s="134"/>
      <c r="T171" s="219">
        <f>R171/درآمدها!$J$4</f>
        <v>1.6369716510493701E-3</v>
      </c>
      <c r="U171" s="186">
        <v>58630708</v>
      </c>
      <c r="V171" s="221">
        <f t="shared" si="23"/>
        <v>58630708</v>
      </c>
      <c r="X171" s="221">
        <v>-46046241</v>
      </c>
      <c r="Y171" s="221">
        <f t="shared" si="24"/>
        <v>-25636756</v>
      </c>
    </row>
    <row r="172" spans="1:25" s="186" customFormat="1" ht="42.75" customHeight="1">
      <c r="A172" s="217" t="s">
        <v>103</v>
      </c>
      <c r="B172" s="187"/>
      <c r="C172" s="58">
        <v>0</v>
      </c>
      <c r="D172" s="58"/>
      <c r="E172" s="58">
        <f>'درآمد ناشی از تغییر قیمت اوراق '!I160</f>
        <v>2753769427</v>
      </c>
      <c r="F172" s="58"/>
      <c r="G172" s="58">
        <f>'درآمد ناشی ازفروش'!I164</f>
        <v>-360872229</v>
      </c>
      <c r="H172" s="58"/>
      <c r="I172" s="218">
        <f t="shared" si="16"/>
        <v>2392897198</v>
      </c>
      <c r="J172" s="218"/>
      <c r="K172" s="219">
        <f t="shared" si="17"/>
        <v>9.0725163992604451E-3</v>
      </c>
      <c r="L172" s="219"/>
      <c r="M172" s="58">
        <v>0</v>
      </c>
      <c r="N172" s="69"/>
      <c r="O172" s="58">
        <f>'درآمد ناشی از تغییر قیمت اوراق '!P160</f>
        <v>-21228433341</v>
      </c>
      <c r="P172" s="58"/>
      <c r="Q172" s="58">
        <f>'درآمد ناشی ازفروش'!Q164</f>
        <v>-592535377</v>
      </c>
      <c r="R172" s="220">
        <f t="shared" si="18"/>
        <v>-21820968718</v>
      </c>
      <c r="S172" s="134"/>
      <c r="T172" s="219">
        <f>R172/درآمدها!$J$4</f>
        <v>3.4981379283828815E-2</v>
      </c>
      <c r="U172" s="186">
        <v>0</v>
      </c>
      <c r="V172" s="221">
        <f t="shared" si="23"/>
        <v>0</v>
      </c>
      <c r="X172" s="221">
        <v>420799182</v>
      </c>
      <c r="Y172" s="221">
        <f t="shared" si="24"/>
        <v>781671411</v>
      </c>
    </row>
    <row r="173" spans="1:25" s="186" customFormat="1" ht="42.75" customHeight="1">
      <c r="A173" s="217" t="s">
        <v>147</v>
      </c>
      <c r="B173" s="187"/>
      <c r="C173" s="58">
        <f>'درآمد سود سهام'!M61</f>
        <v>0</v>
      </c>
      <c r="D173" s="58"/>
      <c r="E173" s="58">
        <f>'درآمد ناشی از تغییر قیمت اوراق '!I161</f>
        <v>-96266016</v>
      </c>
      <c r="F173" s="58"/>
      <c r="G173" s="58">
        <f>'درآمد ناشی ازفروش'!I165</f>
        <v>-63186213</v>
      </c>
      <c r="H173" s="58"/>
      <c r="I173" s="218">
        <f t="shared" si="16"/>
        <v>-159452229</v>
      </c>
      <c r="J173" s="218"/>
      <c r="K173" s="219">
        <f t="shared" si="17"/>
        <v>-6.0455290921408483E-4</v>
      </c>
      <c r="L173" s="219"/>
      <c r="M173" s="58">
        <f>'درآمد سود سهام'!S61</f>
        <v>2715264750</v>
      </c>
      <c r="N173" s="69"/>
      <c r="O173" s="58">
        <f>'درآمد ناشی از تغییر قیمت اوراق '!P161</f>
        <v>-3519366879</v>
      </c>
      <c r="P173" s="58"/>
      <c r="Q173" s="58">
        <f>'درآمد ناشی ازفروش'!Q165</f>
        <v>-117822740</v>
      </c>
      <c r="R173" s="220">
        <f t="shared" si="18"/>
        <v>-921924869</v>
      </c>
      <c r="S173" s="134"/>
      <c r="T173" s="219">
        <f>R173/درآمدها!$J$4</f>
        <v>1.4779455454276039E-3</v>
      </c>
      <c r="U173" s="186">
        <v>801617050</v>
      </c>
      <c r="V173" s="221">
        <f t="shared" si="23"/>
        <v>-1913647700</v>
      </c>
      <c r="X173" s="221">
        <v>282672774</v>
      </c>
      <c r="Y173" s="221">
        <f t="shared" si="24"/>
        <v>345858987</v>
      </c>
    </row>
    <row r="174" spans="1:25" s="186" customFormat="1" ht="42.75" customHeight="1">
      <c r="A174" s="217" t="s">
        <v>357</v>
      </c>
      <c r="B174" s="187"/>
      <c r="C174" s="58">
        <v>0</v>
      </c>
      <c r="D174" s="58"/>
      <c r="E174" s="58">
        <f>'درآمد ناشی از تغییر قیمت اوراق '!I162</f>
        <v>-324716891</v>
      </c>
      <c r="F174" s="58"/>
      <c r="G174" s="58">
        <f>'درآمد ناشی ازفروش'!I166</f>
        <v>-16581410</v>
      </c>
      <c r="H174" s="58"/>
      <c r="I174" s="218">
        <f t="shared" si="16"/>
        <v>-341298301</v>
      </c>
      <c r="J174" s="218"/>
      <c r="K174" s="219">
        <f t="shared" si="17"/>
        <v>-1.2940106392578207E-3</v>
      </c>
      <c r="L174" s="219"/>
      <c r="M174" s="58">
        <v>0</v>
      </c>
      <c r="N174" s="69"/>
      <c r="O174" s="58">
        <f>'درآمد ناشی از تغییر قیمت اوراق '!P162</f>
        <v>-991577224</v>
      </c>
      <c r="P174" s="58"/>
      <c r="Q174" s="58">
        <f>'درآمد ناشی ازفروش'!Q166</f>
        <v>-16581410</v>
      </c>
      <c r="R174" s="220">
        <f t="shared" si="18"/>
        <v>-1008158634</v>
      </c>
      <c r="S174" s="134"/>
      <c r="T174" s="219">
        <f>R174/درآمدها!$J$4</f>
        <v>1.6161876225563431E-3</v>
      </c>
      <c r="U174" s="186">
        <v>266180730</v>
      </c>
      <c r="V174" s="221">
        <f t="shared" si="23"/>
        <v>266180730</v>
      </c>
      <c r="X174" s="221">
        <v>34141701</v>
      </c>
      <c r="Y174" s="221">
        <f t="shared" si="24"/>
        <v>50723111</v>
      </c>
    </row>
    <row r="175" spans="1:25" s="186" customFormat="1" ht="42.75" customHeight="1">
      <c r="A175" s="217" t="s">
        <v>214</v>
      </c>
      <c r="B175" s="187"/>
      <c r="C175" s="58">
        <f>'درآمد سود سهام'!M63</f>
        <v>0</v>
      </c>
      <c r="D175" s="58"/>
      <c r="E175" s="58">
        <f>'درآمد ناشی از تغییر قیمت اوراق '!I163</f>
        <v>-1467496486</v>
      </c>
      <c r="F175" s="58"/>
      <c r="G175" s="58">
        <f>'درآمد ناشی ازفروش'!I167</f>
        <v>2513777</v>
      </c>
      <c r="H175" s="58"/>
      <c r="I175" s="218">
        <f t="shared" si="16"/>
        <v>-1464982709</v>
      </c>
      <c r="J175" s="218"/>
      <c r="K175" s="219">
        <f t="shared" si="17"/>
        <v>-5.554388071139984E-3</v>
      </c>
      <c r="L175" s="219"/>
      <c r="M175" s="58">
        <v>0</v>
      </c>
      <c r="N175" s="69"/>
      <c r="O175" s="58">
        <f>'درآمد ناشی از تغییر قیمت اوراق '!P163</f>
        <v>-689834516</v>
      </c>
      <c r="P175" s="58"/>
      <c r="Q175" s="58">
        <f>'درآمد ناشی ازفروش'!Q167</f>
        <v>-76131376</v>
      </c>
      <c r="R175" s="220">
        <f t="shared" si="18"/>
        <v>-765965892</v>
      </c>
      <c r="S175" s="134"/>
      <c r="T175" s="219">
        <f>R175/درآمدها!$J$4</f>
        <v>1.22792639193995E-3</v>
      </c>
      <c r="U175" s="186">
        <v>29292120</v>
      </c>
      <c r="V175" s="221">
        <f t="shared" si="23"/>
        <v>29292120</v>
      </c>
      <c r="X175" s="221">
        <v>84171658</v>
      </c>
      <c r="Y175" s="221">
        <f t="shared" si="24"/>
        <v>81657881</v>
      </c>
    </row>
    <row r="176" spans="1:25" s="186" customFormat="1" ht="42.75" customHeight="1">
      <c r="A176" s="217" t="s">
        <v>341</v>
      </c>
      <c r="B176" s="187"/>
      <c r="C176" s="58">
        <v>0</v>
      </c>
      <c r="D176" s="58"/>
      <c r="E176" s="58">
        <f>'درآمد ناشی از تغییر قیمت اوراق '!I164</f>
        <v>775978912</v>
      </c>
      <c r="F176" s="58"/>
      <c r="G176" s="58">
        <f>'درآمد ناشی ازفروش'!I168</f>
        <v>-34088681</v>
      </c>
      <c r="H176" s="58"/>
      <c r="I176" s="218">
        <f t="shared" si="16"/>
        <v>741890231</v>
      </c>
      <c r="J176" s="218"/>
      <c r="K176" s="219">
        <f t="shared" si="17"/>
        <v>2.8128292735786053E-3</v>
      </c>
      <c r="L176" s="219"/>
      <c r="M176" s="58">
        <v>0</v>
      </c>
      <c r="N176" s="69"/>
      <c r="O176" s="58">
        <f>'درآمد ناشی از تغییر قیمت اوراق '!P164</f>
        <v>-1046330271</v>
      </c>
      <c r="P176" s="58"/>
      <c r="Q176" s="58">
        <f>'درآمد ناشی ازفروش'!Q168</f>
        <v>-69095489</v>
      </c>
      <c r="R176" s="220">
        <f t="shared" si="18"/>
        <v>-1115425760</v>
      </c>
      <c r="S176" s="134"/>
      <c r="T176" s="219">
        <f>R176/درآمدها!$J$4</f>
        <v>1.7881484583828918E-3</v>
      </c>
      <c r="U176" s="186">
        <v>0</v>
      </c>
      <c r="V176" s="221">
        <f t="shared" si="23"/>
        <v>0</v>
      </c>
      <c r="X176" s="221">
        <v>147449663</v>
      </c>
      <c r="Y176" s="221">
        <f t="shared" si="24"/>
        <v>181538344</v>
      </c>
    </row>
    <row r="177" spans="1:25" s="186" customFormat="1" ht="42.75" customHeight="1">
      <c r="A177" s="217" t="s">
        <v>100</v>
      </c>
      <c r="B177" s="187"/>
      <c r="C177" s="58">
        <v>0</v>
      </c>
      <c r="D177" s="58"/>
      <c r="E177" s="58">
        <f>'درآمد ناشی از تغییر قیمت اوراق '!I165</f>
        <v>-513766008</v>
      </c>
      <c r="F177" s="58"/>
      <c r="G177" s="58">
        <f>'درآمد ناشی ازفروش'!I169</f>
        <v>-148570873</v>
      </c>
      <c r="H177" s="58"/>
      <c r="I177" s="218">
        <f t="shared" si="16"/>
        <v>-662336881</v>
      </c>
      <c r="J177" s="218"/>
      <c r="K177" s="219">
        <f t="shared" si="17"/>
        <v>-2.5112078445032782E-3</v>
      </c>
      <c r="L177" s="219"/>
      <c r="M177" s="58">
        <f>'درآمد سود سهام'!S99</f>
        <v>0</v>
      </c>
      <c r="N177" s="69"/>
      <c r="O177" s="58">
        <f>'درآمد ناشی از تغییر قیمت اوراق '!P165</f>
        <v>-6435386228</v>
      </c>
      <c r="P177" s="58"/>
      <c r="Q177" s="58">
        <f>'درآمد ناشی ازفروش'!Q169</f>
        <v>-338076406</v>
      </c>
      <c r="R177" s="220">
        <f t="shared" si="18"/>
        <v>-6773462634</v>
      </c>
      <c r="S177" s="134"/>
      <c r="T177" s="219">
        <f>R177/درآمدها!$J$4</f>
        <v>1.0858595167195369E-2</v>
      </c>
      <c r="U177" s="186">
        <v>383647360</v>
      </c>
      <c r="V177" s="221">
        <f t="shared" si="23"/>
        <v>383647360</v>
      </c>
      <c r="X177" s="221">
        <v>408484522</v>
      </c>
      <c r="Y177" s="221">
        <f t="shared" si="24"/>
        <v>557055395</v>
      </c>
    </row>
    <row r="178" spans="1:25" s="186" customFormat="1" ht="42.75" customHeight="1">
      <c r="A178" s="217" t="s">
        <v>98</v>
      </c>
      <c r="B178" s="187"/>
      <c r="C178" s="58">
        <f>'درآمد سود سهام'!M65</f>
        <v>0</v>
      </c>
      <c r="D178" s="58"/>
      <c r="E178" s="58">
        <f>'درآمد ناشی از تغییر قیمت اوراق '!I166</f>
        <v>2766041358</v>
      </c>
      <c r="F178" s="58"/>
      <c r="G178" s="58">
        <f>'درآمد ناشی ازفروش'!I170</f>
        <v>-72939692</v>
      </c>
      <c r="H178" s="58"/>
      <c r="I178" s="218">
        <f t="shared" si="16"/>
        <v>2693101666</v>
      </c>
      <c r="J178" s="218"/>
      <c r="K178" s="219">
        <f t="shared" si="17"/>
        <v>1.021072240382164E-2</v>
      </c>
      <c r="L178" s="219"/>
      <c r="M178" s="58">
        <f>'درآمد سود سهام'!S100</f>
        <v>0</v>
      </c>
      <c r="N178" s="69"/>
      <c r="O178" s="58">
        <f>'درآمد ناشی از تغییر قیمت اوراق '!P166</f>
        <v>-5267607033</v>
      </c>
      <c r="P178" s="58"/>
      <c r="Q178" s="58">
        <f>'درآمد ناشی ازفروش'!Q170</f>
        <v>-208084107</v>
      </c>
      <c r="R178" s="220">
        <f t="shared" si="18"/>
        <v>-5475691140</v>
      </c>
      <c r="S178" s="134"/>
      <c r="T178" s="219">
        <f>R178/درآمدها!$J$4</f>
        <v>8.7781267222767564E-3</v>
      </c>
      <c r="U178" s="186">
        <v>1391166730</v>
      </c>
      <c r="V178" s="221">
        <f t="shared" si="23"/>
        <v>1391166730</v>
      </c>
      <c r="X178" s="221">
        <v>449961396</v>
      </c>
      <c r="Y178" s="221">
        <f t="shared" si="24"/>
        <v>522901088</v>
      </c>
    </row>
    <row r="179" spans="1:25" s="186" customFormat="1" ht="42.75" customHeight="1">
      <c r="A179" s="217" t="s">
        <v>146</v>
      </c>
      <c r="B179" s="187"/>
      <c r="C179" s="58">
        <f>'درآمد سود سهام'!M62</f>
        <v>0</v>
      </c>
      <c r="D179" s="58"/>
      <c r="E179" s="58">
        <f>'درآمد ناشی از تغییر قیمت اوراق '!I167</f>
        <v>-7042191607</v>
      </c>
      <c r="F179" s="58"/>
      <c r="G179" s="58">
        <f>'درآمد ناشی ازفروش'!I171</f>
        <v>-98454602</v>
      </c>
      <c r="H179" s="58"/>
      <c r="I179" s="218">
        <f t="shared" si="16"/>
        <v>-7140646209</v>
      </c>
      <c r="J179" s="218"/>
      <c r="K179" s="219">
        <f t="shared" si="17"/>
        <v>-2.707330255834477E-2</v>
      </c>
      <c r="L179" s="219"/>
      <c r="M179" s="58">
        <f>'درآمد سود سهام'!S62</f>
        <v>6287860526</v>
      </c>
      <c r="N179" s="69"/>
      <c r="O179" s="58">
        <f>'درآمد ناشی از تغییر قیمت اوراق '!P167</f>
        <v>-20216694064</v>
      </c>
      <c r="P179" s="58"/>
      <c r="Q179" s="58">
        <f>'درآمد ناشی ازفروش'!Q171</f>
        <v>-1759925099</v>
      </c>
      <c r="R179" s="220">
        <f t="shared" si="18"/>
        <v>-15688758637</v>
      </c>
      <c r="S179" s="134"/>
      <c r="T179" s="219">
        <f>R179/درآمدها!$J$4</f>
        <v>2.5150781501310164E-2</v>
      </c>
      <c r="U179" s="186">
        <v>1803998000</v>
      </c>
      <c r="V179" s="221">
        <f t="shared" si="23"/>
        <v>-4483862526</v>
      </c>
      <c r="X179" s="221">
        <v>410236789</v>
      </c>
      <c r="Y179" s="221">
        <f t="shared" si="24"/>
        <v>508691391</v>
      </c>
    </row>
    <row r="180" spans="1:25" s="186" customFormat="1" ht="42.75" customHeight="1">
      <c r="A180" s="217" t="s">
        <v>156</v>
      </c>
      <c r="B180" s="187"/>
      <c r="C180" s="58">
        <f>'درآمد سود سهام'!M67</f>
        <v>0</v>
      </c>
      <c r="D180" s="58"/>
      <c r="E180" s="58">
        <f>'درآمد ناشی از تغییر قیمت اوراق '!I168</f>
        <v>-2567146867</v>
      </c>
      <c r="F180" s="58"/>
      <c r="G180" s="58">
        <f>'درآمد ناشی ازفروش'!I172</f>
        <v>2687698729</v>
      </c>
      <c r="H180" s="58"/>
      <c r="I180" s="218">
        <f t="shared" si="16"/>
        <v>120551862</v>
      </c>
      <c r="J180" s="218"/>
      <c r="K180" s="219">
        <f t="shared" si="17"/>
        <v>4.5706466030822864E-4</v>
      </c>
      <c r="L180" s="219"/>
      <c r="M180" s="58">
        <f>'درآمد سود سهام'!S63</f>
        <v>646698400</v>
      </c>
      <c r="N180" s="69"/>
      <c r="O180" s="58">
        <f>'درآمد ناشی از تغییر قیمت اوراق '!P168</f>
        <v>1452521758</v>
      </c>
      <c r="P180" s="58"/>
      <c r="Q180" s="58">
        <f>'درآمد ناشی ازفروش'!Q172</f>
        <v>3107863479</v>
      </c>
      <c r="R180" s="220">
        <f t="shared" si="18"/>
        <v>5207083637</v>
      </c>
      <c r="S180" s="134"/>
      <c r="T180" s="219">
        <f>R180/درآمدها!$J$4</f>
        <v>-8.3475197651633332E-3</v>
      </c>
      <c r="U180" s="186">
        <v>15343364</v>
      </c>
      <c r="V180" s="221">
        <f t="shared" si="23"/>
        <v>-631355036</v>
      </c>
      <c r="X180" s="221">
        <v>29751956</v>
      </c>
      <c r="Y180" s="221">
        <f t="shared" si="24"/>
        <v>-2657946773</v>
      </c>
    </row>
    <row r="181" spans="1:25" s="186" customFormat="1" ht="42.75" customHeight="1">
      <c r="A181" s="217" t="s">
        <v>222</v>
      </c>
      <c r="B181" s="187"/>
      <c r="C181" s="58">
        <f>'درآمد سود سهام'!M68</f>
        <v>0</v>
      </c>
      <c r="D181" s="58"/>
      <c r="E181" s="58">
        <f>'درآمد ناشی از تغییر قیمت اوراق '!I169</f>
        <v>-2005678462</v>
      </c>
      <c r="F181" s="58"/>
      <c r="G181" s="58">
        <f>'درآمد ناشی ازفروش'!I173</f>
        <v>-220537834</v>
      </c>
      <c r="H181" s="58"/>
      <c r="I181" s="218">
        <f t="shared" si="16"/>
        <v>-2226216296</v>
      </c>
      <c r="J181" s="218"/>
      <c r="K181" s="219">
        <f t="shared" si="17"/>
        <v>-8.440556439550332E-3</v>
      </c>
      <c r="L181" s="219"/>
      <c r="M181" s="58">
        <f>'درآمد سود سهام'!S103</f>
        <v>0</v>
      </c>
      <c r="N181" s="69"/>
      <c r="O181" s="58">
        <f>'درآمد ناشی از تغییر قیمت اوراق '!P169</f>
        <v>-12911691028</v>
      </c>
      <c r="P181" s="58"/>
      <c r="Q181" s="58">
        <f>'درآمد ناشی ازفروش'!Q173</f>
        <v>-1650985528</v>
      </c>
      <c r="R181" s="220">
        <f t="shared" si="18"/>
        <v>-14562676556</v>
      </c>
      <c r="S181" s="134"/>
      <c r="T181" s="219">
        <f>R181/درآمدها!$J$4</f>
        <v>2.3345549804713209E-2</v>
      </c>
      <c r="V181" s="221"/>
      <c r="X181" s="221"/>
      <c r="Y181" s="221"/>
    </row>
    <row r="182" spans="1:25" s="186" customFormat="1" ht="42.75" customHeight="1">
      <c r="A182" s="217" t="s">
        <v>190</v>
      </c>
      <c r="B182" s="187"/>
      <c r="C182" s="58">
        <f>'درآمد سود سهام'!M69</f>
        <v>0</v>
      </c>
      <c r="D182" s="58"/>
      <c r="E182" s="58">
        <f>'درآمد ناشی از تغییر قیمت اوراق '!I170</f>
        <v>9459284317</v>
      </c>
      <c r="F182" s="58"/>
      <c r="G182" s="58">
        <f>'درآمد ناشی ازفروش'!I174</f>
        <v>38095858</v>
      </c>
      <c r="H182" s="58"/>
      <c r="I182" s="218">
        <f t="shared" si="16"/>
        <v>9497380175</v>
      </c>
      <c r="J182" s="218"/>
      <c r="K182" s="219">
        <f t="shared" si="17"/>
        <v>3.6008708380667567E-2</v>
      </c>
      <c r="L182" s="219"/>
      <c r="M182" s="58">
        <f>'درآمد سود سهام'!S64</f>
        <v>149159205</v>
      </c>
      <c r="N182" s="69"/>
      <c r="O182" s="58">
        <f>'درآمد ناشی از تغییر قیمت اوراق '!P170</f>
        <v>3145336881</v>
      </c>
      <c r="P182" s="58"/>
      <c r="Q182" s="58">
        <f>'درآمد ناشی ازفروش'!Q174</f>
        <v>-106579109</v>
      </c>
      <c r="R182" s="220">
        <f t="shared" si="18"/>
        <v>3187916977</v>
      </c>
      <c r="S182" s="134"/>
      <c r="T182" s="219">
        <f>R182/درآمدها!$J$4</f>
        <v>-5.1105766356652899E-3</v>
      </c>
      <c r="U182" s="186">
        <v>362853800</v>
      </c>
      <c r="V182" s="221">
        <f>U182-M182</f>
        <v>213694595</v>
      </c>
      <c r="X182" s="221">
        <v>159987208</v>
      </c>
      <c r="Y182" s="221">
        <f>X182-G182</f>
        <v>121891350</v>
      </c>
    </row>
    <row r="183" spans="1:25" s="186" customFormat="1" ht="42.75" customHeight="1">
      <c r="A183" s="217" t="s">
        <v>196</v>
      </c>
      <c r="B183" s="187"/>
      <c r="C183" s="58">
        <f>'درآمد سود سهام'!M70</f>
        <v>0</v>
      </c>
      <c r="D183" s="58"/>
      <c r="E183" s="58">
        <f>'درآمد ناشی از تغییر قیمت اوراق '!I171</f>
        <v>-4645227616</v>
      </c>
      <c r="F183" s="58"/>
      <c r="G183" s="58">
        <f>'درآمد ناشی ازفروش'!I175</f>
        <v>400278799</v>
      </c>
      <c r="H183" s="58"/>
      <c r="I183" s="218">
        <f t="shared" si="16"/>
        <v>-4244948817</v>
      </c>
      <c r="J183" s="218"/>
      <c r="K183" s="219">
        <f t="shared" si="17"/>
        <v>-1.609445144089041E-2</v>
      </c>
      <c r="L183" s="219"/>
      <c r="M183" s="58">
        <f>'درآمد سود سهام'!S65</f>
        <v>3420864150</v>
      </c>
      <c r="N183" s="69"/>
      <c r="O183" s="58">
        <f>'درآمد ناشی از تغییر قیمت اوراق '!P171</f>
        <v>2965242441</v>
      </c>
      <c r="P183" s="58"/>
      <c r="Q183" s="58">
        <f>'درآمد ناشی ازفروش'!Q175</f>
        <v>406533822</v>
      </c>
      <c r="R183" s="220">
        <f t="shared" si="18"/>
        <v>6792640413</v>
      </c>
      <c r="S183" s="134"/>
      <c r="T183" s="219">
        <f>R183/درآمدها!$J$4</f>
        <v>-1.0889339226714003E-2</v>
      </c>
      <c r="V183" s="221"/>
      <c r="X183" s="221"/>
      <c r="Y183" s="221"/>
    </row>
    <row r="184" spans="1:25" s="186" customFormat="1" ht="42.75" customHeight="1">
      <c r="A184" s="217" t="s">
        <v>278</v>
      </c>
      <c r="B184" s="187"/>
      <c r="C184" s="58">
        <f>'درآمد سود سهام'!M66</f>
        <v>0</v>
      </c>
      <c r="D184" s="58"/>
      <c r="E184" s="58">
        <f>'درآمد ناشی از تغییر قیمت اوراق '!I172</f>
        <v>1436775181</v>
      </c>
      <c r="F184" s="58"/>
      <c r="G184" s="58">
        <f>'درآمد ناشی ازفروش'!I176</f>
        <v>-232826197</v>
      </c>
      <c r="H184" s="58"/>
      <c r="I184" s="218">
        <f t="shared" si="16"/>
        <v>1203948984</v>
      </c>
      <c r="J184" s="218"/>
      <c r="K184" s="219">
        <f t="shared" si="17"/>
        <v>4.5646954287640699E-3</v>
      </c>
      <c r="L184" s="219"/>
      <c r="M184" s="58">
        <f>'درآمد سود سهام'!S66</f>
        <v>7952185800</v>
      </c>
      <c r="N184" s="69"/>
      <c r="O184" s="58">
        <f>'درآمد ناشی از تغییر قیمت اوراق '!P172</f>
        <v>-13089853551</v>
      </c>
      <c r="P184" s="58"/>
      <c r="Q184" s="58">
        <f>'درآمد ناشی ازفروش'!Q176</f>
        <v>-454968922</v>
      </c>
      <c r="R184" s="220">
        <f t="shared" si="18"/>
        <v>-5592636673</v>
      </c>
      <c r="S184" s="134"/>
      <c r="T184" s="219">
        <f>R184/درآمدها!$J$4</f>
        <v>8.9656030941230695E-3</v>
      </c>
      <c r="U184" s="186">
        <v>3405551390</v>
      </c>
      <c r="V184" s="221">
        <f t="shared" ref="V184:V194" si="25">U184-M184</f>
        <v>-4546634410</v>
      </c>
      <c r="X184" s="221">
        <v>14744142</v>
      </c>
      <c r="Y184" s="221">
        <f t="shared" ref="Y184:Y194" si="26">X184-G184</f>
        <v>247570339</v>
      </c>
    </row>
    <row r="185" spans="1:25" s="186" customFormat="1" ht="42.75" customHeight="1">
      <c r="A185" s="217" t="s">
        <v>99</v>
      </c>
      <c r="B185" s="187"/>
      <c r="C185" s="58">
        <v>0</v>
      </c>
      <c r="D185" s="58"/>
      <c r="E185" s="58">
        <f>'درآمد ناشی از تغییر قیمت اوراق '!I173</f>
        <v>1196792713</v>
      </c>
      <c r="F185" s="58"/>
      <c r="G185" s="58">
        <f>'درآمد ناشی ازفروش'!I177</f>
        <v>-219488570</v>
      </c>
      <c r="H185" s="58"/>
      <c r="I185" s="218">
        <f t="shared" si="16"/>
        <v>977304143</v>
      </c>
      <c r="J185" s="218"/>
      <c r="K185" s="219">
        <f t="shared" si="17"/>
        <v>3.7053860365766854E-3</v>
      </c>
      <c r="L185" s="219"/>
      <c r="M185" s="58">
        <f>'درآمد سود سهام'!S67</f>
        <v>589536690</v>
      </c>
      <c r="N185" s="69"/>
      <c r="O185" s="58">
        <f>'درآمد ناشی از تغییر قیمت اوراق '!P173</f>
        <v>-12504729597</v>
      </c>
      <c r="P185" s="58"/>
      <c r="Q185" s="58">
        <f>'درآمد ناشی ازفروش'!Q177</f>
        <v>-429516935</v>
      </c>
      <c r="R185" s="220">
        <f t="shared" si="18"/>
        <v>-12344709842</v>
      </c>
      <c r="S185" s="134"/>
      <c r="T185" s="219">
        <f>R185/درآمدها!$J$4</f>
        <v>1.9789908629290049E-2</v>
      </c>
      <c r="U185" s="186">
        <v>0</v>
      </c>
      <c r="V185" s="221">
        <f t="shared" si="25"/>
        <v>-589536690</v>
      </c>
      <c r="X185" s="221">
        <v>-48106223</v>
      </c>
      <c r="Y185" s="221">
        <f t="shared" si="26"/>
        <v>171382347</v>
      </c>
    </row>
    <row r="186" spans="1:25" s="186" customFormat="1" ht="42.75" customHeight="1">
      <c r="A186" s="217" t="s">
        <v>114</v>
      </c>
      <c r="B186" s="187"/>
      <c r="C186" s="58">
        <v>0</v>
      </c>
      <c r="D186" s="58"/>
      <c r="E186" s="58">
        <f>'درآمد ناشی از تغییر قیمت اوراق '!I174</f>
        <v>9037700313</v>
      </c>
      <c r="F186" s="58"/>
      <c r="G186" s="58">
        <f>'درآمد ناشی ازفروش'!I178</f>
        <v>995574163</v>
      </c>
      <c r="H186" s="58"/>
      <c r="I186" s="218">
        <f t="shared" si="16"/>
        <v>10033274476</v>
      </c>
      <c r="J186" s="218"/>
      <c r="K186" s="219">
        <f t="shared" si="17"/>
        <v>3.8040517285018463E-2</v>
      </c>
      <c r="L186" s="219"/>
      <c r="M186" s="58">
        <f>'درآمد سود سهام'!S108</f>
        <v>0</v>
      </c>
      <c r="N186" s="69"/>
      <c r="O186" s="58">
        <f>'درآمد ناشی از تغییر قیمت اوراق '!P174</f>
        <v>3363773544</v>
      </c>
      <c r="P186" s="58"/>
      <c r="Q186" s="58">
        <f>'درآمد ناشی ازفروش'!Q178</f>
        <v>1287731002</v>
      </c>
      <c r="R186" s="220">
        <f t="shared" si="18"/>
        <v>4651504546</v>
      </c>
      <c r="S186" s="134"/>
      <c r="T186" s="219">
        <f>R186/درآمدها!$J$4</f>
        <v>-7.4568662311429073E-3</v>
      </c>
      <c r="U186" s="186">
        <v>0</v>
      </c>
      <c r="V186" s="221">
        <f t="shared" si="25"/>
        <v>0</v>
      </c>
      <c r="X186" s="221">
        <v>127347996</v>
      </c>
      <c r="Y186" s="221">
        <f t="shared" si="26"/>
        <v>-868226167</v>
      </c>
    </row>
    <row r="187" spans="1:25" s="186" customFormat="1" ht="42.75" customHeight="1">
      <c r="A187" s="217" t="s">
        <v>183</v>
      </c>
      <c r="B187" s="187"/>
      <c r="C187" s="58">
        <v>0</v>
      </c>
      <c r="D187" s="58"/>
      <c r="E187" s="58">
        <f>'درآمد ناشی از تغییر قیمت اوراق '!I175</f>
        <v>-391711680</v>
      </c>
      <c r="F187" s="58"/>
      <c r="G187" s="58">
        <f>'درآمد ناشی ازفروش'!I179</f>
        <v>-2883436</v>
      </c>
      <c r="H187" s="58"/>
      <c r="I187" s="218">
        <f t="shared" si="16"/>
        <v>-394595116</v>
      </c>
      <c r="J187" s="218"/>
      <c r="K187" s="219">
        <f t="shared" si="17"/>
        <v>-1.4960820982908259E-3</v>
      </c>
      <c r="L187" s="219"/>
      <c r="M187" s="58">
        <f>'درآمد سود سهام'!S68</f>
        <v>1833750500</v>
      </c>
      <c r="N187" s="69"/>
      <c r="O187" s="58">
        <f>'درآمد ناشی از تغییر قیمت اوراق '!P175</f>
        <v>-1400200166</v>
      </c>
      <c r="P187" s="58"/>
      <c r="Q187" s="58">
        <f>'درآمد ناشی ازفروش'!Q179</f>
        <v>-60243730</v>
      </c>
      <c r="R187" s="220">
        <f t="shared" si="18"/>
        <v>373306604</v>
      </c>
      <c r="S187" s="134"/>
      <c r="T187" s="219">
        <f>R187/درآمدها!$J$4</f>
        <v>-5.9845097036915541E-4</v>
      </c>
      <c r="U187" s="186">
        <v>51659867</v>
      </c>
      <c r="V187" s="221">
        <f t="shared" si="25"/>
        <v>-1782090633</v>
      </c>
      <c r="X187" s="221">
        <v>-12139938</v>
      </c>
      <c r="Y187" s="221">
        <f t="shared" si="26"/>
        <v>-9256502</v>
      </c>
    </row>
    <row r="188" spans="1:25" s="186" customFormat="1" ht="42.75" customHeight="1">
      <c r="A188" s="217" t="s">
        <v>132</v>
      </c>
      <c r="B188" s="187"/>
      <c r="C188" s="58">
        <v>0</v>
      </c>
      <c r="D188" s="58"/>
      <c r="E188" s="58">
        <f>'درآمد ناشی از تغییر قیمت اوراق '!I176</f>
        <v>-319583659</v>
      </c>
      <c r="F188" s="58"/>
      <c r="G188" s="58">
        <f>'درآمد ناشی ازفروش'!I180</f>
        <v>-15110171</v>
      </c>
      <c r="H188" s="58"/>
      <c r="I188" s="218">
        <f t="shared" si="16"/>
        <v>-334693830</v>
      </c>
      <c r="J188" s="218"/>
      <c r="K188" s="219">
        <f t="shared" si="17"/>
        <v>-1.2689702106485094E-3</v>
      </c>
      <c r="L188" s="219"/>
      <c r="M188" s="58">
        <f>'درآمد سود سهام'!S69</f>
        <v>133226700</v>
      </c>
      <c r="N188" s="69"/>
      <c r="O188" s="58">
        <f>'درآمد ناشی از تغییر قیمت اوراق '!P176</f>
        <v>-898334327</v>
      </c>
      <c r="P188" s="58"/>
      <c r="Q188" s="58">
        <f>'درآمد ناشی ازفروش'!Q180</f>
        <v>-28167341</v>
      </c>
      <c r="R188" s="220">
        <f t="shared" si="18"/>
        <v>-793274968</v>
      </c>
      <c r="S188" s="134"/>
      <c r="T188" s="219">
        <f>R188/درآمدها!$J$4</f>
        <v>1.2717058023681807E-3</v>
      </c>
      <c r="U188" s="186">
        <v>163459800</v>
      </c>
      <c r="V188" s="221">
        <f t="shared" si="25"/>
        <v>30233100</v>
      </c>
      <c r="X188" s="221">
        <v>363550594</v>
      </c>
      <c r="Y188" s="221">
        <f t="shared" si="26"/>
        <v>378660765</v>
      </c>
    </row>
    <row r="189" spans="1:25" s="186" customFormat="1" ht="42.75" customHeight="1">
      <c r="A189" s="217" t="s">
        <v>153</v>
      </c>
      <c r="B189" s="187"/>
      <c r="C189" s="58">
        <f>'درآمد سود سهام'!M70</f>
        <v>0</v>
      </c>
      <c r="D189" s="58"/>
      <c r="E189" s="58">
        <f>'درآمد ناشی از تغییر قیمت اوراق '!I177</f>
        <v>9800666067</v>
      </c>
      <c r="F189" s="58"/>
      <c r="G189" s="58">
        <f>'درآمد ناشی ازفروش'!I181</f>
        <v>-187210754</v>
      </c>
      <c r="H189" s="58"/>
      <c r="I189" s="218">
        <f t="shared" si="16"/>
        <v>9613455313</v>
      </c>
      <c r="J189" s="218"/>
      <c r="K189" s="219">
        <f t="shared" si="17"/>
        <v>3.6448799828779757E-2</v>
      </c>
      <c r="L189" s="219"/>
      <c r="M189" s="58">
        <f>'درآمد سود سهام'!S111</f>
        <v>0</v>
      </c>
      <c r="N189" s="69"/>
      <c r="O189" s="58">
        <f>'درآمد ناشی از تغییر قیمت اوراق '!P177</f>
        <v>-6850307464</v>
      </c>
      <c r="P189" s="58"/>
      <c r="Q189" s="58">
        <f>'درآمد ناشی ازفروش'!Q181</f>
        <v>-903830670</v>
      </c>
      <c r="R189" s="220">
        <f t="shared" si="18"/>
        <v>-7754138134</v>
      </c>
      <c r="S189" s="134"/>
      <c r="T189" s="219">
        <f>R189/درآمدها!$J$4</f>
        <v>1.2430724345473333E-2</v>
      </c>
      <c r="U189" s="186">
        <v>4929976200</v>
      </c>
      <c r="V189" s="221">
        <f t="shared" si="25"/>
        <v>4929976200</v>
      </c>
      <c r="X189" s="221">
        <v>-1702803463</v>
      </c>
      <c r="Y189" s="221">
        <f t="shared" si="26"/>
        <v>-1515592709</v>
      </c>
    </row>
    <row r="190" spans="1:25" s="186" customFormat="1" ht="42.75" customHeight="1">
      <c r="A190" s="217" t="s">
        <v>231</v>
      </c>
      <c r="B190" s="187"/>
      <c r="C190" s="58">
        <v>0</v>
      </c>
      <c r="D190" s="58"/>
      <c r="E190" s="58">
        <f>'درآمد ناشی از تغییر قیمت اوراق '!I178</f>
        <v>-292096395</v>
      </c>
      <c r="F190" s="58"/>
      <c r="G190" s="58">
        <f>'درآمد ناشی ازفروش'!I182</f>
        <v>-11530426</v>
      </c>
      <c r="H190" s="58"/>
      <c r="I190" s="218">
        <f t="shared" si="16"/>
        <v>-303626821</v>
      </c>
      <c r="J190" s="218"/>
      <c r="K190" s="219">
        <f t="shared" si="17"/>
        <v>-1.1511816366704675E-3</v>
      </c>
      <c r="L190" s="219"/>
      <c r="M190" s="58">
        <f>'درآمد سود سهام'!S70</f>
        <v>370406600</v>
      </c>
      <c r="N190" s="69"/>
      <c r="O190" s="58">
        <f>'درآمد ناشی از تغییر قیمت اوراق '!P178</f>
        <v>-849601634</v>
      </c>
      <c r="P190" s="58"/>
      <c r="Q190" s="58">
        <f>'درآمد ناشی ازفروش'!Q182</f>
        <v>-27270811</v>
      </c>
      <c r="R190" s="220">
        <f t="shared" si="18"/>
        <v>-506465845</v>
      </c>
      <c r="S190" s="134"/>
      <c r="T190" s="219">
        <f>R190/درآمدها!$J$4</f>
        <v>8.1191967447509787E-4</v>
      </c>
      <c r="U190" s="186">
        <v>449223130</v>
      </c>
      <c r="V190" s="221">
        <f t="shared" si="25"/>
        <v>78816530</v>
      </c>
      <c r="X190" s="221">
        <v>-86832105</v>
      </c>
      <c r="Y190" s="221">
        <f t="shared" si="26"/>
        <v>-75301679</v>
      </c>
    </row>
    <row r="191" spans="1:25" s="186" customFormat="1" ht="42.75" customHeight="1">
      <c r="A191" s="217" t="s">
        <v>210</v>
      </c>
      <c r="B191" s="187"/>
      <c r="C191" s="58">
        <f>'درآمد سود سهام'!M71</f>
        <v>0</v>
      </c>
      <c r="D191" s="58"/>
      <c r="E191" s="58">
        <f>'درآمد ناشی از تغییر قیمت اوراق '!I179</f>
        <v>271485716</v>
      </c>
      <c r="F191" s="58"/>
      <c r="G191" s="58">
        <f>'درآمد ناشی ازفروش'!I183</f>
        <v>-23225028</v>
      </c>
      <c r="H191" s="58"/>
      <c r="I191" s="218">
        <f t="shared" si="16"/>
        <v>248260688</v>
      </c>
      <c r="J191" s="218"/>
      <c r="K191" s="219">
        <f t="shared" si="17"/>
        <v>9.4126449103380198E-4</v>
      </c>
      <c r="L191" s="219"/>
      <c r="M191" s="58">
        <f>'درآمد سود سهام'!S71</f>
        <v>8072859900</v>
      </c>
      <c r="N191" s="69"/>
      <c r="O191" s="58">
        <f>'درآمد ناشی از تغییر قیمت اوراق '!P179</f>
        <v>-670566315</v>
      </c>
      <c r="P191" s="58"/>
      <c r="Q191" s="58">
        <f>'درآمد ناشی ازفروش'!Q183</f>
        <v>-184965626</v>
      </c>
      <c r="R191" s="220">
        <f t="shared" si="18"/>
        <v>7217327959</v>
      </c>
      <c r="S191" s="134"/>
      <c r="T191" s="219">
        <f>R191/درآمدها!$J$4</f>
        <v>-1.1570159419242382E-2</v>
      </c>
      <c r="U191" s="186">
        <v>154853600</v>
      </c>
      <c r="V191" s="221">
        <f t="shared" si="25"/>
        <v>-7918006300</v>
      </c>
      <c r="X191" s="221">
        <v>491870285</v>
      </c>
      <c r="Y191" s="221">
        <f t="shared" si="26"/>
        <v>515095313</v>
      </c>
    </row>
    <row r="192" spans="1:25" s="186" customFormat="1" ht="42.75" customHeight="1">
      <c r="A192" s="217" t="s">
        <v>213</v>
      </c>
      <c r="B192" s="187"/>
      <c r="C192" s="58">
        <f>'درآمد سود سهام'!M72</f>
        <v>3643696334</v>
      </c>
      <c r="D192" s="58"/>
      <c r="E192" s="58">
        <f>'درآمد ناشی از تغییر قیمت اوراق '!I180</f>
        <v>-3459819319</v>
      </c>
      <c r="F192" s="58"/>
      <c r="G192" s="58">
        <f>'درآمد ناشی ازفروش'!I184</f>
        <v>-45024584</v>
      </c>
      <c r="H192" s="58"/>
      <c r="I192" s="218">
        <f t="shared" si="16"/>
        <v>138852431</v>
      </c>
      <c r="J192" s="218"/>
      <c r="K192" s="219">
        <f t="shared" si="17"/>
        <v>5.2645009504694962E-4</v>
      </c>
      <c r="L192" s="219"/>
      <c r="M192" s="58">
        <f>'درآمد سود سهام'!S72</f>
        <v>3643696334</v>
      </c>
      <c r="N192" s="69"/>
      <c r="O192" s="58">
        <f>'درآمد ناشی از تغییر قیمت اوراق '!P180</f>
        <v>-7163626067</v>
      </c>
      <c r="P192" s="58"/>
      <c r="Q192" s="58">
        <f>'درآمد ناشی ازفروش'!Q184</f>
        <v>-650764493</v>
      </c>
      <c r="R192" s="220">
        <f t="shared" si="18"/>
        <v>-4170694226</v>
      </c>
      <c r="S192" s="134"/>
      <c r="T192" s="219">
        <f>R192/درآمدها!$J$4</f>
        <v>6.686075145519616E-3</v>
      </c>
      <c r="U192" s="186">
        <v>0</v>
      </c>
      <c r="V192" s="221">
        <f t="shared" si="25"/>
        <v>-3643696334</v>
      </c>
      <c r="X192" s="221">
        <v>35798</v>
      </c>
      <c r="Y192" s="221">
        <f t="shared" si="26"/>
        <v>45060382</v>
      </c>
    </row>
    <row r="193" spans="1:25 16379:16379" s="186" customFormat="1" ht="42.75" customHeight="1">
      <c r="A193" s="217" t="s">
        <v>197</v>
      </c>
      <c r="B193" s="187"/>
      <c r="C193" s="58">
        <v>0</v>
      </c>
      <c r="D193" s="58"/>
      <c r="E193" s="58">
        <f>'درآمد ناشی از تغییر قیمت اوراق '!I181</f>
        <v>-602302146</v>
      </c>
      <c r="F193" s="58"/>
      <c r="G193" s="58">
        <f>'درآمد ناشی ازفروش'!I185</f>
        <v>112570875</v>
      </c>
      <c r="H193" s="58"/>
      <c r="I193" s="218">
        <f t="shared" si="16"/>
        <v>-489731271</v>
      </c>
      <c r="J193" s="218"/>
      <c r="K193" s="219">
        <f t="shared" si="17"/>
        <v>-1.8567847340419518E-3</v>
      </c>
      <c r="L193" s="219"/>
      <c r="M193" s="58">
        <f>'درآمد سود سهام'!S73</f>
        <v>5399176000</v>
      </c>
      <c r="N193" s="69"/>
      <c r="O193" s="58">
        <f>'درآمد ناشی از تغییر قیمت اوراق '!P181</f>
        <v>6645568960</v>
      </c>
      <c r="P193" s="58"/>
      <c r="Q193" s="58">
        <f>'درآمد ناشی ازفروش'!Q185</f>
        <v>189514902</v>
      </c>
      <c r="R193" s="220">
        <f t="shared" si="18"/>
        <v>12234259862</v>
      </c>
      <c r="S193" s="134"/>
      <c r="T193" s="219">
        <f>R193/درآمدها!$J$4</f>
        <v>-1.9612845333329035E-2</v>
      </c>
      <c r="U193" s="186">
        <v>0</v>
      </c>
      <c r="V193" s="221">
        <f t="shared" si="25"/>
        <v>-5399176000</v>
      </c>
      <c r="X193" s="221">
        <v>65900574</v>
      </c>
      <c r="Y193" s="221">
        <f t="shared" si="26"/>
        <v>-46670301</v>
      </c>
    </row>
    <row r="194" spans="1:25 16379:16379" s="186" customFormat="1" ht="42.75" customHeight="1">
      <c r="A194" s="217" t="s">
        <v>110</v>
      </c>
      <c r="B194" s="187"/>
      <c r="C194" s="58">
        <v>0</v>
      </c>
      <c r="D194" s="58"/>
      <c r="E194" s="58">
        <f>'درآمد ناشی از تغییر قیمت اوراق '!I182</f>
        <v>3276607836</v>
      </c>
      <c r="F194" s="58"/>
      <c r="G194" s="58">
        <f>'درآمد ناشی ازفروش'!I186</f>
        <v>-96362257</v>
      </c>
      <c r="H194" s="58"/>
      <c r="I194" s="218">
        <f t="shared" si="16"/>
        <v>3180245579</v>
      </c>
      <c r="J194" s="218"/>
      <c r="K194" s="219">
        <f t="shared" si="17"/>
        <v>1.2057697335793793E-2</v>
      </c>
      <c r="L194" s="219"/>
      <c r="M194" s="58">
        <f>'درآمد سود سهام'!S116</f>
        <v>0</v>
      </c>
      <c r="N194" s="69"/>
      <c r="O194" s="58">
        <f>'درآمد ناشی از تغییر قیمت اوراق '!P182</f>
        <v>-4584150524</v>
      </c>
      <c r="P194" s="58"/>
      <c r="Q194" s="58">
        <f>'درآمد ناشی ازفروش'!Q186</f>
        <v>-70046864</v>
      </c>
      <c r="R194" s="220">
        <f t="shared" si="18"/>
        <v>-4654197388</v>
      </c>
      <c r="S194" s="134"/>
      <c r="T194" s="219">
        <f>R194/درآمدها!$J$4</f>
        <v>7.4611831489008124E-3</v>
      </c>
      <c r="U194" s="186">
        <v>177337560</v>
      </c>
      <c r="V194" s="221">
        <f t="shared" si="25"/>
        <v>177337560</v>
      </c>
      <c r="X194" s="221">
        <v>2451273788</v>
      </c>
      <c r="Y194" s="221">
        <f t="shared" si="26"/>
        <v>2547636045</v>
      </c>
    </row>
    <row r="195" spans="1:25 16379:16379" s="186" customFormat="1" ht="42.75" customHeight="1">
      <c r="A195" s="217" t="s">
        <v>261</v>
      </c>
      <c r="B195" s="187"/>
      <c r="C195" s="58">
        <f>'درآمد سود سهام'!M76</f>
        <v>0</v>
      </c>
      <c r="D195" s="58"/>
      <c r="E195" s="58">
        <f>'درآمد ناشی از تغییر قیمت اوراق '!I183</f>
        <v>-2429136348</v>
      </c>
      <c r="F195" s="58"/>
      <c r="G195" s="58">
        <f>'درآمد ناشی ازفروش'!I187</f>
        <v>-25992910</v>
      </c>
      <c r="H195" s="58"/>
      <c r="I195" s="218">
        <f t="shared" si="16"/>
        <v>-2455129258</v>
      </c>
      <c r="J195" s="218"/>
      <c r="K195" s="219">
        <f t="shared" si="17"/>
        <v>-9.3084652671774036E-3</v>
      </c>
      <c r="L195" s="219"/>
      <c r="M195" s="58">
        <f>'درآمد سود سهام'!S117</f>
        <v>0</v>
      </c>
      <c r="N195" s="69"/>
      <c r="O195" s="58">
        <f>'درآمد ناشی از تغییر قیمت اوراق '!P183</f>
        <v>-1533707629</v>
      </c>
      <c r="P195" s="58"/>
      <c r="Q195" s="58">
        <f>'درآمد ناشی ازفروش'!Q187</f>
        <v>7102985</v>
      </c>
      <c r="R195" s="220">
        <f t="shared" si="18"/>
        <v>-1526604644</v>
      </c>
      <c r="S195" s="134"/>
      <c r="T195" s="219">
        <f>R195/درآمدها!$J$4</f>
        <v>2.447312800745039E-3</v>
      </c>
      <c r="V195" s="221"/>
      <c r="X195" s="221"/>
      <c r="Y195" s="221"/>
    </row>
    <row r="196" spans="1:25 16379:16379" s="186" customFormat="1" ht="42.75" customHeight="1">
      <c r="A196" s="217" t="s">
        <v>155</v>
      </c>
      <c r="B196" s="187"/>
      <c r="C196" s="58">
        <f>'درآمد سود سهام'!M74</f>
        <v>0</v>
      </c>
      <c r="D196" s="58"/>
      <c r="E196" s="58">
        <f>'درآمد ناشی از تغییر قیمت اوراق '!I184</f>
        <v>4169046946</v>
      </c>
      <c r="F196" s="58"/>
      <c r="G196" s="58">
        <f>'درآمد ناشی ازفروش'!I188</f>
        <v>-24865898</v>
      </c>
      <c r="H196" s="58"/>
      <c r="I196" s="218">
        <f t="shared" si="16"/>
        <v>4144181048</v>
      </c>
      <c r="J196" s="218"/>
      <c r="K196" s="219">
        <f t="shared" si="17"/>
        <v>1.5712396901508822E-2</v>
      </c>
      <c r="L196" s="219"/>
      <c r="M196" s="58">
        <f>'درآمد سود سهام'!S74</f>
        <v>5801624050</v>
      </c>
      <c r="N196" s="69"/>
      <c r="O196" s="58">
        <f>'درآمد ناشی از تغییر قیمت اوراق '!P184</f>
        <v>-619914504</v>
      </c>
      <c r="P196" s="58"/>
      <c r="Q196" s="58">
        <f>'درآمد ناشی ازفروش'!Q188</f>
        <v>-465909536</v>
      </c>
      <c r="R196" s="220">
        <f t="shared" si="18"/>
        <v>4715800010</v>
      </c>
      <c r="S196" s="134"/>
      <c r="T196" s="219">
        <f>R196/درآمدها!$J$4</f>
        <v>-7.5599388326153824E-3</v>
      </c>
      <c r="U196" s="186">
        <v>0</v>
      </c>
      <c r="V196" s="221">
        <f>U196-M196</f>
        <v>-5801624050</v>
      </c>
      <c r="X196" s="221">
        <v>0</v>
      </c>
      <c r="Y196" s="221">
        <f>X196-G196</f>
        <v>24865898</v>
      </c>
    </row>
    <row r="197" spans="1:25 16379:16379" s="186" customFormat="1" ht="42.75" customHeight="1">
      <c r="A197" s="217" t="s">
        <v>158</v>
      </c>
      <c r="B197" s="187"/>
      <c r="C197" s="58">
        <v>0</v>
      </c>
      <c r="D197" s="58"/>
      <c r="E197" s="58">
        <f>'درآمد ناشی از تغییر قیمت اوراق '!I185</f>
        <v>5302573613</v>
      </c>
      <c r="F197" s="58"/>
      <c r="G197" s="58">
        <f>'درآمد ناشی ازفروش'!I189</f>
        <v>104611645</v>
      </c>
      <c r="H197" s="58"/>
      <c r="I197" s="218">
        <f t="shared" si="16"/>
        <v>5407185258</v>
      </c>
      <c r="J197" s="218"/>
      <c r="K197" s="219">
        <f t="shared" si="17"/>
        <v>2.0500996435637235E-2</v>
      </c>
      <c r="L197" s="219"/>
      <c r="M197" s="58">
        <f>'درآمد سود سهام'!S119</f>
        <v>0</v>
      </c>
      <c r="N197" s="69"/>
      <c r="O197" s="58">
        <f>'درآمد ناشی از تغییر قیمت اوراق '!P185</f>
        <v>7020001428</v>
      </c>
      <c r="P197" s="58"/>
      <c r="Q197" s="58">
        <f>'درآمد ناشی ازفروش'!Q189</f>
        <v>349107574</v>
      </c>
      <c r="R197" s="220">
        <f t="shared" si="18"/>
        <v>7369109002</v>
      </c>
      <c r="S197" s="134"/>
      <c r="T197" s="219">
        <f>R197/درآمدها!$J$4</f>
        <v>-1.181348089144166E-2</v>
      </c>
      <c r="V197" s="221"/>
      <c r="X197" s="221"/>
      <c r="Y197" s="221"/>
    </row>
    <row r="198" spans="1:25 16379:16379" s="186" customFormat="1" ht="42.75" customHeight="1">
      <c r="A198" s="217" t="s">
        <v>93</v>
      </c>
      <c r="B198" s="187"/>
      <c r="C198" s="58">
        <f>'درآمد سود سهام'!M75</f>
        <v>0</v>
      </c>
      <c r="D198" s="58"/>
      <c r="E198" s="58">
        <f>'درآمد ناشی از تغییر قیمت اوراق '!I186</f>
        <v>6907948442</v>
      </c>
      <c r="F198" s="58"/>
      <c r="G198" s="58">
        <f>'درآمد ناشی ازفروش'!I190</f>
        <v>-44201500</v>
      </c>
      <c r="H198" s="58"/>
      <c r="I198" s="218">
        <f t="shared" si="16"/>
        <v>6863746942</v>
      </c>
      <c r="J198" s="218"/>
      <c r="K198" s="219">
        <f t="shared" si="17"/>
        <v>2.6023456730074175E-2</v>
      </c>
      <c r="L198" s="219"/>
      <c r="M198" s="58">
        <f>'درآمد سود سهام'!S75</f>
        <v>674234184</v>
      </c>
      <c r="N198" s="69"/>
      <c r="O198" s="58">
        <f>'درآمد ناشی از تغییر قیمت اوراق '!P186</f>
        <v>-3412225415</v>
      </c>
      <c r="P198" s="58"/>
      <c r="Q198" s="58">
        <f>'درآمد ناشی ازفروش'!Q190</f>
        <v>-199575167</v>
      </c>
      <c r="R198" s="220">
        <f t="shared" si="18"/>
        <v>-2937566398</v>
      </c>
      <c r="S198" s="134"/>
      <c r="T198" s="219">
        <f>R198/درآمدها!$J$4</f>
        <v>4.7092375076411043E-3</v>
      </c>
      <c r="U198" s="186">
        <v>78717678</v>
      </c>
      <c r="V198" s="221">
        <f t="shared" ref="V198:V219" si="27">U198-M198</f>
        <v>-595516506</v>
      </c>
      <c r="X198" s="221">
        <v>35641505</v>
      </c>
      <c r="Y198" s="221">
        <f>X198-G198</f>
        <v>79843005</v>
      </c>
      <c r="XEY198" s="221">
        <f>SUM(A198:XEX198)</f>
        <v>7451046770.0307331</v>
      </c>
    </row>
    <row r="199" spans="1:25 16379:16379" s="186" customFormat="1" ht="42.75" customHeight="1">
      <c r="A199" s="217" t="s">
        <v>122</v>
      </c>
      <c r="B199" s="187"/>
      <c r="C199" s="58">
        <v>0</v>
      </c>
      <c r="D199" s="58"/>
      <c r="E199" s="58">
        <f>'درآمد ناشی از تغییر قیمت اوراق '!I187</f>
        <v>-2738087970</v>
      </c>
      <c r="F199" s="58"/>
      <c r="G199" s="58">
        <f>'درآمد ناشی ازفروش'!I191</f>
        <v>-187081822</v>
      </c>
      <c r="H199" s="58"/>
      <c r="I199" s="218">
        <f t="shared" si="16"/>
        <v>-2925169792</v>
      </c>
      <c r="J199" s="218"/>
      <c r="K199" s="219">
        <f t="shared" si="17"/>
        <v>-1.109059383358485E-2</v>
      </c>
      <c r="L199" s="219"/>
      <c r="M199" s="58">
        <f>'درآمد سود سهام'!S76</f>
        <v>5259317400</v>
      </c>
      <c r="N199" s="69"/>
      <c r="O199" s="58">
        <f>'درآمد ناشی از تغییر قیمت اوراق '!P187</f>
        <v>-11652388848</v>
      </c>
      <c r="P199" s="58"/>
      <c r="Q199" s="58">
        <f>'درآمد ناشی ازفروش'!Q191</f>
        <v>-672940958</v>
      </c>
      <c r="R199" s="220">
        <f t="shared" si="18"/>
        <v>-7066012406</v>
      </c>
      <c r="S199" s="134"/>
      <c r="T199" s="219">
        <f>R199/درآمدها!$J$4</f>
        <v>1.1327584177994319E-2</v>
      </c>
      <c r="U199" s="186">
        <v>0</v>
      </c>
      <c r="V199" s="221">
        <f t="shared" si="27"/>
        <v>-5259317400</v>
      </c>
      <c r="X199" s="221">
        <v>0</v>
      </c>
      <c r="Y199" s="221">
        <f>X199-G199</f>
        <v>187081822</v>
      </c>
    </row>
    <row r="200" spans="1:25 16379:16379" s="186" customFormat="1" ht="42.75" customHeight="1">
      <c r="A200" s="217" t="s">
        <v>144</v>
      </c>
      <c r="B200" s="187"/>
      <c r="C200" s="58">
        <v>0</v>
      </c>
      <c r="D200" s="58"/>
      <c r="E200" s="58">
        <f>'درآمد ناشی از تغییر قیمت اوراق '!I188</f>
        <v>4013692799</v>
      </c>
      <c r="F200" s="58"/>
      <c r="G200" s="58">
        <f>'درآمد ناشی ازفروش'!I192</f>
        <v>-241565755</v>
      </c>
      <c r="H200" s="58"/>
      <c r="I200" s="218">
        <f t="shared" si="16"/>
        <v>3772127044</v>
      </c>
      <c r="J200" s="218"/>
      <c r="K200" s="219">
        <f t="shared" si="17"/>
        <v>1.4301777985024758E-2</v>
      </c>
      <c r="L200" s="219"/>
      <c r="M200" s="58">
        <f>'درآمد سود سهام'!S122</f>
        <v>0</v>
      </c>
      <c r="N200" s="69"/>
      <c r="O200" s="58">
        <f>'درآمد ناشی از تغییر قیمت اوراق '!P188</f>
        <v>-12308443790</v>
      </c>
      <c r="P200" s="58"/>
      <c r="Q200" s="58">
        <f>'درآمد ناشی ازفروش'!Q192</f>
        <v>-1076289569</v>
      </c>
      <c r="R200" s="220">
        <f t="shared" si="18"/>
        <v>-13384733359</v>
      </c>
      <c r="S200" s="134"/>
      <c r="T200" s="219">
        <f>R200/درآمدها!$J$4</f>
        <v>2.1457179114961374E-2</v>
      </c>
      <c r="U200" s="186">
        <v>515595210</v>
      </c>
      <c r="V200" s="221">
        <f t="shared" si="27"/>
        <v>515595210</v>
      </c>
      <c r="X200" s="221">
        <v>-28520536</v>
      </c>
      <c r="Y200" s="221">
        <f>X200-G200</f>
        <v>213045219</v>
      </c>
    </row>
    <row r="201" spans="1:25 16379:16379" s="186" customFormat="1" ht="42.75" customHeight="1">
      <c r="A201" s="217" t="s">
        <v>174</v>
      </c>
      <c r="B201" s="187"/>
      <c r="C201" s="58">
        <v>0</v>
      </c>
      <c r="D201" s="58"/>
      <c r="E201" s="58">
        <f>'درآمد ناشی از تغییر قیمت اوراق '!I189</f>
        <v>-13078025315</v>
      </c>
      <c r="F201" s="58"/>
      <c r="G201" s="58">
        <f>'درآمد ناشی ازفروش'!I193</f>
        <v>-800836162</v>
      </c>
      <c r="H201" s="58"/>
      <c r="I201" s="218">
        <f t="shared" si="16"/>
        <v>-13878861477</v>
      </c>
      <c r="J201" s="218"/>
      <c r="K201" s="219">
        <f t="shared" si="17"/>
        <v>-5.2620813989998474E-2</v>
      </c>
      <c r="L201" s="219"/>
      <c r="M201" s="58">
        <f>'درآمد سود سهام'!S77</f>
        <v>25586605000</v>
      </c>
      <c r="N201" s="69"/>
      <c r="O201" s="58">
        <f>'درآمد ناشی از تغییر قیمت اوراق '!P189</f>
        <v>-51163492849</v>
      </c>
      <c r="P201" s="58"/>
      <c r="Q201" s="58">
        <f>'درآمد ناشی ازفروش'!Q193</f>
        <v>-1447365569</v>
      </c>
      <c r="R201" s="220">
        <f t="shared" si="18"/>
        <v>-27024253418</v>
      </c>
      <c r="S201" s="134"/>
      <c r="T201" s="219">
        <f>R201/درآمدها!$J$4</f>
        <v>4.3322808940996035E-2</v>
      </c>
      <c r="U201" s="186">
        <v>849264759</v>
      </c>
      <c r="V201" s="221">
        <f t="shared" si="27"/>
        <v>-24737340241</v>
      </c>
      <c r="X201" s="221">
        <v>23322154</v>
      </c>
      <c r="Y201" s="221">
        <f>X201-G201</f>
        <v>824158316</v>
      </c>
    </row>
    <row r="202" spans="1:25 16379:16379" s="186" customFormat="1" ht="42.75" customHeight="1">
      <c r="A202" s="217" t="s">
        <v>279</v>
      </c>
      <c r="B202" s="187"/>
      <c r="C202" s="58">
        <v>0</v>
      </c>
      <c r="D202" s="58"/>
      <c r="E202" s="58">
        <f>'درآمد ناشی از تغییر قیمت اوراق '!I190</f>
        <v>4061188181</v>
      </c>
      <c r="F202" s="58"/>
      <c r="G202" s="58">
        <f>'درآمد ناشی ازفروش'!I194</f>
        <v>129875980</v>
      </c>
      <c r="H202" s="58"/>
      <c r="I202" s="218">
        <f t="shared" si="16"/>
        <v>4191064161</v>
      </c>
      <c r="J202" s="218"/>
      <c r="K202" s="219">
        <f t="shared" si="17"/>
        <v>1.5890151220372326E-2</v>
      </c>
      <c r="L202" s="219"/>
      <c r="M202" s="58">
        <f>'درآمد سود سهام'!S124</f>
        <v>0</v>
      </c>
      <c r="N202" s="69"/>
      <c r="O202" s="58">
        <f>'درآمد ناشی از تغییر قیمت اوراق '!P190</f>
        <v>10243998654</v>
      </c>
      <c r="P202" s="58"/>
      <c r="Q202" s="58">
        <f>'درآمد ناشی ازفروش'!Q194</f>
        <v>200523844</v>
      </c>
      <c r="R202" s="220">
        <f t="shared" si="18"/>
        <v>10444522498</v>
      </c>
      <c r="S202" s="134"/>
      <c r="T202" s="219">
        <f>R202/درآمدها!$J$4</f>
        <v>-1.6743702246345943E-2</v>
      </c>
      <c r="U202" s="186">
        <v>0</v>
      </c>
      <c r="V202" s="221">
        <f t="shared" si="27"/>
        <v>0</v>
      </c>
      <c r="X202" s="221">
        <v>0</v>
      </c>
      <c r="Y202" s="221">
        <f>X202-G202</f>
        <v>-129875980</v>
      </c>
    </row>
    <row r="203" spans="1:25 16379:16379" s="186" customFormat="1" ht="42.75" customHeight="1">
      <c r="A203" s="217" t="s">
        <v>368</v>
      </c>
      <c r="B203" s="187"/>
      <c r="C203" s="58">
        <v>0</v>
      </c>
      <c r="D203" s="58"/>
      <c r="E203" s="58">
        <f>'درآمد ناشی از تغییر قیمت اوراق '!I191</f>
        <v>1702485872</v>
      </c>
      <c r="F203" s="58"/>
      <c r="G203" s="58">
        <f>'درآمد ناشی ازفروش'!I195</f>
        <v>26072395</v>
      </c>
      <c r="H203" s="58"/>
      <c r="I203" s="218">
        <f t="shared" si="16"/>
        <v>1728558267</v>
      </c>
      <c r="J203" s="218"/>
      <c r="K203" s="219">
        <f t="shared" si="17"/>
        <v>6.5537179104652524E-3</v>
      </c>
      <c r="L203" s="219"/>
      <c r="M203" s="58">
        <f>'درآمد سود سهام'!S125</f>
        <v>0</v>
      </c>
      <c r="N203" s="69"/>
      <c r="O203" s="58">
        <f>'درآمد ناشی از تغییر قیمت اوراق '!P191</f>
        <v>2537235192</v>
      </c>
      <c r="P203" s="58"/>
      <c r="Q203" s="58">
        <f>'درآمد ناشی ازفروش'!Q195</f>
        <v>26072395</v>
      </c>
      <c r="R203" s="220">
        <f t="shared" si="18"/>
        <v>2563307587</v>
      </c>
      <c r="S203" s="134"/>
      <c r="T203" s="219">
        <f>R203/درآمدها!$J$4</f>
        <v>-4.1092600461865077E-3</v>
      </c>
      <c r="U203" s="186">
        <v>119249761</v>
      </c>
      <c r="V203" s="221">
        <f t="shared" si="27"/>
        <v>119249761</v>
      </c>
      <c r="X203" s="221">
        <v>116815358</v>
      </c>
      <c r="Y203" s="221">
        <f>X203-G203</f>
        <v>90742963</v>
      </c>
    </row>
    <row r="204" spans="1:25 16379:16379" s="186" customFormat="1" ht="42.75" customHeight="1">
      <c r="A204" s="217" t="s">
        <v>358</v>
      </c>
      <c r="B204" s="187"/>
      <c r="C204" s="58">
        <v>0</v>
      </c>
      <c r="D204" s="58"/>
      <c r="E204" s="58">
        <f>'درآمد ناشی از تغییر قیمت اوراق '!I192</f>
        <v>-1645427205</v>
      </c>
      <c r="F204" s="58"/>
      <c r="G204" s="58">
        <f>'درآمد ناشی ازفروش'!I196</f>
        <v>12641021</v>
      </c>
      <c r="H204" s="58"/>
      <c r="I204" s="218">
        <f t="shared" ref="I204:I249" si="28">C204+E204+G204</f>
        <v>-1632786184</v>
      </c>
      <c r="J204" s="218"/>
      <c r="K204" s="219">
        <f t="shared" ref="K204:K249" si="29">I204/263752314429</f>
        <v>-6.1906041944497624E-3</v>
      </c>
      <c r="L204" s="219"/>
      <c r="M204" s="58">
        <f>'درآمد سود سهام'!S126</f>
        <v>0</v>
      </c>
      <c r="N204" s="69"/>
      <c r="O204" s="58">
        <f>'درآمد ناشی از تغییر قیمت اوراق '!P192</f>
        <v>813813244</v>
      </c>
      <c r="P204" s="58"/>
      <c r="Q204" s="58">
        <f>'درآمد ناشی ازفروش'!Q196</f>
        <v>12641021</v>
      </c>
      <c r="R204" s="220">
        <f t="shared" ref="R204:R249" si="30">M204+O204+Q204</f>
        <v>826454265</v>
      </c>
      <c r="S204" s="134"/>
      <c r="T204" s="219">
        <f>R204/درآمدها!$J$4</f>
        <v>-1.3248958136700339E-3</v>
      </c>
      <c r="U204" s="186">
        <v>8684559000</v>
      </c>
      <c r="V204" s="221">
        <f t="shared" si="27"/>
        <v>8684559000</v>
      </c>
      <c r="X204" s="221">
        <v>-348355737</v>
      </c>
      <c r="Y204" s="221">
        <f>X204-G204</f>
        <v>-360996758</v>
      </c>
    </row>
    <row r="205" spans="1:25 16379:16379" s="186" customFormat="1" ht="42.75" customHeight="1">
      <c r="A205" s="217" t="s">
        <v>170</v>
      </c>
      <c r="B205" s="187"/>
      <c r="C205" s="58">
        <f>'درآمد سود سهام'!M79</f>
        <v>0</v>
      </c>
      <c r="D205" s="58"/>
      <c r="E205" s="58">
        <f>'درآمد ناشی از تغییر قیمت اوراق '!I193</f>
        <v>-4327732189</v>
      </c>
      <c r="F205" s="58"/>
      <c r="G205" s="58">
        <f>'درآمد ناشی ازفروش'!I197</f>
        <v>-160254734</v>
      </c>
      <c r="H205" s="58"/>
      <c r="I205" s="218">
        <f t="shared" si="28"/>
        <v>-4487986923</v>
      </c>
      <c r="J205" s="218"/>
      <c r="K205" s="219">
        <f t="shared" si="29"/>
        <v>-1.7015914846912669E-2</v>
      </c>
      <c r="L205" s="219"/>
      <c r="M205" s="58">
        <f>'درآمد سود سهام'!S127</f>
        <v>0</v>
      </c>
      <c r="N205" s="69"/>
      <c r="O205" s="58">
        <f>'درآمد ناشی از تغییر قیمت اوراق '!P193</f>
        <v>-10314216823</v>
      </c>
      <c r="P205" s="58"/>
      <c r="Q205" s="58">
        <f>'درآمد ناشی ازفروش'!Q197</f>
        <v>-500168846</v>
      </c>
      <c r="R205" s="220">
        <f t="shared" si="30"/>
        <v>-10814385669</v>
      </c>
      <c r="S205" s="134"/>
      <c r="T205" s="219">
        <f>R205/درآمدها!$J$4</f>
        <v>1.7336633020184497E-2</v>
      </c>
      <c r="U205" s="186">
        <v>0</v>
      </c>
      <c r="V205" s="221">
        <f t="shared" si="27"/>
        <v>0</v>
      </c>
      <c r="X205" s="221">
        <v>116096609</v>
      </c>
      <c r="Y205" s="221">
        <f>X205-G205</f>
        <v>276351343</v>
      </c>
    </row>
    <row r="206" spans="1:25 16379:16379" s="186" customFormat="1" ht="42.75" customHeight="1">
      <c r="A206" s="217" t="s">
        <v>226</v>
      </c>
      <c r="B206" s="187"/>
      <c r="C206" s="58">
        <f>'درآمد سود سهام'!M78</f>
        <v>0</v>
      </c>
      <c r="D206" s="58"/>
      <c r="E206" s="58">
        <f>'درآمد ناشی از تغییر قیمت اوراق '!I194</f>
        <v>504797272</v>
      </c>
      <c r="F206" s="58"/>
      <c r="G206" s="58">
        <f>'درآمد ناشی ازفروش'!I198</f>
        <v>-18941729</v>
      </c>
      <c r="H206" s="58"/>
      <c r="I206" s="218">
        <f t="shared" si="28"/>
        <v>485855543</v>
      </c>
      <c r="J206" s="218"/>
      <c r="K206" s="219">
        <f t="shared" si="29"/>
        <v>1.8420901596705739E-3</v>
      </c>
      <c r="L206" s="219"/>
      <c r="M206" s="58">
        <f>'درآمد سود سهام'!S78</f>
        <v>1017725594</v>
      </c>
      <c r="N206" s="69"/>
      <c r="O206" s="58">
        <f>'درآمد ناشی از تغییر قیمت اوراق '!P194</f>
        <v>-1801996125</v>
      </c>
      <c r="P206" s="58"/>
      <c r="Q206" s="58">
        <f>'درآمد ناشی ازفروش'!Q198</f>
        <v>-81031676</v>
      </c>
      <c r="R206" s="220">
        <f t="shared" si="30"/>
        <v>-865302207</v>
      </c>
      <c r="S206" s="134"/>
      <c r="T206" s="219">
        <f>R206/درآمدها!$J$4</f>
        <v>1.387173277657102E-3</v>
      </c>
      <c r="U206" s="186">
        <v>0</v>
      </c>
      <c r="V206" s="221">
        <f t="shared" si="27"/>
        <v>-1017725594</v>
      </c>
      <c r="X206" s="221">
        <v>218834287</v>
      </c>
      <c r="Y206" s="221">
        <f>X206-G206</f>
        <v>237776016</v>
      </c>
    </row>
    <row r="207" spans="1:25 16379:16379" s="186" customFormat="1" ht="42.75" customHeight="1">
      <c r="A207" s="217" t="s">
        <v>206</v>
      </c>
      <c r="B207" s="187"/>
      <c r="C207" s="58">
        <v>0</v>
      </c>
      <c r="D207" s="58"/>
      <c r="E207" s="58">
        <f>'درآمد ناشی از تغییر قیمت اوراق '!I195</f>
        <v>-253388537</v>
      </c>
      <c r="F207" s="58"/>
      <c r="G207" s="58">
        <f>'درآمد ناشی ازفروش'!I199</f>
        <v>4317148</v>
      </c>
      <c r="H207" s="58"/>
      <c r="I207" s="218">
        <f t="shared" si="28"/>
        <v>-249071389</v>
      </c>
      <c r="J207" s="218"/>
      <c r="K207" s="219">
        <f t="shared" si="29"/>
        <v>-9.4433821192893466E-4</v>
      </c>
      <c r="L207" s="219"/>
      <c r="M207" s="58">
        <f>'درآمد سود سهام'!S129</f>
        <v>0</v>
      </c>
      <c r="N207" s="69"/>
      <c r="O207" s="58">
        <f>'درآمد ناشی از تغییر قیمت اوراق '!P195</f>
        <v>-912983481</v>
      </c>
      <c r="P207" s="58"/>
      <c r="Q207" s="58">
        <f>'درآمد ناشی ازفروش'!Q199</f>
        <v>-32599227</v>
      </c>
      <c r="R207" s="220">
        <f t="shared" si="30"/>
        <v>-945582708</v>
      </c>
      <c r="S207" s="134"/>
      <c r="T207" s="219">
        <f>R207/درآمدها!$J$4</f>
        <v>1.5158716269774155E-3</v>
      </c>
      <c r="U207" s="186">
        <v>0</v>
      </c>
      <c r="V207" s="221">
        <f t="shared" si="27"/>
        <v>0</v>
      </c>
      <c r="X207" s="221">
        <v>149993837</v>
      </c>
      <c r="Y207" s="221">
        <f>X207-G207</f>
        <v>145676689</v>
      </c>
    </row>
    <row r="208" spans="1:25 16379:16379" s="186" customFormat="1" ht="42.6" customHeight="1">
      <c r="A208" s="217" t="s">
        <v>184</v>
      </c>
      <c r="B208" s="187"/>
      <c r="C208" s="58">
        <v>0</v>
      </c>
      <c r="D208" s="58"/>
      <c r="E208" s="58">
        <f>'درآمد ناشی از تغییر قیمت اوراق '!I196</f>
        <v>-1920267414</v>
      </c>
      <c r="F208" s="58"/>
      <c r="G208" s="58">
        <f>'درآمد ناشی ازفروش'!I200</f>
        <v>-32565669</v>
      </c>
      <c r="H208" s="58"/>
      <c r="I208" s="218">
        <f t="shared" si="28"/>
        <v>-1952833083</v>
      </c>
      <c r="J208" s="218"/>
      <c r="K208" s="219">
        <f t="shared" si="29"/>
        <v>-7.4040415047265376E-3</v>
      </c>
      <c r="L208" s="219"/>
      <c r="M208" s="58">
        <f>'درآمد سود سهام'!S130</f>
        <v>0</v>
      </c>
      <c r="N208" s="69"/>
      <c r="O208" s="58">
        <f>'درآمد ناشی از تغییر قیمت اوراق '!P196</f>
        <v>-2068945351</v>
      </c>
      <c r="P208" s="58"/>
      <c r="Q208" s="58">
        <f>'درآمد ناشی ازفروش'!Q200</f>
        <v>-95532646</v>
      </c>
      <c r="R208" s="220">
        <f t="shared" si="30"/>
        <v>-2164477997</v>
      </c>
      <c r="S208" s="134"/>
      <c r="T208" s="219">
        <f>R208/درآمدها!$J$4</f>
        <v>3.4698929613560651E-3</v>
      </c>
      <c r="U208" s="186">
        <v>879427500</v>
      </c>
      <c r="V208" s="221">
        <f t="shared" si="27"/>
        <v>879427500</v>
      </c>
      <c r="X208" s="221">
        <v>272873368</v>
      </c>
      <c r="Y208" s="221">
        <f>X208-G208</f>
        <v>305439037</v>
      </c>
    </row>
    <row r="209" spans="1:25" s="186" customFormat="1" ht="42.75" customHeight="1">
      <c r="A209" s="217" t="s">
        <v>204</v>
      </c>
      <c r="B209" s="187"/>
      <c r="C209" s="58">
        <v>0</v>
      </c>
      <c r="D209" s="58"/>
      <c r="E209" s="58">
        <f>'درآمد ناشی از تغییر قیمت اوراق '!I197</f>
        <v>11879636124</v>
      </c>
      <c r="F209" s="58"/>
      <c r="G209" s="58">
        <f>'درآمد ناشی ازفروش'!I201</f>
        <v>-10124324286</v>
      </c>
      <c r="H209" s="58"/>
      <c r="I209" s="218">
        <f t="shared" si="28"/>
        <v>1755311838</v>
      </c>
      <c r="J209" s="218"/>
      <c r="K209" s="219">
        <f t="shared" si="29"/>
        <v>6.6551523606535627E-3</v>
      </c>
      <c r="L209" s="219"/>
      <c r="M209" s="58">
        <f>'درآمد سود سهام'!S79</f>
        <v>1713193760</v>
      </c>
      <c r="N209" s="69"/>
      <c r="O209" s="58">
        <f>'درآمد ناشی از تغییر قیمت اوراق '!P197</f>
        <v>-15248223469</v>
      </c>
      <c r="P209" s="58"/>
      <c r="Q209" s="58">
        <f>'درآمد ناشی ازفروش'!Q201</f>
        <v>-10788216269</v>
      </c>
      <c r="R209" s="220">
        <f t="shared" si="30"/>
        <v>-24323245978</v>
      </c>
      <c r="S209" s="134"/>
      <c r="T209" s="219">
        <f>R209/درآمدها!$J$4</f>
        <v>3.8992801097249695E-2</v>
      </c>
      <c r="U209" s="186">
        <v>110615634</v>
      </c>
      <c r="V209" s="221">
        <f t="shared" si="27"/>
        <v>-1602578126</v>
      </c>
      <c r="X209" s="221">
        <v>453219304</v>
      </c>
      <c r="Y209" s="221">
        <f t="shared" ref="Y209:Y219" si="31">X209-G209</f>
        <v>10577543590</v>
      </c>
    </row>
    <row r="210" spans="1:25" s="186" customFormat="1" ht="42.75" customHeight="1">
      <c r="A210" s="217" t="s">
        <v>396</v>
      </c>
      <c r="B210" s="187"/>
      <c r="C210" s="58">
        <v>0</v>
      </c>
      <c r="D210" s="58"/>
      <c r="E210" s="58">
        <f>'درآمد ناشی از تغییر قیمت اوراق '!I198</f>
        <v>1488779015</v>
      </c>
      <c r="F210" s="58"/>
      <c r="G210" s="58">
        <f>'درآمد ناشی ازفروش'!I202</f>
        <v>-438951</v>
      </c>
      <c r="H210" s="58"/>
      <c r="I210" s="218">
        <f t="shared" si="28"/>
        <v>1488340064</v>
      </c>
      <c r="J210" s="218"/>
      <c r="K210" s="219">
        <f t="shared" si="29"/>
        <v>5.6429459859797708E-3</v>
      </c>
      <c r="L210" s="219"/>
      <c r="M210" s="58">
        <f>'درآمد سود سهام'!S132</f>
        <v>0</v>
      </c>
      <c r="N210" s="69"/>
      <c r="O210" s="58">
        <f>'درآمد ناشی از تغییر قیمت اوراق '!P198</f>
        <v>1488779015</v>
      </c>
      <c r="P210" s="58"/>
      <c r="Q210" s="58">
        <f>'درآمد ناشی ازفروش'!Q202</f>
        <v>-438951</v>
      </c>
      <c r="R210" s="220">
        <f t="shared" si="30"/>
        <v>1488340064</v>
      </c>
      <c r="S210" s="134"/>
      <c r="T210" s="219">
        <f>R210/درآمدها!$J$4</f>
        <v>-2.3859705293081046E-3</v>
      </c>
      <c r="U210" s="186">
        <v>6084200</v>
      </c>
      <c r="V210" s="221">
        <f t="shared" si="27"/>
        <v>6084200</v>
      </c>
      <c r="X210" s="221">
        <v>-16695989</v>
      </c>
      <c r="Y210" s="221">
        <f t="shared" si="31"/>
        <v>-16257038</v>
      </c>
    </row>
    <row r="211" spans="1:25" s="186" customFormat="1" ht="42.75" customHeight="1">
      <c r="A211" s="217" t="s">
        <v>136</v>
      </c>
      <c r="B211" s="187"/>
      <c r="C211" s="58">
        <f>'درآمد سود سهام'!M80</f>
        <v>0</v>
      </c>
      <c r="D211" s="58"/>
      <c r="E211" s="58">
        <f>'درآمد ناشی از تغییر قیمت اوراق '!I199</f>
        <v>-962385926</v>
      </c>
      <c r="F211" s="58"/>
      <c r="G211" s="58">
        <f>'درآمد ناشی ازفروش'!I203</f>
        <v>-121574054</v>
      </c>
      <c r="H211" s="58"/>
      <c r="I211" s="218">
        <f t="shared" si="28"/>
        <v>-1083959980</v>
      </c>
      <c r="J211" s="218"/>
      <c r="K211" s="219">
        <f t="shared" si="29"/>
        <v>-4.1097648084972285E-3</v>
      </c>
      <c r="L211" s="219"/>
      <c r="M211" s="58">
        <f>'درآمد سود سهام'!S80</f>
        <v>1059186506</v>
      </c>
      <c r="N211" s="69"/>
      <c r="O211" s="58">
        <f>'درآمد ناشی از تغییر قیمت اوراق '!P199</f>
        <v>-8081292292</v>
      </c>
      <c r="P211" s="58"/>
      <c r="Q211" s="58">
        <f>'درآمد ناشی ازفروش'!Q203</f>
        <v>-394544447</v>
      </c>
      <c r="R211" s="220">
        <f t="shared" si="30"/>
        <v>-7416650233</v>
      </c>
      <c r="S211" s="134"/>
      <c r="T211" s="219">
        <f>R211/درآمدها!$J$4</f>
        <v>1.1889694640460935E-2</v>
      </c>
      <c r="U211" s="186">
        <v>0</v>
      </c>
      <c r="V211" s="221">
        <f t="shared" si="27"/>
        <v>-1059186506</v>
      </c>
      <c r="X211" s="221">
        <v>29297465</v>
      </c>
      <c r="Y211" s="221">
        <f t="shared" si="31"/>
        <v>150871519</v>
      </c>
    </row>
    <row r="212" spans="1:25" s="186" customFormat="1" ht="42.6" customHeight="1">
      <c r="A212" s="217" t="s">
        <v>89</v>
      </c>
      <c r="B212" s="187"/>
      <c r="C212" s="58">
        <f>'درآمد سود سهام'!M81</f>
        <v>0</v>
      </c>
      <c r="D212" s="58"/>
      <c r="E212" s="58">
        <v>0</v>
      </c>
      <c r="F212" s="58"/>
      <c r="G212" s="58">
        <f>'درآمد ناشی ازفروش'!I204</f>
        <v>0</v>
      </c>
      <c r="H212" s="58"/>
      <c r="I212" s="218">
        <f t="shared" si="28"/>
        <v>0</v>
      </c>
      <c r="J212" s="218"/>
      <c r="K212" s="219">
        <f t="shared" si="29"/>
        <v>0</v>
      </c>
      <c r="L212" s="219"/>
      <c r="M212" s="58">
        <f>'درآمد سود سهام'!S134</f>
        <v>0</v>
      </c>
      <c r="N212" s="69"/>
      <c r="O212" s="58">
        <v>0</v>
      </c>
      <c r="P212" s="58"/>
      <c r="Q212" s="58">
        <f>'درآمد ناشی ازفروش'!Q204</f>
        <v>-179485186</v>
      </c>
      <c r="R212" s="220">
        <f t="shared" si="30"/>
        <v>-179485186</v>
      </c>
      <c r="S212" s="134"/>
      <c r="T212" s="219">
        <f>R212/درآمدها!$J$4</f>
        <v>2.8773421787252486E-4</v>
      </c>
      <c r="U212" s="186">
        <v>0</v>
      </c>
      <c r="V212" s="221">
        <f t="shared" si="27"/>
        <v>0</v>
      </c>
      <c r="X212" s="221">
        <v>439160199</v>
      </c>
      <c r="Y212" s="221">
        <f t="shared" si="31"/>
        <v>439160199</v>
      </c>
    </row>
    <row r="213" spans="1:25" s="186" customFormat="1" ht="42.75" customHeight="1">
      <c r="A213" s="217" t="s">
        <v>163</v>
      </c>
      <c r="B213" s="187"/>
      <c r="C213" s="58">
        <v>0</v>
      </c>
      <c r="D213" s="58"/>
      <c r="E213" s="58">
        <f>'درآمد ناشی از تغییر قیمت اوراق '!I200</f>
        <v>-238957316</v>
      </c>
      <c r="F213" s="58"/>
      <c r="G213" s="58">
        <f>'درآمد ناشی ازفروش'!I205</f>
        <v>-27760203</v>
      </c>
      <c r="H213" s="58"/>
      <c r="I213" s="218">
        <f t="shared" si="28"/>
        <v>-266717519</v>
      </c>
      <c r="J213" s="218"/>
      <c r="K213" s="219">
        <f t="shared" si="29"/>
        <v>-1.0112423831329003E-3</v>
      </c>
      <c r="L213" s="219"/>
      <c r="M213" s="58">
        <f>'درآمد سود سهام'!S81</f>
        <v>601262220</v>
      </c>
      <c r="N213" s="69"/>
      <c r="O213" s="58">
        <f>'درآمد ناشی از تغییر قیمت اوراق '!P200</f>
        <v>-1839760241</v>
      </c>
      <c r="P213" s="58"/>
      <c r="Q213" s="58">
        <f>'درآمد ناشی ازفروش'!Q205</f>
        <v>-117530551</v>
      </c>
      <c r="R213" s="220">
        <f t="shared" si="30"/>
        <v>-1356028572</v>
      </c>
      <c r="S213" s="134"/>
      <c r="T213" s="219">
        <f>R213/درآمدها!$J$4</f>
        <v>2.1738608587853971E-3</v>
      </c>
      <c r="U213" s="186">
        <v>509312443</v>
      </c>
      <c r="V213" s="221">
        <f t="shared" si="27"/>
        <v>-91949777</v>
      </c>
      <c r="X213" s="221">
        <v>-24510506</v>
      </c>
      <c r="Y213" s="221">
        <f t="shared" si="31"/>
        <v>3249697</v>
      </c>
    </row>
    <row r="214" spans="1:25" s="186" customFormat="1" ht="42.75" customHeight="1">
      <c r="A214" s="217" t="s">
        <v>228</v>
      </c>
      <c r="B214" s="187"/>
      <c r="C214" s="58">
        <f>'درآمد سود سهام'!M83</f>
        <v>0</v>
      </c>
      <c r="D214" s="58"/>
      <c r="E214" s="58">
        <f>'درآمد ناشی از تغییر قیمت اوراق '!I201</f>
        <v>1019537218</v>
      </c>
      <c r="F214" s="58"/>
      <c r="G214" s="58">
        <f>'درآمد ناشی ازفروش'!I206</f>
        <v>-77869011</v>
      </c>
      <c r="H214" s="58"/>
      <c r="I214" s="218">
        <f t="shared" si="28"/>
        <v>941668207</v>
      </c>
      <c r="J214" s="218"/>
      <c r="K214" s="219">
        <f t="shared" si="29"/>
        <v>3.570274668636091E-3</v>
      </c>
      <c r="L214" s="219"/>
      <c r="M214" s="58">
        <f>'درآمد سود سهام'!S136</f>
        <v>0</v>
      </c>
      <c r="N214" s="69"/>
      <c r="O214" s="58">
        <f>'درآمد ناشی از تغییر قیمت اوراق '!P201</f>
        <v>-4811009460</v>
      </c>
      <c r="P214" s="58"/>
      <c r="Q214" s="58">
        <f>'درآمد ناشی ازفروش'!Q206</f>
        <v>-368297856</v>
      </c>
      <c r="R214" s="220">
        <f t="shared" si="30"/>
        <v>-5179307316</v>
      </c>
      <c r="S214" s="134"/>
      <c r="T214" s="219">
        <f>R214/درآمدها!$J$4</f>
        <v>8.3029913103285641E-3</v>
      </c>
      <c r="U214" s="186">
        <v>0</v>
      </c>
      <c r="V214" s="221">
        <f t="shared" si="27"/>
        <v>0</v>
      </c>
      <c r="X214" s="221">
        <v>136102479</v>
      </c>
      <c r="Y214" s="221">
        <f t="shared" si="31"/>
        <v>213971490</v>
      </c>
    </row>
    <row r="215" spans="1:25" s="186" customFormat="1" ht="42.75" customHeight="1">
      <c r="A215" s="217" t="s">
        <v>192</v>
      </c>
      <c r="B215" s="187"/>
      <c r="C215" s="58">
        <f>'درآمد سود سهام'!M84</f>
        <v>0</v>
      </c>
      <c r="D215" s="58"/>
      <c r="E215" s="58">
        <f>'درآمد ناشی از تغییر قیمت اوراق '!I202</f>
        <v>-808693211</v>
      </c>
      <c r="F215" s="58"/>
      <c r="G215" s="58">
        <f>'درآمد ناشی ازفروش'!I207</f>
        <v>-3425045</v>
      </c>
      <c r="H215" s="58"/>
      <c r="I215" s="218">
        <f t="shared" si="28"/>
        <v>-812118256</v>
      </c>
      <c r="J215" s="218"/>
      <c r="K215" s="219">
        <f t="shared" si="29"/>
        <v>-3.0790943304446934E-3</v>
      </c>
      <c r="L215" s="219"/>
      <c r="M215" s="58">
        <f>'درآمد سود سهام'!S137</f>
        <v>0</v>
      </c>
      <c r="N215" s="69"/>
      <c r="O215" s="58">
        <f>'درآمد ناشی از تغییر قیمت اوراق '!P202</f>
        <v>200641189</v>
      </c>
      <c r="P215" s="58"/>
      <c r="Q215" s="58">
        <f>'درآمد ناشی ازفروش'!Q207</f>
        <v>-73873401</v>
      </c>
      <c r="R215" s="220">
        <f t="shared" si="30"/>
        <v>126767788</v>
      </c>
      <c r="S215" s="134"/>
      <c r="T215" s="219">
        <f>R215/درآمدها!$J$4</f>
        <v>-2.0322251181002782E-4</v>
      </c>
      <c r="U215" s="186">
        <v>2281760400</v>
      </c>
      <c r="V215" s="221">
        <f t="shared" si="27"/>
        <v>2281760400</v>
      </c>
      <c r="X215" s="221">
        <v>539781814</v>
      </c>
      <c r="Y215" s="221">
        <f t="shared" si="31"/>
        <v>543206859</v>
      </c>
    </row>
    <row r="216" spans="1:25" s="186" customFormat="1" ht="42.75" customHeight="1">
      <c r="A216" s="217" t="s">
        <v>221</v>
      </c>
      <c r="B216" s="187"/>
      <c r="C216" s="58">
        <f>'درآمد سود سهام'!M82</f>
        <v>0</v>
      </c>
      <c r="D216" s="58"/>
      <c r="E216" s="58">
        <f>'درآمد ناشی از تغییر قیمت اوراق '!I203</f>
        <v>3231806681</v>
      </c>
      <c r="F216" s="58"/>
      <c r="G216" s="58">
        <f>'درآمد ناشی ازفروش'!I208</f>
        <v>-108808389</v>
      </c>
      <c r="H216" s="58"/>
      <c r="I216" s="218">
        <f t="shared" si="28"/>
        <v>3122998292</v>
      </c>
      <c r="J216" s="218"/>
      <c r="K216" s="219">
        <f t="shared" si="29"/>
        <v>1.1840647915302696E-2</v>
      </c>
      <c r="L216" s="219"/>
      <c r="M216" s="58">
        <f>'درآمد سود سهام'!S82</f>
        <v>702452400</v>
      </c>
      <c r="N216" s="69"/>
      <c r="O216" s="58">
        <f>'درآمد ناشی از تغییر قیمت اوراق '!P203</f>
        <v>-6206914241</v>
      </c>
      <c r="P216" s="58"/>
      <c r="Q216" s="58">
        <f>'درآمد ناشی ازفروش'!Q208</f>
        <v>-189993069</v>
      </c>
      <c r="R216" s="220">
        <f t="shared" si="30"/>
        <v>-5694454910</v>
      </c>
      <c r="S216" s="134"/>
      <c r="T216" s="219">
        <f>R216/درآمدها!$J$4</f>
        <v>9.1288287699643842E-3</v>
      </c>
      <c r="U216" s="186">
        <v>0</v>
      </c>
      <c r="V216" s="221">
        <f t="shared" si="27"/>
        <v>-702452400</v>
      </c>
      <c r="X216" s="221">
        <v>-34733756</v>
      </c>
      <c r="Y216" s="221">
        <f t="shared" si="31"/>
        <v>74074633</v>
      </c>
    </row>
    <row r="217" spans="1:25" s="186" customFormat="1" ht="42.75" customHeight="1">
      <c r="A217" s="217" t="s">
        <v>166</v>
      </c>
      <c r="B217" s="187"/>
      <c r="C217" s="58">
        <f>'درآمد سود سهام'!M85</f>
        <v>0</v>
      </c>
      <c r="D217" s="58"/>
      <c r="E217" s="58">
        <f>'درآمد ناشی از تغییر قیمت اوراق '!I204</f>
        <v>-1081344696</v>
      </c>
      <c r="F217" s="58"/>
      <c r="G217" s="58">
        <f>'درآمد ناشی ازفروش'!I209</f>
        <v>-159768496</v>
      </c>
      <c r="H217" s="58"/>
      <c r="I217" s="218">
        <f t="shared" si="28"/>
        <v>-1241113192</v>
      </c>
      <c r="J217" s="218"/>
      <c r="K217" s="219">
        <f t="shared" si="29"/>
        <v>-4.7056011420673147E-3</v>
      </c>
      <c r="L217" s="219"/>
      <c r="M217" s="58">
        <f>'درآمد سود سهام'!S83</f>
        <v>427393258</v>
      </c>
      <c r="N217" s="69"/>
      <c r="O217" s="58">
        <f>'درآمد ناشی از تغییر قیمت اوراق '!P204</f>
        <v>-11378857585</v>
      </c>
      <c r="P217" s="58"/>
      <c r="Q217" s="58">
        <f>'درآمد ناشی ازفروش'!Q209</f>
        <v>-527320930</v>
      </c>
      <c r="R217" s="220">
        <f t="shared" si="30"/>
        <v>-11478785257</v>
      </c>
      <c r="S217" s="134"/>
      <c r="T217" s="219">
        <f>R217/درآمدها!$J$4</f>
        <v>1.8401737612203629E-2</v>
      </c>
      <c r="U217" s="186">
        <v>0</v>
      </c>
      <c r="V217" s="221">
        <f t="shared" si="27"/>
        <v>-427393258</v>
      </c>
      <c r="X217" s="221">
        <v>78506295</v>
      </c>
      <c r="Y217" s="221">
        <f t="shared" si="31"/>
        <v>238274791</v>
      </c>
    </row>
    <row r="218" spans="1:25" s="186" customFormat="1" ht="42.75" customHeight="1">
      <c r="A218" s="217" t="s">
        <v>96</v>
      </c>
      <c r="B218" s="187"/>
      <c r="C218" s="58">
        <v>0</v>
      </c>
      <c r="D218" s="58"/>
      <c r="E218" s="58">
        <f>'درآمد ناشی از تغییر قیمت اوراق '!I205</f>
        <v>5302447272</v>
      </c>
      <c r="F218" s="58"/>
      <c r="G218" s="58">
        <f>'درآمد ناشی ازفروش'!I210</f>
        <v>-74135431</v>
      </c>
      <c r="H218" s="58"/>
      <c r="I218" s="218">
        <f t="shared" si="28"/>
        <v>5228311841</v>
      </c>
      <c r="J218" s="218"/>
      <c r="K218" s="219">
        <f t="shared" si="29"/>
        <v>1.9822809336550559E-2</v>
      </c>
      <c r="L218" s="219"/>
      <c r="M218" s="58">
        <f>'درآمد سود سهام'!S140</f>
        <v>0</v>
      </c>
      <c r="N218" s="69"/>
      <c r="O218" s="58">
        <f>'درآمد ناشی از تغییر قیمت اوراق '!P205</f>
        <v>-4162441625</v>
      </c>
      <c r="P218" s="58"/>
      <c r="Q218" s="58">
        <f>'درآمد ناشی ازفروش'!Q210</f>
        <v>-545908715</v>
      </c>
      <c r="R218" s="220">
        <f t="shared" si="30"/>
        <v>-4708350340</v>
      </c>
      <c r="S218" s="134"/>
      <c r="T218" s="219">
        <f>R218/درآمدها!$J$4</f>
        <v>7.5479962037075105E-3</v>
      </c>
      <c r="U218" s="186">
        <v>1403150</v>
      </c>
      <c r="V218" s="221">
        <f t="shared" si="27"/>
        <v>1403150</v>
      </c>
      <c r="X218" s="221">
        <v>-145936095</v>
      </c>
      <c r="Y218" s="221">
        <f t="shared" si="31"/>
        <v>-71800664</v>
      </c>
    </row>
    <row r="219" spans="1:25" s="186" customFormat="1" ht="42.75" customHeight="1">
      <c r="A219" s="217" t="s">
        <v>148</v>
      </c>
      <c r="B219" s="187"/>
      <c r="C219" s="58">
        <v>0</v>
      </c>
      <c r="D219" s="58"/>
      <c r="E219" s="58">
        <f>'درآمد ناشی از تغییر قیمت اوراق '!I206</f>
        <v>18454180</v>
      </c>
      <c r="F219" s="58"/>
      <c r="G219" s="58">
        <f>'درآمد ناشی ازفروش'!I211</f>
        <v>-37012314</v>
      </c>
      <c r="H219" s="58"/>
      <c r="I219" s="218">
        <f t="shared" si="28"/>
        <v>-18558134</v>
      </c>
      <c r="J219" s="218"/>
      <c r="K219" s="219">
        <f t="shared" si="29"/>
        <v>-7.0361975932520967E-5</v>
      </c>
      <c r="L219" s="219"/>
      <c r="M219" s="58">
        <f>'درآمد سود سهام'!S84</f>
        <v>302815250</v>
      </c>
      <c r="N219" s="69"/>
      <c r="O219" s="58">
        <f>'درآمد ناشی از تغییر قیمت اوراق '!P206</f>
        <v>-2083043153</v>
      </c>
      <c r="P219" s="58"/>
      <c r="Q219" s="58">
        <f>'درآمد ناشی ازفروش'!Q211</f>
        <v>-55947050</v>
      </c>
      <c r="R219" s="220">
        <f t="shared" si="30"/>
        <v>-1836174953</v>
      </c>
      <c r="S219" s="134"/>
      <c r="T219" s="219">
        <f>R219/درآمدها!$J$4</f>
        <v>2.9435875781891833E-3</v>
      </c>
      <c r="U219" s="186">
        <v>3130014000</v>
      </c>
      <c r="V219" s="221">
        <f t="shared" si="27"/>
        <v>2827198750</v>
      </c>
      <c r="X219" s="221">
        <v>484885463</v>
      </c>
      <c r="Y219" s="221">
        <f t="shared" si="31"/>
        <v>521897777</v>
      </c>
    </row>
    <row r="220" spans="1:25" s="186" customFormat="1" ht="42.75" customHeight="1">
      <c r="A220" s="217" t="s">
        <v>131</v>
      </c>
      <c r="B220" s="187"/>
      <c r="C220" s="58">
        <v>0</v>
      </c>
      <c r="D220" s="58"/>
      <c r="E220" s="58">
        <f>'درآمد ناشی از تغییر قیمت اوراق '!I207</f>
        <v>121671722</v>
      </c>
      <c r="F220" s="58"/>
      <c r="G220" s="58">
        <f>'درآمد ناشی ازفروش'!I212</f>
        <v>-748121960</v>
      </c>
      <c r="H220" s="58"/>
      <c r="I220" s="218">
        <f t="shared" si="28"/>
        <v>-626450238</v>
      </c>
      <c r="J220" s="218"/>
      <c r="K220" s="219">
        <f t="shared" si="29"/>
        <v>-2.3751459370364514E-3</v>
      </c>
      <c r="L220" s="219"/>
      <c r="M220" s="58">
        <f>'درآمد سود سهام'!S142</f>
        <v>0</v>
      </c>
      <c r="N220" s="69"/>
      <c r="O220" s="58">
        <f>'درآمد ناشی از تغییر قیمت اوراق '!P207</f>
        <v>0</v>
      </c>
      <c r="P220" s="58"/>
      <c r="Q220" s="58">
        <f>'درآمد ناشی ازفروش'!Q212</f>
        <v>-738510839</v>
      </c>
      <c r="R220" s="220">
        <f t="shared" si="30"/>
        <v>-738510839</v>
      </c>
      <c r="S220" s="134"/>
      <c r="T220" s="219">
        <f>R220/درآمدها!$J$4</f>
        <v>1.1839129645498827E-3</v>
      </c>
      <c r="V220" s="221"/>
      <c r="X220" s="221"/>
      <c r="Y220" s="221"/>
    </row>
    <row r="221" spans="1:25" s="186" customFormat="1" ht="42.75" customHeight="1">
      <c r="A221" s="217" t="s">
        <v>126</v>
      </c>
      <c r="B221" s="187"/>
      <c r="C221" s="58">
        <v>0</v>
      </c>
      <c r="D221" s="58"/>
      <c r="E221" s="58">
        <f>'درآمد ناشی از تغییر قیمت اوراق '!I208</f>
        <v>2216794207</v>
      </c>
      <c r="F221" s="58"/>
      <c r="G221" s="58">
        <f>'درآمد ناشی ازفروش'!I213</f>
        <v>-92551384</v>
      </c>
      <c r="H221" s="58"/>
      <c r="I221" s="218">
        <f t="shared" si="28"/>
        <v>2124242823</v>
      </c>
      <c r="J221" s="218"/>
      <c r="K221" s="219">
        <f t="shared" si="29"/>
        <v>8.0539305507092689E-3</v>
      </c>
      <c r="L221" s="219"/>
      <c r="M221" s="58">
        <f>'درآمد سود سهام'!S143</f>
        <v>0</v>
      </c>
      <c r="N221" s="69"/>
      <c r="O221" s="58">
        <f>'درآمد ناشی از تغییر قیمت اوراق '!P208</f>
        <v>-5021251042</v>
      </c>
      <c r="P221" s="58"/>
      <c r="Q221" s="58">
        <f>'درآمد ناشی ازفروش'!Q213</f>
        <v>-206806555</v>
      </c>
      <c r="R221" s="220">
        <f t="shared" si="30"/>
        <v>-5228057597</v>
      </c>
      <c r="S221" s="134"/>
      <c r="T221" s="219">
        <f>R221/درآمدها!$J$4</f>
        <v>8.3811432976162534E-3</v>
      </c>
      <c r="V221" s="221"/>
      <c r="X221" s="221"/>
      <c r="Y221" s="221"/>
    </row>
    <row r="222" spans="1:25" s="186" customFormat="1" ht="42.75" customHeight="1">
      <c r="A222" s="217" t="s">
        <v>181</v>
      </c>
      <c r="B222" s="187"/>
      <c r="C222" s="58">
        <v>0</v>
      </c>
      <c r="D222" s="58"/>
      <c r="E222" s="58">
        <f>'درآمد ناشی از تغییر قیمت اوراق '!I209</f>
        <v>-9262560150</v>
      </c>
      <c r="F222" s="58"/>
      <c r="G222" s="58">
        <f>'درآمد ناشی ازفروش'!I214</f>
        <v>-304614777</v>
      </c>
      <c r="H222" s="58"/>
      <c r="I222" s="218">
        <f t="shared" si="28"/>
        <v>-9567174927</v>
      </c>
      <c r="J222" s="218"/>
      <c r="K222" s="219">
        <f t="shared" si="29"/>
        <v>-3.6273330710716499E-2</v>
      </c>
      <c r="L222" s="219"/>
      <c r="M222" s="58">
        <f>'درآمد سود سهام'!S85</f>
        <v>16235003070</v>
      </c>
      <c r="N222" s="69"/>
      <c r="O222" s="58">
        <f>'درآمد ناشی از تغییر قیمت اوراق '!P209</f>
        <v>-47815961624</v>
      </c>
      <c r="P222" s="58"/>
      <c r="Q222" s="58">
        <f>'درآمد ناشی ازفروش'!Q214</f>
        <v>-794121016</v>
      </c>
      <c r="R222" s="220">
        <f t="shared" si="30"/>
        <v>-32375079570</v>
      </c>
      <c r="S222" s="134"/>
      <c r="T222" s="219">
        <f>R222/درآمدها!$J$4</f>
        <v>5.1900763546216609E-2</v>
      </c>
      <c r="U222" s="186">
        <v>0</v>
      </c>
      <c r="V222" s="221">
        <f>U222-M222</f>
        <v>-16235003070</v>
      </c>
      <c r="X222" s="221">
        <v>1365258544</v>
      </c>
      <c r="Y222" s="221">
        <f>X222-G222</f>
        <v>1669873321</v>
      </c>
    </row>
    <row r="223" spans="1:25" s="186" customFormat="1" ht="42.75" customHeight="1">
      <c r="A223" s="217" t="s">
        <v>271</v>
      </c>
      <c r="B223" s="187"/>
      <c r="C223" s="58">
        <v>0</v>
      </c>
      <c r="D223" s="58"/>
      <c r="E223" s="58">
        <f>'درآمد ناشی از تغییر قیمت اوراق '!I210</f>
        <v>4596566077</v>
      </c>
      <c r="F223" s="58"/>
      <c r="G223" s="58">
        <f>'درآمد ناشی ازفروش'!I215</f>
        <v>-1232403031</v>
      </c>
      <c r="H223" s="58"/>
      <c r="I223" s="218">
        <f t="shared" si="28"/>
        <v>3364163046</v>
      </c>
      <c r="J223" s="218"/>
      <c r="K223" s="219">
        <f t="shared" si="29"/>
        <v>1.2755008627253603E-2</v>
      </c>
      <c r="L223" s="219"/>
      <c r="M223" s="58">
        <f>'درآمد سود سهام'!S86</f>
        <v>21153660</v>
      </c>
      <c r="N223" s="69"/>
      <c r="O223" s="58">
        <f>'درآمد ناشی از تغییر قیمت اوراق '!P210</f>
        <v>-3990945264</v>
      </c>
      <c r="P223" s="58"/>
      <c r="Q223" s="58">
        <f>'درآمد ناشی ازفروش'!Q215</f>
        <v>-1387008152</v>
      </c>
      <c r="R223" s="220">
        <f t="shared" si="30"/>
        <v>-5356799756</v>
      </c>
      <c r="S223" s="134"/>
      <c r="T223" s="219">
        <f>R223/درآمدها!$J$4</f>
        <v>8.5875309402548231E-3</v>
      </c>
      <c r="V223" s="221"/>
      <c r="X223" s="221"/>
      <c r="Y223" s="221"/>
    </row>
    <row r="224" spans="1:25" s="186" customFormat="1" ht="42.75" customHeight="1">
      <c r="A224" s="217" t="s">
        <v>309</v>
      </c>
      <c r="B224" s="187"/>
      <c r="C224" s="58">
        <v>0</v>
      </c>
      <c r="D224" s="58"/>
      <c r="E224" s="58">
        <v>0</v>
      </c>
      <c r="F224" s="58"/>
      <c r="G224" s="58">
        <f>'درآمد ناشی ازفروش'!I216</f>
        <v>0</v>
      </c>
      <c r="H224" s="58"/>
      <c r="I224" s="218">
        <f t="shared" si="28"/>
        <v>0</v>
      </c>
      <c r="J224" s="218"/>
      <c r="K224" s="219">
        <f t="shared" si="29"/>
        <v>0</v>
      </c>
      <c r="L224" s="219"/>
      <c r="M224" s="58">
        <f>'درآمد سود سهام'!S146</f>
        <v>0</v>
      </c>
      <c r="N224" s="69"/>
      <c r="O224" s="58">
        <v>0</v>
      </c>
      <c r="P224" s="58"/>
      <c r="Q224" s="58">
        <f>'درآمد ناشی ازفروش'!Q216</f>
        <v>4191475824</v>
      </c>
      <c r="R224" s="220">
        <f t="shared" si="30"/>
        <v>4191475824</v>
      </c>
      <c r="S224" s="134"/>
      <c r="T224" s="219">
        <f>R224/درآمدها!$J$4</f>
        <v>-6.7193903008253651E-3</v>
      </c>
      <c r="V224" s="221"/>
      <c r="X224" s="221"/>
      <c r="Y224" s="221"/>
    </row>
    <row r="225" spans="1:25" s="186" customFormat="1" ht="42.6" customHeight="1">
      <c r="A225" s="217" t="s">
        <v>95</v>
      </c>
      <c r="B225" s="187"/>
      <c r="C225" s="58">
        <v>0</v>
      </c>
      <c r="D225" s="58"/>
      <c r="E225" s="58">
        <f>'درآمد ناشی از تغییر قیمت اوراق '!I211</f>
        <v>2377940386</v>
      </c>
      <c r="F225" s="58"/>
      <c r="G225" s="58">
        <f>'درآمد ناشی ازفروش'!I217</f>
        <v>-65428872</v>
      </c>
      <c r="H225" s="58"/>
      <c r="I225" s="218">
        <f t="shared" si="28"/>
        <v>2312511514</v>
      </c>
      <c r="J225" s="218"/>
      <c r="K225" s="219">
        <f t="shared" si="29"/>
        <v>8.7677392291566399E-3</v>
      </c>
      <c r="L225" s="219"/>
      <c r="M225" s="58">
        <f>'درآمد سود سهام'!S147</f>
        <v>0</v>
      </c>
      <c r="N225" s="69"/>
      <c r="O225" s="58">
        <f>'درآمد ناشی از تغییر قیمت اوراق '!P211</f>
        <v>-3955513493</v>
      </c>
      <c r="P225" s="58"/>
      <c r="Q225" s="58">
        <f>'درآمد ناشی ازفروش'!Q217</f>
        <v>-914828591</v>
      </c>
      <c r="R225" s="220">
        <f t="shared" si="30"/>
        <v>-4870342084</v>
      </c>
      <c r="S225" s="134"/>
      <c r="T225" s="219">
        <f>R225/درآمدها!$J$4</f>
        <v>7.8076865369344894E-3</v>
      </c>
      <c r="V225" s="221"/>
      <c r="X225" s="221"/>
      <c r="Y225" s="221"/>
    </row>
    <row r="226" spans="1:25" s="186" customFormat="1" ht="42.75" customHeight="1">
      <c r="A226" s="217" t="s">
        <v>185</v>
      </c>
      <c r="B226" s="187"/>
      <c r="C226" s="58">
        <f>'درآمد سود سهام'!M83</f>
        <v>0</v>
      </c>
      <c r="D226" s="58"/>
      <c r="E226" s="58">
        <f>'درآمد ناشی از تغییر قیمت اوراق '!I212</f>
        <v>-11329326913</v>
      </c>
      <c r="F226" s="58"/>
      <c r="G226" s="58">
        <f>'درآمد ناشی ازفروش'!I218</f>
        <v>-162292704</v>
      </c>
      <c r="H226" s="58"/>
      <c r="I226" s="218">
        <f t="shared" si="28"/>
        <v>-11491619617</v>
      </c>
      <c r="J226" s="218"/>
      <c r="K226" s="219">
        <f t="shared" si="29"/>
        <v>-4.356973944239436E-2</v>
      </c>
      <c r="L226" s="219"/>
      <c r="M226" s="58">
        <f>'درآمد سود سهام'!S148</f>
        <v>0</v>
      </c>
      <c r="N226" s="69"/>
      <c r="O226" s="58">
        <f>'درآمد ناشی از تغییر قیمت اوراق '!P212</f>
        <v>-12657681219</v>
      </c>
      <c r="P226" s="58"/>
      <c r="Q226" s="58">
        <f>'درآمد ناشی ازفروش'!Q218</f>
        <v>-733755544</v>
      </c>
      <c r="R226" s="220">
        <f t="shared" si="30"/>
        <v>-13391436763</v>
      </c>
      <c r="S226" s="134"/>
      <c r="T226" s="219">
        <f>R226/درآمدها!$J$4</f>
        <v>2.1467925398540585E-2</v>
      </c>
      <c r="V226" s="221"/>
      <c r="X226" s="221"/>
      <c r="Y226" s="221"/>
    </row>
    <row r="227" spans="1:25" s="186" customFormat="1" ht="42.75" customHeight="1">
      <c r="A227" s="217" t="s">
        <v>359</v>
      </c>
      <c r="B227" s="187"/>
      <c r="C227" s="58">
        <v>0</v>
      </c>
      <c r="D227" s="58"/>
      <c r="E227" s="58">
        <f>'درآمد ناشی از تغییر قیمت اوراق '!I213</f>
        <v>-2214950420</v>
      </c>
      <c r="F227" s="58"/>
      <c r="G227" s="58">
        <f>'درآمد ناشی ازفروش'!I219</f>
        <v>-122089722</v>
      </c>
      <c r="H227" s="58"/>
      <c r="I227" s="218">
        <f t="shared" si="28"/>
        <v>-2337040142</v>
      </c>
      <c r="J227" s="218"/>
      <c r="K227" s="219">
        <f t="shared" si="29"/>
        <v>-8.8607379505255962E-3</v>
      </c>
      <c r="L227" s="219"/>
      <c r="M227" s="58">
        <f>'درآمد سود سهام'!S149</f>
        <v>0</v>
      </c>
      <c r="N227" s="69"/>
      <c r="O227" s="58">
        <f>'درآمد ناشی از تغییر قیمت اوراق '!P213</f>
        <v>-8075851365</v>
      </c>
      <c r="P227" s="58"/>
      <c r="Q227" s="58">
        <f>'درآمد ناشی ازفروش'!Q219</f>
        <v>-122089722</v>
      </c>
      <c r="R227" s="220">
        <f t="shared" si="30"/>
        <v>-8197941087</v>
      </c>
      <c r="S227" s="134"/>
      <c r="T227" s="219">
        <f>R227/درآمدها!$J$4</f>
        <v>1.3142188608440259E-2</v>
      </c>
      <c r="V227" s="221"/>
      <c r="X227" s="221"/>
      <c r="Y227" s="221"/>
    </row>
    <row r="228" spans="1:25" s="186" customFormat="1" ht="42.75" customHeight="1">
      <c r="A228" s="217" t="s">
        <v>94</v>
      </c>
      <c r="B228" s="187"/>
      <c r="C228" s="58">
        <v>0</v>
      </c>
      <c r="D228" s="58"/>
      <c r="E228" s="58">
        <f>'درآمد ناشی از تغییر قیمت اوراق '!I214</f>
        <v>-413409672</v>
      </c>
      <c r="F228" s="58"/>
      <c r="G228" s="58">
        <f>'درآمد ناشی ازفروش'!I220</f>
        <v>42083</v>
      </c>
      <c r="H228" s="58"/>
      <c r="I228" s="218">
        <f t="shared" si="28"/>
        <v>-413367589</v>
      </c>
      <c r="J228" s="218"/>
      <c r="K228" s="219">
        <f t="shared" si="29"/>
        <v>-1.5672567268078901E-3</v>
      </c>
      <c r="L228" s="219"/>
      <c r="M228" s="58">
        <f>'درآمد سود سهام'!S150</f>
        <v>0</v>
      </c>
      <c r="N228" s="69"/>
      <c r="O228" s="58">
        <f>'درآمد ناشی از تغییر قیمت اوراق '!P214</f>
        <v>344451576</v>
      </c>
      <c r="P228" s="58"/>
      <c r="Q228" s="58">
        <f>'درآمد ناشی ازفروش'!Q220</f>
        <v>-76681437</v>
      </c>
      <c r="R228" s="220">
        <f t="shared" si="30"/>
        <v>267770139</v>
      </c>
      <c r="S228" s="134"/>
      <c r="T228" s="219">
        <f>R228/درآمدها!$J$4</f>
        <v>-4.2926457181141549E-4</v>
      </c>
      <c r="V228" s="221"/>
      <c r="X228" s="221"/>
      <c r="Y228" s="221"/>
    </row>
    <row r="229" spans="1:25" s="186" customFormat="1" ht="42.75" customHeight="1">
      <c r="A229" s="217" t="s">
        <v>360</v>
      </c>
      <c r="B229" s="187"/>
      <c r="C229" s="58">
        <f>'درآمد سود سهام'!M86</f>
        <v>0</v>
      </c>
      <c r="D229" s="58"/>
      <c r="E229" s="58">
        <f>'درآمد ناشی از تغییر قیمت اوراق '!I215</f>
        <v>667447419</v>
      </c>
      <c r="F229" s="58"/>
      <c r="G229" s="58">
        <f>'درآمد ناشی ازفروش'!I221</f>
        <v>-15986114</v>
      </c>
      <c r="H229" s="58"/>
      <c r="I229" s="218">
        <f t="shared" si="28"/>
        <v>651461305</v>
      </c>
      <c r="J229" s="218"/>
      <c r="K229" s="219">
        <f t="shared" si="29"/>
        <v>2.4699737949612122E-3</v>
      </c>
      <c r="L229" s="219"/>
      <c r="M229" s="58">
        <f>'درآمد سود سهام'!S151</f>
        <v>0</v>
      </c>
      <c r="N229" s="69"/>
      <c r="O229" s="58">
        <f>'درآمد ناشی از تغییر قیمت اوراق '!P215</f>
        <v>-533034351</v>
      </c>
      <c r="P229" s="58"/>
      <c r="Q229" s="58">
        <f>'درآمد ناشی ازفروش'!Q221</f>
        <v>-15986114</v>
      </c>
      <c r="R229" s="220">
        <f t="shared" si="30"/>
        <v>-549020465</v>
      </c>
      <c r="S229" s="134"/>
      <c r="T229" s="219">
        <f>R229/درآمدها!$J$4</f>
        <v>8.8013934527602126E-4</v>
      </c>
      <c r="V229" s="221"/>
      <c r="X229" s="221"/>
      <c r="Y229" s="221"/>
    </row>
    <row r="230" spans="1:25" s="186" customFormat="1" ht="42.75" customHeight="1">
      <c r="A230" s="217" t="s">
        <v>194</v>
      </c>
      <c r="B230" s="187"/>
      <c r="C230" s="58">
        <v>0</v>
      </c>
      <c r="D230" s="58"/>
      <c r="E230" s="58">
        <f>'درآمد ناشی از تغییر قیمت اوراق '!I216</f>
        <v>-179189804</v>
      </c>
      <c r="F230" s="58"/>
      <c r="G230" s="58">
        <f>'درآمد ناشی ازفروش'!I222</f>
        <v>-682503792</v>
      </c>
      <c r="H230" s="58"/>
      <c r="I230" s="218">
        <f t="shared" si="28"/>
        <v>-861693596</v>
      </c>
      <c r="J230" s="218"/>
      <c r="K230" s="219">
        <f t="shared" si="29"/>
        <v>-3.2670560554719265E-3</v>
      </c>
      <c r="L230" s="219"/>
      <c r="M230" s="58">
        <f>'درآمد سود سهام'!S87</f>
        <v>2918735520</v>
      </c>
      <c r="N230" s="69"/>
      <c r="O230" s="58">
        <f>'درآمد ناشی از تغییر قیمت اوراق '!P216</f>
        <v>-343105204</v>
      </c>
      <c r="P230" s="58"/>
      <c r="Q230" s="58">
        <f>'درآمد ناشی ازفروش'!Q222</f>
        <v>-864591462</v>
      </c>
      <c r="R230" s="220">
        <f t="shared" si="30"/>
        <v>1711038854</v>
      </c>
      <c r="S230" s="134"/>
      <c r="T230" s="219">
        <f>R230/درآمدها!$J$4</f>
        <v>-2.742980840798701E-3</v>
      </c>
      <c r="V230" s="221"/>
      <c r="X230" s="221"/>
      <c r="Y230" s="221"/>
    </row>
    <row r="231" spans="1:25" s="186" customFormat="1" ht="42.75" customHeight="1">
      <c r="A231" s="217" t="s">
        <v>115</v>
      </c>
      <c r="B231" s="187"/>
      <c r="C231" s="58">
        <v>0</v>
      </c>
      <c r="D231" s="58"/>
      <c r="E231" s="58">
        <f>'درآمد ناشی از تغییر قیمت اوراق '!I217</f>
        <v>-3692582746</v>
      </c>
      <c r="F231" s="58"/>
      <c r="G231" s="58">
        <f>'درآمد ناشی ازفروش'!I223</f>
        <v>-109306503</v>
      </c>
      <c r="H231" s="58"/>
      <c r="I231" s="218">
        <f t="shared" si="28"/>
        <v>-3801889249</v>
      </c>
      <c r="J231" s="218"/>
      <c r="K231" s="219">
        <f t="shared" si="29"/>
        <v>-1.4414619478243244E-2</v>
      </c>
      <c r="L231" s="219"/>
      <c r="M231" s="58">
        <f>'درآمد سود سهام'!S153</f>
        <v>0</v>
      </c>
      <c r="N231" s="69"/>
      <c r="O231" s="58">
        <f>'درآمد ناشی از تغییر قیمت اوراق '!P217</f>
        <v>-5687769570</v>
      </c>
      <c r="P231" s="58"/>
      <c r="Q231" s="58">
        <f>'درآمد ناشی ازفروش'!Q223</f>
        <v>1491158668</v>
      </c>
      <c r="R231" s="220">
        <f t="shared" si="30"/>
        <v>-4196610902</v>
      </c>
      <c r="S231" s="134"/>
      <c r="T231" s="219">
        <f>R231/درآمدها!$J$4</f>
        <v>6.7276223877455882E-3</v>
      </c>
      <c r="V231" s="221"/>
      <c r="X231" s="221"/>
      <c r="Y231" s="221"/>
    </row>
    <row r="232" spans="1:25" s="186" customFormat="1" ht="42.75" customHeight="1">
      <c r="A232" s="217" t="s">
        <v>291</v>
      </c>
      <c r="B232" s="187"/>
      <c r="C232" s="58">
        <f>'درآمد سود سهام'!M88</f>
        <v>0</v>
      </c>
      <c r="D232" s="58"/>
      <c r="E232" s="58">
        <f>'درآمد ناشی از تغییر قیمت اوراق '!I218</f>
        <v>7359646941</v>
      </c>
      <c r="F232" s="58"/>
      <c r="G232" s="58">
        <f>'درآمد ناشی ازفروش'!I224</f>
        <v>0</v>
      </c>
      <c r="H232" s="58"/>
      <c r="I232" s="218">
        <f t="shared" si="28"/>
        <v>7359646941</v>
      </c>
      <c r="J232" s="218"/>
      <c r="K232" s="219">
        <f t="shared" si="29"/>
        <v>2.7903629801061546E-2</v>
      </c>
      <c r="L232" s="219"/>
      <c r="M232" s="58">
        <f>'درآمد سود سهام'!S154</f>
        <v>0</v>
      </c>
      <c r="N232" s="69"/>
      <c r="O232" s="58">
        <f>'درآمد ناشی از تغییر قیمت اوراق '!P218</f>
        <v>0</v>
      </c>
      <c r="P232" s="58"/>
      <c r="Q232" s="58">
        <f>'درآمد ناشی ازفروش'!Q224</f>
        <v>-728606161</v>
      </c>
      <c r="R232" s="220">
        <f t="shared" si="30"/>
        <v>-728606161</v>
      </c>
      <c r="S232" s="134"/>
      <c r="T232" s="219">
        <f>R232/درآمدها!$J$4</f>
        <v>1.1680346915786015E-3</v>
      </c>
      <c r="V232" s="221"/>
      <c r="X232" s="221"/>
      <c r="Y232" s="221"/>
    </row>
    <row r="233" spans="1:25" s="186" customFormat="1" ht="42.75" customHeight="1">
      <c r="A233" s="217" t="s">
        <v>164</v>
      </c>
      <c r="B233" s="187"/>
      <c r="C233" s="58">
        <f>'درآمد سود سهام'!M89</f>
        <v>0</v>
      </c>
      <c r="D233" s="58"/>
      <c r="E233" s="58">
        <f>'درآمد ناشی از تغییر قیمت اوراق '!I219</f>
        <v>1566469126</v>
      </c>
      <c r="F233" s="58"/>
      <c r="G233" s="58">
        <f>'درآمد ناشی ازفروش'!I225</f>
        <v>-7569884943</v>
      </c>
      <c r="H233" s="58"/>
      <c r="I233" s="218">
        <f t="shared" si="28"/>
        <v>-6003415817</v>
      </c>
      <c r="J233" s="218"/>
      <c r="K233" s="219">
        <f t="shared" si="29"/>
        <v>-2.2761566396097242E-2</v>
      </c>
      <c r="L233" s="219"/>
      <c r="M233" s="58">
        <f>'درآمد سود سهام'!S155</f>
        <v>0</v>
      </c>
      <c r="N233" s="69"/>
      <c r="O233" s="58">
        <f>'درآمد ناشی از تغییر قیمت اوراق '!P219</f>
        <v>-25666369401</v>
      </c>
      <c r="P233" s="58"/>
      <c r="Q233" s="58">
        <f>'درآمد ناشی ازفروش'!Q225</f>
        <v>-8364636787</v>
      </c>
      <c r="R233" s="220">
        <f t="shared" si="30"/>
        <v>-34031006188</v>
      </c>
      <c r="S233" s="134"/>
      <c r="T233" s="219">
        <f>R233/درآمدها!$J$4</f>
        <v>5.4555393495924691E-2</v>
      </c>
      <c r="V233" s="221"/>
      <c r="X233" s="221"/>
      <c r="Y233" s="221"/>
    </row>
    <row r="234" spans="1:25" s="186" customFormat="1" ht="42.75" customHeight="1">
      <c r="A234" s="217" t="s">
        <v>229</v>
      </c>
      <c r="B234" s="187"/>
      <c r="C234" s="58">
        <f>'درآمد سود سهام'!M96</f>
        <v>0</v>
      </c>
      <c r="D234" s="58"/>
      <c r="E234" s="58">
        <f>'درآمد ناشی از تغییر قیمت اوراق '!I220</f>
        <v>6436888079</v>
      </c>
      <c r="F234" s="58"/>
      <c r="G234" s="58">
        <f>'درآمد ناشی ازفروش'!I226</f>
        <v>25255204</v>
      </c>
      <c r="H234" s="58"/>
      <c r="I234" s="218">
        <f t="shared" si="28"/>
        <v>6462143283</v>
      </c>
      <c r="J234" s="218"/>
      <c r="K234" s="219">
        <f t="shared" si="29"/>
        <v>2.45008021900773E-2</v>
      </c>
      <c r="L234" s="219"/>
      <c r="M234" s="58">
        <f>'درآمد سود سهام'!S156</f>
        <v>0</v>
      </c>
      <c r="N234" s="69"/>
      <c r="O234" s="58">
        <f>'درآمد ناشی از تغییر قیمت اوراق '!P220</f>
        <v>3865763308</v>
      </c>
      <c r="P234" s="58"/>
      <c r="Q234" s="58">
        <f>'درآمد ناشی ازفروش'!Q226</f>
        <v>-189353996</v>
      </c>
      <c r="R234" s="220">
        <f t="shared" si="30"/>
        <v>3676409312</v>
      </c>
      <c r="S234" s="134"/>
      <c r="T234" s="219">
        <f>R234/درآمدها!$J$4</f>
        <v>-5.8936828244286815E-3</v>
      </c>
      <c r="V234" s="221"/>
      <c r="X234" s="221"/>
      <c r="Y234" s="221"/>
    </row>
    <row r="235" spans="1:25" s="186" customFormat="1" ht="42.75" customHeight="1">
      <c r="A235" s="217" t="s">
        <v>342</v>
      </c>
      <c r="B235" s="187"/>
      <c r="C235" s="58">
        <v>0</v>
      </c>
      <c r="D235" s="58"/>
      <c r="E235" s="58">
        <f>'درآمد ناشی از تغییر قیمت اوراق '!I221</f>
        <v>2342966310</v>
      </c>
      <c r="F235" s="58"/>
      <c r="G235" s="58">
        <f>'درآمد ناشی ازفروش'!I227</f>
        <v>0</v>
      </c>
      <c r="H235" s="58"/>
      <c r="I235" s="218">
        <f t="shared" si="28"/>
        <v>2342966310</v>
      </c>
      <c r="J235" s="218"/>
      <c r="K235" s="219">
        <f t="shared" si="29"/>
        <v>8.8832066367732585E-3</v>
      </c>
      <c r="L235" s="219"/>
      <c r="M235" s="58">
        <f>'درآمد سود سهام'!S157</f>
        <v>0</v>
      </c>
      <c r="N235" s="69"/>
      <c r="O235" s="58">
        <f>'درآمد ناشی از تغییر قیمت اوراق '!P221</f>
        <v>0</v>
      </c>
      <c r="P235" s="58"/>
      <c r="Q235" s="58">
        <v>0</v>
      </c>
      <c r="R235" s="220">
        <f t="shared" si="30"/>
        <v>0</v>
      </c>
      <c r="S235" s="134"/>
      <c r="T235" s="219">
        <f>R235/درآمدها!$J$4</f>
        <v>0</v>
      </c>
      <c r="V235" s="221"/>
      <c r="X235" s="221"/>
      <c r="Y235" s="221"/>
    </row>
    <row r="236" spans="1:25" s="186" customFormat="1" ht="42.75" customHeight="1">
      <c r="A236" s="217" t="s">
        <v>343</v>
      </c>
      <c r="B236" s="187"/>
      <c r="C236" s="58">
        <v>0</v>
      </c>
      <c r="D236" s="58"/>
      <c r="E236" s="58">
        <f>'درآمد ناشی از تغییر قیمت اوراق '!I222</f>
        <v>-1235604150</v>
      </c>
      <c r="F236" s="58"/>
      <c r="G236" s="58">
        <v>0</v>
      </c>
      <c r="H236" s="58"/>
      <c r="I236" s="218">
        <f t="shared" si="28"/>
        <v>-1235604150</v>
      </c>
      <c r="J236" s="218"/>
      <c r="K236" s="219">
        <f t="shared" si="29"/>
        <v>-4.6847139623209435E-3</v>
      </c>
      <c r="L236" s="219"/>
      <c r="M236" s="58">
        <f>'درآمد سود سهام'!S158</f>
        <v>0</v>
      </c>
      <c r="N236" s="69"/>
      <c r="O236" s="58">
        <f>'درآمد ناشی از تغییر قیمت اوراق '!P222</f>
        <v>-10607492493</v>
      </c>
      <c r="P236" s="58"/>
      <c r="Q236" s="58">
        <f>'درآمد ناشی ازفروش'!Q227</f>
        <v>-1178113530</v>
      </c>
      <c r="R236" s="220">
        <f t="shared" si="30"/>
        <v>-11785606023</v>
      </c>
      <c r="S236" s="134"/>
      <c r="T236" s="219">
        <f>R236/درآمدها!$J$4</f>
        <v>1.8893604574037787E-2</v>
      </c>
      <c r="V236" s="221"/>
      <c r="X236" s="221"/>
      <c r="Y236" s="221"/>
    </row>
    <row r="237" spans="1:25" s="186" customFormat="1" ht="42.75" customHeight="1">
      <c r="A237" s="217" t="s">
        <v>169</v>
      </c>
      <c r="B237" s="187"/>
      <c r="C237" s="58">
        <v>0</v>
      </c>
      <c r="D237" s="58"/>
      <c r="E237" s="58">
        <f>'درآمد ناشی از تغییر قیمت اوراق '!I223</f>
        <v>-1856975898</v>
      </c>
      <c r="F237" s="58"/>
      <c r="G237" s="58">
        <f>'درآمد ناشی ازفروش'!I228</f>
        <v>-68207984</v>
      </c>
      <c r="H237" s="58"/>
      <c r="I237" s="218">
        <f t="shared" si="28"/>
        <v>-1925183882</v>
      </c>
      <c r="J237" s="218"/>
      <c r="K237" s="219">
        <f t="shared" si="29"/>
        <v>-7.2992113307814932E-3</v>
      </c>
      <c r="L237" s="219"/>
      <c r="M237" s="58">
        <f>'درآمد سود سهام'!S88</f>
        <v>536335800</v>
      </c>
      <c r="N237" s="69"/>
      <c r="O237" s="58">
        <f>'درآمد ناشی از تغییر قیمت اوراق '!P223</f>
        <v>-4641149888</v>
      </c>
      <c r="P237" s="58"/>
      <c r="Q237" s="58">
        <f>'درآمد ناشی ازفروش'!Q228</f>
        <v>-107896535</v>
      </c>
      <c r="R237" s="220">
        <f t="shared" si="30"/>
        <v>-4212710623</v>
      </c>
      <c r="S237" s="134"/>
      <c r="T237" s="219">
        <f>R237/درآمدها!$J$4</f>
        <v>6.7534319864826159E-3</v>
      </c>
      <c r="V237" s="221"/>
      <c r="X237" s="221"/>
      <c r="Y237" s="221"/>
    </row>
    <row r="238" spans="1:25" s="186" customFormat="1" ht="42.75" customHeight="1">
      <c r="A238" s="217" t="s">
        <v>167</v>
      </c>
      <c r="B238" s="187"/>
      <c r="C238" s="58">
        <v>0</v>
      </c>
      <c r="D238" s="58"/>
      <c r="E238" s="58">
        <v>0</v>
      </c>
      <c r="F238" s="58"/>
      <c r="G238" s="58">
        <f>'درآمد ناشی ازفروش'!I229</f>
        <v>0</v>
      </c>
      <c r="H238" s="58"/>
      <c r="I238" s="218">
        <f t="shared" si="28"/>
        <v>0</v>
      </c>
      <c r="J238" s="218"/>
      <c r="K238" s="219">
        <f t="shared" si="29"/>
        <v>0</v>
      </c>
      <c r="L238" s="219"/>
      <c r="M238" s="58">
        <f>'درآمد سود سهام'!S89</f>
        <v>100856800</v>
      </c>
      <c r="N238" s="69"/>
      <c r="O238" s="58">
        <v>0</v>
      </c>
      <c r="P238" s="58"/>
      <c r="Q238" s="58">
        <f>'درآمد ناشی ازفروش'!Q229</f>
        <v>-1637875825</v>
      </c>
      <c r="R238" s="220">
        <f t="shared" si="30"/>
        <v>-1537019025</v>
      </c>
      <c r="S238" s="134"/>
      <c r="T238" s="219">
        <f>R238/درآمدها!$J$4</f>
        <v>2.4640081829013214E-3</v>
      </c>
      <c r="V238" s="221"/>
      <c r="X238" s="221"/>
      <c r="Y238" s="221"/>
    </row>
    <row r="239" spans="1:25" s="186" customFormat="1" ht="42.75" customHeight="1">
      <c r="A239" s="217" t="s">
        <v>262</v>
      </c>
      <c r="B239" s="187"/>
      <c r="C239" s="58">
        <v>0</v>
      </c>
      <c r="D239" s="58"/>
      <c r="E239" s="58">
        <f>'درآمد ناشی از تغییر قیمت اوراق '!I224</f>
        <v>-511706481</v>
      </c>
      <c r="F239" s="58"/>
      <c r="G239" s="58">
        <f>'درآمد ناشی ازفروش'!I230</f>
        <v>-32777694</v>
      </c>
      <c r="H239" s="58"/>
      <c r="I239" s="218">
        <f t="shared" si="28"/>
        <v>-544484175</v>
      </c>
      <c r="J239" s="218"/>
      <c r="K239" s="219">
        <f t="shared" si="29"/>
        <v>-2.0643768612182956E-3</v>
      </c>
      <c r="L239" s="219"/>
      <c r="M239" s="58">
        <f>'درآمد سود سهام'!S90</f>
        <v>1205793100</v>
      </c>
      <c r="N239" s="69"/>
      <c r="O239" s="58">
        <f>'درآمد ناشی از تغییر قیمت اوراق '!P224</f>
        <v>-2088753745</v>
      </c>
      <c r="P239" s="58"/>
      <c r="Q239" s="58">
        <f>'درآمد ناشی ازفروش'!Q230</f>
        <v>-110811139</v>
      </c>
      <c r="R239" s="220">
        <f t="shared" si="30"/>
        <v>-993771784</v>
      </c>
      <c r="S239" s="134"/>
      <c r="T239" s="219">
        <f>R239/درآمدها!$J$4</f>
        <v>1.5931239417888432E-3</v>
      </c>
      <c r="V239" s="221"/>
      <c r="X239" s="221"/>
      <c r="Y239" s="221"/>
    </row>
    <row r="240" spans="1:25" s="186" customFormat="1" ht="42.75" customHeight="1">
      <c r="A240" s="217" t="s">
        <v>393</v>
      </c>
      <c r="B240" s="187"/>
      <c r="C240" s="58">
        <v>0</v>
      </c>
      <c r="D240" s="58"/>
      <c r="E240" s="58">
        <f>'درآمد ناشی از تغییر قیمت اوراق '!I225</f>
        <v>-305333465</v>
      </c>
      <c r="F240" s="58"/>
      <c r="G240" s="58">
        <f>'درآمد ناشی ازفروش'!I231</f>
        <v>-2487219</v>
      </c>
      <c r="H240" s="58"/>
      <c r="I240" s="218">
        <f t="shared" si="28"/>
        <v>-307820684</v>
      </c>
      <c r="J240" s="218"/>
      <c r="K240" s="219">
        <f t="shared" si="29"/>
        <v>-1.1670823995095704E-3</v>
      </c>
      <c r="L240" s="219"/>
      <c r="M240" s="58">
        <f>'درآمد سود سهام'!S162</f>
        <v>0</v>
      </c>
      <c r="N240" s="69"/>
      <c r="O240" s="58">
        <f>'درآمد ناشی از تغییر قیمت اوراق '!P225</f>
        <v>-305333465</v>
      </c>
      <c r="P240" s="58"/>
      <c r="Q240" s="58">
        <f>'درآمد ناشی ازفروش'!Q231</f>
        <v>-2487219</v>
      </c>
      <c r="R240" s="220">
        <f t="shared" si="30"/>
        <v>-307820684</v>
      </c>
      <c r="S240" s="134"/>
      <c r="T240" s="219">
        <f>R240/درآمدها!$J$4</f>
        <v>4.9346993882673767E-4</v>
      </c>
      <c r="V240" s="221"/>
      <c r="X240" s="221"/>
      <c r="Y240" s="221"/>
    </row>
    <row r="241" spans="1:25" s="186" customFormat="1" ht="42.75" customHeight="1">
      <c r="A241" s="217" t="s">
        <v>142</v>
      </c>
      <c r="B241" s="187"/>
      <c r="C241" s="58">
        <v>0</v>
      </c>
      <c r="D241" s="58"/>
      <c r="E241" s="58">
        <f>'درآمد ناشی از تغییر قیمت اوراق '!I226</f>
        <v>-233470363</v>
      </c>
      <c r="F241" s="58"/>
      <c r="G241" s="58">
        <f>'درآمد ناشی ازفروش'!I232</f>
        <v>-147775147</v>
      </c>
      <c r="H241" s="58"/>
      <c r="I241" s="218">
        <f t="shared" si="28"/>
        <v>-381245510</v>
      </c>
      <c r="J241" s="218"/>
      <c r="K241" s="219">
        <f t="shared" si="29"/>
        <v>-1.4454679225293708E-3</v>
      </c>
      <c r="L241" s="219"/>
      <c r="M241" s="58">
        <f>'درآمد سود سهام'!S91</f>
        <v>4286886600</v>
      </c>
      <c r="N241" s="69"/>
      <c r="O241" s="58">
        <f>'درآمد ناشی از تغییر قیمت اوراق '!P226</f>
        <v>-8355790520</v>
      </c>
      <c r="P241" s="58"/>
      <c r="Q241" s="58">
        <f>'درآمد ناشی ازفروش'!Q232</f>
        <v>-661883481</v>
      </c>
      <c r="R241" s="220">
        <f t="shared" si="30"/>
        <v>-4730787401</v>
      </c>
      <c r="S241" s="134"/>
      <c r="T241" s="219">
        <f>R241/درآمدها!$J$4</f>
        <v>7.5839652457330353E-3</v>
      </c>
      <c r="V241" s="221"/>
      <c r="X241" s="221"/>
      <c r="Y241" s="221"/>
    </row>
    <row r="242" spans="1:25" s="186" customFormat="1" ht="42.75" customHeight="1">
      <c r="A242" s="217" t="s">
        <v>108</v>
      </c>
      <c r="B242" s="187"/>
      <c r="C242" s="58">
        <v>0</v>
      </c>
      <c r="D242" s="58"/>
      <c r="E242" s="58">
        <f>'درآمد ناشی از تغییر قیمت اوراق '!I227</f>
        <v>-63122446</v>
      </c>
      <c r="F242" s="58"/>
      <c r="G242" s="58">
        <f>'درآمد ناشی ازفروش'!I233</f>
        <v>21796536</v>
      </c>
      <c r="H242" s="58"/>
      <c r="I242" s="218">
        <f t="shared" si="28"/>
        <v>-41325910</v>
      </c>
      <c r="J242" s="218"/>
      <c r="K242" s="219">
        <f t="shared" si="29"/>
        <v>-1.5668453977159166E-4</v>
      </c>
      <c r="L242" s="219"/>
      <c r="M242" s="58">
        <f>'درآمد سود سهام'!S164</f>
        <v>0</v>
      </c>
      <c r="N242" s="69"/>
      <c r="O242" s="58">
        <f>'درآمد ناشی از تغییر قیمت اوراق '!P227</f>
        <v>6223285221</v>
      </c>
      <c r="P242" s="58"/>
      <c r="Q242" s="58">
        <f>'درآمد ناشی ازفروش'!Q233</f>
        <v>-40322125</v>
      </c>
      <c r="R242" s="220">
        <f t="shared" si="30"/>
        <v>6182963096</v>
      </c>
      <c r="S242" s="134"/>
      <c r="T242" s="219">
        <f>R242/درآمدها!$J$4</f>
        <v>-9.911960369599777E-3</v>
      </c>
      <c r="V242" s="221"/>
      <c r="X242" s="221"/>
      <c r="Y242" s="221"/>
    </row>
    <row r="243" spans="1:25" s="186" customFormat="1" ht="42.75" customHeight="1">
      <c r="A243" s="217" t="s">
        <v>160</v>
      </c>
      <c r="B243" s="187"/>
      <c r="C243" s="58">
        <v>0</v>
      </c>
      <c r="D243" s="58"/>
      <c r="E243" s="58">
        <f>'درآمد ناشی از تغییر قیمت اوراق '!I228</f>
        <v>10180929975</v>
      </c>
      <c r="F243" s="58"/>
      <c r="G243" s="58">
        <f>'درآمد ناشی ازفروش'!I234</f>
        <v>-113596542</v>
      </c>
      <c r="H243" s="58"/>
      <c r="I243" s="218">
        <f t="shared" si="28"/>
        <v>10067333433</v>
      </c>
      <c r="J243" s="218"/>
      <c r="K243" s="219">
        <f t="shared" si="29"/>
        <v>3.8169649638126857E-2</v>
      </c>
      <c r="L243" s="219"/>
      <c r="M243" s="58">
        <f>'درآمد سود سهام'!S165</f>
        <v>0</v>
      </c>
      <c r="N243" s="69"/>
      <c r="O243" s="58">
        <f>'درآمد ناشی از تغییر قیمت اوراق '!P228</f>
        <v>1271783856</v>
      </c>
      <c r="P243" s="58"/>
      <c r="Q243" s="58">
        <f>'درآمد ناشی ازفروش'!Q234</f>
        <v>-224289417</v>
      </c>
      <c r="R243" s="220">
        <f t="shared" si="30"/>
        <v>1047494439</v>
      </c>
      <c r="S243" s="134"/>
      <c r="T243" s="219">
        <f>R243/درآمدها!$J$4</f>
        <v>-1.6792471838399197E-3</v>
      </c>
      <c r="V243" s="221"/>
      <c r="X243" s="221"/>
      <c r="Y243" s="221"/>
    </row>
    <row r="244" spans="1:25" s="186" customFormat="1" ht="42.75" customHeight="1">
      <c r="A244" s="217" t="s">
        <v>145</v>
      </c>
      <c r="B244" s="187"/>
      <c r="C244" s="58">
        <f>'درآمد سود سهام'!M95</f>
        <v>0</v>
      </c>
      <c r="D244" s="58"/>
      <c r="E244" s="58">
        <v>0</v>
      </c>
      <c r="F244" s="58"/>
      <c r="G244" s="58">
        <f>'درآمد ناشی ازفروش'!I235</f>
        <v>0</v>
      </c>
      <c r="H244" s="58"/>
      <c r="I244" s="218">
        <f t="shared" si="28"/>
        <v>0</v>
      </c>
      <c r="J244" s="218"/>
      <c r="K244" s="219">
        <f t="shared" si="29"/>
        <v>0</v>
      </c>
      <c r="L244" s="219"/>
      <c r="M244" s="58">
        <f>'درآمد سود سهام'!S166</f>
        <v>0</v>
      </c>
      <c r="N244" s="69"/>
      <c r="O244" s="58">
        <v>0</v>
      </c>
      <c r="P244" s="58"/>
      <c r="Q244" s="58">
        <f>'درآمد ناشی ازفروش'!Q235</f>
        <v>-66223110</v>
      </c>
      <c r="R244" s="220">
        <f t="shared" si="30"/>
        <v>-66223110</v>
      </c>
      <c r="S244" s="134"/>
      <c r="T244" s="219">
        <f>R244/درآمدها!$J$4</f>
        <v>1.0616282705880907E-4</v>
      </c>
      <c r="V244" s="221"/>
      <c r="X244" s="221"/>
      <c r="Y244" s="221"/>
    </row>
    <row r="245" spans="1:25" s="186" customFormat="1" ht="42.75" customHeight="1">
      <c r="A245" s="217" t="s">
        <v>344</v>
      </c>
      <c r="B245" s="187"/>
      <c r="C245" s="58">
        <f>'درآمد سود سهام'!M96</f>
        <v>0</v>
      </c>
      <c r="D245" s="58"/>
      <c r="E245" s="58">
        <f>'درآمد ناشی از تغییر قیمت اوراق '!I229</f>
        <v>-1811061346</v>
      </c>
      <c r="F245" s="58"/>
      <c r="G245" s="58">
        <f>'درآمد ناشی ازفروش'!I236</f>
        <v>-34908674</v>
      </c>
      <c r="H245" s="58"/>
      <c r="I245" s="218">
        <f t="shared" si="28"/>
        <v>-1845970020</v>
      </c>
      <c r="J245" s="218"/>
      <c r="K245" s="219">
        <f t="shared" si="29"/>
        <v>-6.9988770487051793E-3</v>
      </c>
      <c r="L245" s="219"/>
      <c r="M245" s="58">
        <f>'درآمد سود سهام'!S167</f>
        <v>0</v>
      </c>
      <c r="N245" s="69"/>
      <c r="O245" s="58">
        <f>'درآمد ناشی از تغییر قیمت اوراق '!P229</f>
        <v>-3260373549</v>
      </c>
      <c r="P245" s="58"/>
      <c r="Q245" s="58">
        <f>'درآمد ناشی ازفروش'!Q236</f>
        <v>-40011871</v>
      </c>
      <c r="R245" s="220">
        <f t="shared" si="30"/>
        <v>-3300385420</v>
      </c>
      <c r="S245" s="134"/>
      <c r="T245" s="219">
        <f>R245/درآمدها!$J$4</f>
        <v>5.2908757467125134E-3</v>
      </c>
      <c r="V245" s="221"/>
      <c r="X245" s="221"/>
      <c r="Y245" s="221"/>
    </row>
    <row r="246" spans="1:25" s="186" customFormat="1" ht="42.75" customHeight="1">
      <c r="A246" s="217" t="s">
        <v>263</v>
      </c>
      <c r="B246" s="187"/>
      <c r="C246" s="58">
        <v>0</v>
      </c>
      <c r="D246" s="58"/>
      <c r="E246" s="58">
        <f>'درآمد ناشی از تغییر قیمت اوراق '!I230</f>
        <v>8932732841</v>
      </c>
      <c r="F246" s="58"/>
      <c r="G246" s="58">
        <f>'درآمد ناشی ازفروش'!I237</f>
        <v>-309553581</v>
      </c>
      <c r="H246" s="58"/>
      <c r="I246" s="218">
        <f t="shared" si="28"/>
        <v>8623179260</v>
      </c>
      <c r="J246" s="218"/>
      <c r="K246" s="219">
        <f t="shared" si="29"/>
        <v>3.2694231626624416E-2</v>
      </c>
      <c r="L246" s="219"/>
      <c r="M246" s="58">
        <f>'درآمد سود سهام'!S168</f>
        <v>0</v>
      </c>
      <c r="N246" s="69"/>
      <c r="O246" s="58">
        <f>'درآمد ناشی از تغییر قیمت اوراق '!P230</f>
        <v>-12893627294</v>
      </c>
      <c r="P246" s="58"/>
      <c r="Q246" s="58">
        <f>'درآمد ناشی ازفروش'!Q237</f>
        <v>-10986507429</v>
      </c>
      <c r="R246" s="220">
        <f t="shared" si="30"/>
        <v>-23880134723</v>
      </c>
      <c r="S246" s="134"/>
      <c r="T246" s="219">
        <f>R246/درآمدها!$J$4</f>
        <v>3.8282445701189667E-2</v>
      </c>
      <c r="V246" s="221"/>
      <c r="X246" s="221"/>
      <c r="Y246" s="221"/>
    </row>
    <row r="247" spans="1:25" s="186" customFormat="1" ht="42.75" customHeight="1">
      <c r="A247" s="217" t="s">
        <v>128</v>
      </c>
      <c r="B247" s="187"/>
      <c r="C247" s="58">
        <f>'درآمد سود سهام'!M92</f>
        <v>22154570</v>
      </c>
      <c r="D247" s="58"/>
      <c r="E247" s="58">
        <f>'درآمد ناشی از تغییر قیمت اوراق '!I231</f>
        <v>-5775634663</v>
      </c>
      <c r="F247" s="58"/>
      <c r="G247" s="58">
        <f>'درآمد ناشی ازفروش'!I238</f>
        <v>26162377329</v>
      </c>
      <c r="H247" s="58"/>
      <c r="I247" s="218">
        <f t="shared" si="28"/>
        <v>20408897236</v>
      </c>
      <c r="J247" s="218"/>
      <c r="K247" s="219">
        <f t="shared" si="29"/>
        <v>7.737902615256069E-2</v>
      </c>
      <c r="L247" s="219"/>
      <c r="M247" s="58">
        <f>'درآمد سود سهام'!S92</f>
        <v>1121371685</v>
      </c>
      <c r="N247" s="69"/>
      <c r="O247" s="58">
        <f>'درآمد ناشی از تغییر قیمت اوراق '!P231</f>
        <v>203356870</v>
      </c>
      <c r="P247" s="58"/>
      <c r="Q247" s="58">
        <f>'درآمد ناشی ازفروش'!Q238</f>
        <v>25532851919</v>
      </c>
      <c r="R247" s="220">
        <f t="shared" si="30"/>
        <v>26857580474</v>
      </c>
      <c r="S247" s="134"/>
      <c r="T247" s="219">
        <f>R247/درآمدها!$J$4</f>
        <v>-4.3055614136504751E-2</v>
      </c>
      <c r="V247" s="221"/>
      <c r="X247" s="221"/>
      <c r="Y247" s="221"/>
    </row>
    <row r="248" spans="1:25" s="186" customFormat="1" ht="42.75" customHeight="1">
      <c r="A248" s="217" t="s">
        <v>128</v>
      </c>
      <c r="B248" s="187"/>
      <c r="C248" s="58">
        <f>'درآمد سود سهام'!M93</f>
        <v>0</v>
      </c>
      <c r="D248" s="58"/>
      <c r="E248" s="58">
        <f>'درآمد ناشی از تغییر قیمت اوراق '!I232</f>
        <v>-5091290425</v>
      </c>
      <c r="F248" s="58"/>
      <c r="G248" s="58">
        <f>'درآمد ناشی ازفروش'!I239</f>
        <v>4444587841</v>
      </c>
      <c r="H248" s="58"/>
      <c r="I248" s="218">
        <f t="shared" si="28"/>
        <v>-646702584</v>
      </c>
      <c r="J248" s="218"/>
      <c r="K248" s="219">
        <f t="shared" si="29"/>
        <v>-2.4519314092088739E-3</v>
      </c>
      <c r="L248" s="219"/>
      <c r="M248" s="58">
        <f>'درآمد سود سهام'!S93</f>
        <v>669944355</v>
      </c>
      <c r="N248" s="69"/>
      <c r="O248" s="58">
        <v>0</v>
      </c>
      <c r="P248" s="58"/>
      <c r="Q248" s="58">
        <f>'درآمد ناشی ازفروش'!Q239</f>
        <v>7234755204</v>
      </c>
      <c r="R248" s="220">
        <f t="shared" si="30"/>
        <v>7904699559</v>
      </c>
      <c r="S248" s="134"/>
      <c r="T248" s="219">
        <f>R248/درآمدها!$J$4</f>
        <v>-1.2672090637754121E-2</v>
      </c>
      <c r="V248" s="221"/>
      <c r="X248" s="221"/>
      <c r="Y248" s="221"/>
    </row>
    <row r="249" spans="1:25" s="186" customFormat="1" ht="42.75" customHeight="1">
      <c r="A249" s="217" t="s">
        <v>133</v>
      </c>
      <c r="B249" s="187"/>
      <c r="C249" s="58">
        <v>0</v>
      </c>
      <c r="D249" s="58"/>
      <c r="E249" s="58">
        <v>0</v>
      </c>
      <c r="F249" s="58"/>
      <c r="G249" s="58">
        <v>0</v>
      </c>
      <c r="H249" s="58"/>
      <c r="I249" s="218">
        <f t="shared" si="28"/>
        <v>0</v>
      </c>
      <c r="J249" s="218"/>
      <c r="K249" s="219">
        <f t="shared" si="29"/>
        <v>0</v>
      </c>
      <c r="L249" s="219"/>
      <c r="M249" s="58"/>
      <c r="N249" s="69"/>
      <c r="O249" s="58">
        <f>'درآمد ناشی از تغییر قیمت اوراق '!P236</f>
        <v>0</v>
      </c>
      <c r="P249" s="58"/>
      <c r="Q249" s="58">
        <v>0</v>
      </c>
      <c r="R249" s="220">
        <f t="shared" si="30"/>
        <v>0</v>
      </c>
      <c r="S249" s="134"/>
      <c r="T249" s="219">
        <f>R249/درآمدها!$J$4</f>
        <v>0</v>
      </c>
      <c r="V249" s="221"/>
      <c r="X249" s="221"/>
      <c r="Y249" s="221"/>
    </row>
    <row r="250" spans="1:25" s="222" customFormat="1" ht="25.5" customHeight="1" thickBot="1">
      <c r="A250" s="217" t="s">
        <v>2</v>
      </c>
      <c r="B250" s="187"/>
      <c r="C250" s="95">
        <f>SUM(C11:C249)</f>
        <v>3665856803</v>
      </c>
      <c r="D250" s="95"/>
      <c r="E250" s="95">
        <f>SUM(E11:E249)</f>
        <v>254912868995</v>
      </c>
      <c r="F250" s="95"/>
      <c r="G250" s="95">
        <f>SUM(G11:G249)</f>
        <v>-1741228008</v>
      </c>
      <c r="H250" s="95"/>
      <c r="I250" s="96">
        <f>SUM(I11:I249)</f>
        <v>256837497790</v>
      </c>
      <c r="J250" s="96"/>
      <c r="K250" s="110">
        <f>SUM(K11:K249)</f>
        <v>0.97378291578608522</v>
      </c>
      <c r="L250" s="110"/>
      <c r="M250" s="95">
        <f>SUM(M11:M249)</f>
        <v>333704280306</v>
      </c>
      <c r="N250" s="69"/>
      <c r="O250" s="95">
        <f>SUM(O11:O249)</f>
        <v>-954457929905</v>
      </c>
      <c r="P250" s="95"/>
      <c r="Q250" s="95">
        <f>SUM(Q11:Q249)</f>
        <v>-45345313254</v>
      </c>
      <c r="R250" s="95">
        <f>SUM(R11:R249)</f>
        <v>-666098962853</v>
      </c>
      <c r="S250" s="134"/>
      <c r="T250" s="110">
        <f>SUM(T11:T249)</f>
        <v>1.0678288742013944</v>
      </c>
    </row>
    <row r="251" spans="1:25" ht="25.5" customHeight="1" thickTop="1">
      <c r="A251" s="217"/>
      <c r="O251" s="225"/>
      <c r="P251" s="225"/>
      <c r="Q251" s="225"/>
      <c r="R251" s="225"/>
      <c r="S251" s="225"/>
    </row>
    <row r="253" spans="1:25">
      <c r="E253" s="70">
        <f>E250-'درآمد ناشی از تغییر قیمت اوراق '!I233</f>
        <v>0</v>
      </c>
      <c r="G253" s="70">
        <f>G250-'درآمد ناشی ازفروش'!I240</f>
        <v>0</v>
      </c>
      <c r="Q253" s="70">
        <f>Q250-'درآمد ناشی ازفروش'!Q240</f>
        <v>0</v>
      </c>
    </row>
  </sheetData>
  <autoFilter ref="A10:T250" xr:uid="{00000000-0009-0000-0000-000009000000}">
    <sortState xmlns:xlrd2="http://schemas.microsoft.com/office/spreadsheetml/2017/richdata2" ref="A13:T218">
      <sortCondition ref="A10"/>
    </sortState>
  </autoFilter>
  <mergeCells count="16">
    <mergeCell ref="C7:K7"/>
    <mergeCell ref="A8:A10"/>
    <mergeCell ref="B8:B10"/>
    <mergeCell ref="A1:T1"/>
    <mergeCell ref="A2:T2"/>
    <mergeCell ref="A3:T3"/>
    <mergeCell ref="C8:C9"/>
    <mergeCell ref="E8:E9"/>
    <mergeCell ref="G8:G9"/>
    <mergeCell ref="M8:M9"/>
    <mergeCell ref="O8:O9"/>
    <mergeCell ref="Q8:Q9"/>
    <mergeCell ref="I8:K9"/>
    <mergeCell ref="R8:T9"/>
    <mergeCell ref="A5:T5"/>
    <mergeCell ref="M7:T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rightToLeft="1" view="pageBreakPreview" zoomScale="90" zoomScaleNormal="100" zoomScaleSheetLayoutView="90" workbookViewId="0">
      <selection activeCell="C11" sqref="C11"/>
    </sheetView>
  </sheetViews>
  <sheetFormatPr defaultColWidth="9.109375" defaultRowHeight="21"/>
  <cols>
    <col min="1" max="1" width="34.44140625" style="2" bestFit="1" customWidth="1"/>
    <col min="2" max="2" width="0.44140625" style="2" customWidth="1"/>
    <col min="3" max="3" width="18.109375" style="2" bestFit="1" customWidth="1"/>
    <col min="4" max="4" width="0.6640625" style="2" customWidth="1"/>
    <col min="5" max="5" width="20" style="2" bestFit="1" customWidth="1"/>
    <col min="6" max="6" width="0.5546875" style="2" customWidth="1"/>
    <col min="7" max="7" width="17" style="2" bestFit="1" customWidth="1"/>
    <col min="8" max="8" width="0.5546875" style="2" customWidth="1"/>
    <col min="9" max="9" width="20.44140625" style="2" bestFit="1" customWidth="1"/>
    <col min="10" max="10" width="0.44140625" style="2" customWidth="1"/>
    <col min="11" max="11" width="18.109375" style="2" bestFit="1" customWidth="1"/>
    <col min="12" max="12" width="0.5546875" style="2" customWidth="1"/>
    <col min="13" max="13" width="17.6640625" style="2" bestFit="1" customWidth="1"/>
    <col min="14" max="14" width="0.88671875" style="2" customWidth="1"/>
    <col min="15" max="15" width="19.33203125" style="2" bestFit="1" customWidth="1"/>
    <col min="16" max="16" width="0.5546875" style="2" customWidth="1"/>
    <col min="17" max="17" width="19.33203125" style="2" bestFit="1" customWidth="1"/>
    <col min="18" max="18" width="9.109375" style="2"/>
    <col min="19" max="19" width="12.6640625" style="2" bestFit="1" customWidth="1"/>
    <col min="20" max="16384" width="9.109375" style="2"/>
  </cols>
  <sheetData>
    <row r="1" spans="1:17" ht="21" customHeight="1">
      <c r="A1" s="299" t="s">
        <v>87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18" customHeight="1">
      <c r="A2" s="299" t="s">
        <v>53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17" ht="19.5" customHeight="1">
      <c r="A3" s="299" t="str">
        <f>' سهام'!A3:W3</f>
        <v>برای ماه منتهی به 1402/08/30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>
      <c r="A4" s="287" t="s">
        <v>29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</row>
    <row r="5" spans="1:17" ht="4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22.5" customHeight="1" thickBot="1">
      <c r="A6" s="146"/>
      <c r="B6" s="147"/>
      <c r="C6" s="323" t="str">
        <f>'درآمد سرمایه گذاری در سهام '!C7</f>
        <v>طی  آبان ماه</v>
      </c>
      <c r="D6" s="323"/>
      <c r="E6" s="323"/>
      <c r="F6" s="323"/>
      <c r="G6" s="323"/>
      <c r="H6" s="323"/>
      <c r="I6" s="323"/>
      <c r="J6" s="148"/>
      <c r="K6" s="324" t="s">
        <v>391</v>
      </c>
      <c r="L6" s="323"/>
      <c r="M6" s="323"/>
      <c r="N6" s="323"/>
      <c r="O6" s="323"/>
      <c r="P6" s="323"/>
      <c r="Q6" s="323"/>
    </row>
    <row r="7" spans="1:17" ht="15.75" customHeight="1">
      <c r="A7" s="325"/>
      <c r="B7" s="326"/>
      <c r="C7" s="321" t="s">
        <v>15</v>
      </c>
      <c r="D7" s="321"/>
      <c r="E7" s="321" t="s">
        <v>13</v>
      </c>
      <c r="F7" s="325"/>
      <c r="G7" s="321" t="s">
        <v>14</v>
      </c>
      <c r="H7" s="325"/>
      <c r="I7" s="321" t="s">
        <v>2</v>
      </c>
      <c r="J7" s="149"/>
      <c r="K7" s="321" t="s">
        <v>15</v>
      </c>
      <c r="L7" s="321"/>
      <c r="M7" s="321" t="s">
        <v>13</v>
      </c>
      <c r="N7" s="325"/>
      <c r="O7" s="321" t="s">
        <v>14</v>
      </c>
      <c r="P7" s="325"/>
      <c r="Q7" s="321" t="s">
        <v>2</v>
      </c>
    </row>
    <row r="8" spans="1:17" ht="12" customHeight="1">
      <c r="A8" s="326"/>
      <c r="B8" s="326"/>
      <c r="C8" s="322"/>
      <c r="D8" s="322"/>
      <c r="E8" s="322"/>
      <c r="F8" s="326"/>
      <c r="G8" s="322"/>
      <c r="H8" s="326"/>
      <c r="I8" s="322"/>
      <c r="J8" s="149"/>
      <c r="K8" s="322"/>
      <c r="L8" s="322"/>
      <c r="M8" s="322"/>
      <c r="N8" s="326"/>
      <c r="O8" s="322"/>
      <c r="P8" s="326"/>
      <c r="Q8" s="322"/>
    </row>
    <row r="9" spans="1:17" ht="14.25" customHeight="1" thickBot="1">
      <c r="A9" s="326"/>
      <c r="B9" s="326"/>
      <c r="C9" s="156" t="s">
        <v>60</v>
      </c>
      <c r="D9" s="322"/>
      <c r="E9" s="156" t="s">
        <v>57</v>
      </c>
      <c r="F9" s="326"/>
      <c r="G9" s="156" t="s">
        <v>58</v>
      </c>
      <c r="H9" s="326"/>
      <c r="I9" s="323"/>
      <c r="J9" s="150"/>
      <c r="K9" s="156" t="s">
        <v>60</v>
      </c>
      <c r="L9" s="322"/>
      <c r="M9" s="156" t="s">
        <v>57</v>
      </c>
      <c r="N9" s="326"/>
      <c r="O9" s="156" t="s">
        <v>58</v>
      </c>
      <c r="P9" s="326"/>
      <c r="Q9" s="323"/>
    </row>
    <row r="10" spans="1:17" ht="21" customHeight="1">
      <c r="A10" s="157"/>
      <c r="B10" s="29"/>
      <c r="C10" s="22">
        <v>0</v>
      </c>
      <c r="D10" s="22"/>
      <c r="E10" s="22">
        <v>0</v>
      </c>
      <c r="F10" s="22"/>
      <c r="G10" s="22">
        <v>0</v>
      </c>
      <c r="H10" s="22"/>
      <c r="I10" s="22">
        <f>C10+E10+G10</f>
        <v>0</v>
      </c>
      <c r="J10" s="22"/>
      <c r="K10" s="22">
        <v>0</v>
      </c>
      <c r="L10" s="22"/>
      <c r="M10" s="22">
        <v>0</v>
      </c>
      <c r="N10" s="22"/>
      <c r="O10" s="22">
        <v>0</v>
      </c>
      <c r="P10" s="22">
        <v>1228793</v>
      </c>
      <c r="Q10" s="22">
        <f>O10+M10+K10</f>
        <v>0</v>
      </c>
    </row>
    <row r="11" spans="1:17" ht="21" customHeight="1" thickBot="1">
      <c r="A11" s="154" t="s">
        <v>2</v>
      </c>
      <c r="B11" s="155"/>
      <c r="C11" s="40">
        <f>SUM(C10:C10)</f>
        <v>0</v>
      </c>
      <c r="D11" s="41" t="e">
        <f>SUM(#REF!)</f>
        <v>#REF!</v>
      </c>
      <c r="E11" s="40">
        <f>SUM(E10:E10)</f>
        <v>0</v>
      </c>
      <c r="F11" s="41" t="e">
        <f>SUM(#REF!)</f>
        <v>#REF!</v>
      </c>
      <c r="G11" s="40">
        <f>SUM(G10:G10)</f>
        <v>0</v>
      </c>
      <c r="H11" s="41" t="e">
        <f>SUM(#REF!)</f>
        <v>#REF!</v>
      </c>
      <c r="I11" s="40">
        <f>SUM(I10:I10)</f>
        <v>0</v>
      </c>
      <c r="J11" s="41" t="e">
        <f>SUM(#REF!)</f>
        <v>#REF!</v>
      </c>
      <c r="K11" s="40">
        <v>0</v>
      </c>
      <c r="L11" s="41" t="e">
        <v>#REF!</v>
      </c>
      <c r="M11" s="40">
        <f>SUM(M10)</f>
        <v>0</v>
      </c>
      <c r="N11" s="41" t="e">
        <v>#REF!</v>
      </c>
      <c r="O11" s="40">
        <f>SUM(O10)</f>
        <v>0</v>
      </c>
      <c r="P11" s="41" t="e">
        <v>#REF!</v>
      </c>
      <c r="Q11" s="40">
        <f>SUM(Q10)</f>
        <v>0</v>
      </c>
    </row>
    <row r="12" spans="1:17" ht="21.6" thickTop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>
      <c r="I13" s="27"/>
      <c r="O13" s="158"/>
      <c r="Q13" s="158"/>
    </row>
    <row r="14" spans="1:17">
      <c r="O14" s="27"/>
      <c r="Q14" s="27"/>
    </row>
    <row r="15" spans="1:17">
      <c r="I15" s="27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3"/>
  <sheetViews>
    <sheetView rightToLeft="1" view="pageBreakPreview" zoomScale="106" zoomScaleNormal="100" zoomScaleSheetLayoutView="106" workbookViewId="0">
      <selection activeCell="I7" sqref="I7"/>
    </sheetView>
  </sheetViews>
  <sheetFormatPr defaultColWidth="9.109375" defaultRowHeight="21"/>
  <cols>
    <col min="1" max="1" width="32.109375" style="2" customWidth="1"/>
    <col min="2" max="2" width="0.6640625" style="2" customWidth="1"/>
    <col min="3" max="3" width="22.88671875" style="2" customWidth="1"/>
    <col min="4" max="4" width="0.6640625" style="2" customWidth="1"/>
    <col min="5" max="5" width="18.44140625" style="23" customWidth="1"/>
    <col min="6" max="6" width="1.44140625" style="23" customWidth="1"/>
    <col min="7" max="7" width="21.6640625" style="23" customWidth="1"/>
    <col min="8" max="8" width="1.44140625" style="23" customWidth="1"/>
    <col min="9" max="9" width="26.109375" style="23" customWidth="1"/>
    <col min="10" max="10" width="1.33203125" style="2" customWidth="1"/>
    <col min="11" max="11" width="22" style="2" customWidth="1"/>
    <col min="12" max="12" width="0.6640625" style="2" customWidth="1"/>
    <col min="13" max="16384" width="9.109375" style="2"/>
  </cols>
  <sheetData>
    <row r="1" spans="1:12" ht="21.6">
      <c r="A1" s="299" t="s">
        <v>84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" ht="21.6">
      <c r="A2" s="299" t="s">
        <v>53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2" ht="21.6">
      <c r="A3" s="299" t="str">
        <f>' سهام'!A3:W3</f>
        <v>برای ماه منتهی به 1402/08/30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</row>
    <row r="4" spans="1:12">
      <c r="A4" s="287" t="s">
        <v>30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2" ht="21.6" thickBot="1">
      <c r="A5" s="152"/>
      <c r="B5" s="152"/>
      <c r="C5" s="152"/>
      <c r="D5" s="3"/>
      <c r="E5" s="15"/>
      <c r="F5" s="15"/>
      <c r="G5" s="15"/>
      <c r="H5" s="15"/>
      <c r="I5" s="15"/>
      <c r="J5" s="152"/>
      <c r="K5" s="152"/>
      <c r="L5" s="152"/>
    </row>
    <row r="6" spans="1:12" ht="37.5" customHeight="1" thickBot="1">
      <c r="A6" s="327" t="s">
        <v>20</v>
      </c>
      <c r="B6" s="327"/>
      <c r="C6" s="327"/>
      <c r="D6" s="148"/>
      <c r="E6" s="328" t="s">
        <v>390</v>
      </c>
      <c r="F6" s="328"/>
      <c r="G6" s="328"/>
      <c r="H6" s="328"/>
      <c r="I6" s="327" t="s">
        <v>391</v>
      </c>
      <c r="J6" s="327"/>
      <c r="K6" s="327"/>
      <c r="L6" s="327"/>
    </row>
    <row r="7" spans="1:12" ht="37.200000000000003">
      <c r="A7" s="226" t="s">
        <v>16</v>
      </c>
      <c r="B7" s="148"/>
      <c r="C7" s="226" t="s">
        <v>9</v>
      </c>
      <c r="D7" s="149"/>
      <c r="E7" s="42" t="s">
        <v>17</v>
      </c>
      <c r="F7" s="43"/>
      <c r="G7" s="42" t="s">
        <v>18</v>
      </c>
      <c r="H7" s="44"/>
      <c r="I7" s="42" t="s">
        <v>17</v>
      </c>
      <c r="J7" s="148"/>
      <c r="K7" s="226" t="s">
        <v>18</v>
      </c>
      <c r="L7" s="148"/>
    </row>
    <row r="8" spans="1:12" ht="27" customHeight="1">
      <c r="A8" s="227" t="s">
        <v>215</v>
      </c>
      <c r="B8" s="29"/>
      <c r="C8" s="153" t="s">
        <v>216</v>
      </c>
      <c r="D8" s="29"/>
      <c r="E8" s="19">
        <v>4593971</v>
      </c>
      <c r="F8" s="29"/>
      <c r="G8" s="228">
        <f>E8/$E$11</f>
        <v>0.99875491825767693</v>
      </c>
      <c r="H8" s="29"/>
      <c r="I8" s="19">
        <v>359186663</v>
      </c>
      <c r="J8" s="29"/>
      <c r="K8" s="228">
        <f>I8/$I$11</f>
        <v>0.99991883987669727</v>
      </c>
      <c r="L8" s="148"/>
    </row>
    <row r="9" spans="1:12" ht="27" customHeight="1">
      <c r="A9" s="227" t="s">
        <v>238</v>
      </c>
      <c r="B9" s="29" t="s">
        <v>239</v>
      </c>
      <c r="C9" s="229" t="s">
        <v>239</v>
      </c>
      <c r="D9" s="29"/>
      <c r="E9" s="19">
        <v>1629</v>
      </c>
      <c r="F9" s="29"/>
      <c r="G9" s="228">
        <f t="shared" ref="G9:G10" si="0">E9/$E$11</f>
        <v>3.5415368574197699E-4</v>
      </c>
      <c r="H9" s="29"/>
      <c r="I9" s="19">
        <v>8295</v>
      </c>
      <c r="J9" s="29"/>
      <c r="K9" s="228">
        <f t="shared" ref="K9:K10" si="1">I9/$I$11</f>
        <v>2.3091967578922061E-5</v>
      </c>
      <c r="L9" s="148"/>
    </row>
    <row r="10" spans="1:12" ht="27" customHeight="1" thickBot="1">
      <c r="A10" s="227" t="s">
        <v>240</v>
      </c>
      <c r="B10" s="29" t="s">
        <v>241</v>
      </c>
      <c r="C10" s="153" t="s">
        <v>241</v>
      </c>
      <c r="D10" s="29"/>
      <c r="E10" s="19">
        <v>4098</v>
      </c>
      <c r="F10" s="29"/>
      <c r="G10" s="228">
        <f t="shared" si="0"/>
        <v>8.9092805658110594E-4</v>
      </c>
      <c r="H10" s="29"/>
      <c r="I10" s="19">
        <v>20859</v>
      </c>
      <c r="J10" s="29"/>
      <c r="K10" s="228">
        <f t="shared" si="1"/>
        <v>5.806815572377761E-5</v>
      </c>
      <c r="L10" s="148"/>
    </row>
    <row r="11" spans="1:12" ht="21.6" thickBot="1">
      <c r="A11" s="154" t="s">
        <v>2</v>
      </c>
      <c r="B11" s="155"/>
      <c r="D11" s="230"/>
      <c r="E11" s="231">
        <f>SUM(E8:E10)</f>
        <v>4599698</v>
      </c>
      <c r="F11" s="29"/>
      <c r="G11" s="45">
        <f>SUM(G8:G10)</f>
        <v>1</v>
      </c>
      <c r="H11" s="29"/>
      <c r="I11" s="231">
        <f>SUM(I8:I10)</f>
        <v>359215817</v>
      </c>
      <c r="J11" s="29"/>
      <c r="K11" s="45">
        <f>SUM(K8:K10)</f>
        <v>0.99999999999999989</v>
      </c>
      <c r="L11" s="148"/>
    </row>
    <row r="12" spans="1:12" ht="21.6" thickTop="1">
      <c r="F12" s="29"/>
      <c r="H12" s="29"/>
      <c r="J12" s="29"/>
    </row>
    <row r="13" spans="1:12">
      <c r="E13" s="23">
        <f>E11-'سود اوراق بهادار و سپرده بانکی'!K10</f>
        <v>0</v>
      </c>
      <c r="I13" s="23">
        <f>I11-'سود اوراق بهادار و سپرده بانکی'!Q10</f>
        <v>0</v>
      </c>
    </row>
  </sheetData>
  <autoFilter ref="A7:L7" xr:uid="{00000000-0009-0000-0000-00000B000000}">
    <sortState xmlns:xlrd2="http://schemas.microsoft.com/office/spreadsheetml/2017/richdata2" ref="A8:L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rightToLeft="1" view="pageBreakPreview" zoomScaleNormal="100" zoomScaleSheetLayoutView="100" workbookViewId="0">
      <selection activeCell="J12" sqref="J12"/>
    </sheetView>
  </sheetViews>
  <sheetFormatPr defaultColWidth="9.109375" defaultRowHeight="18"/>
  <cols>
    <col min="1" max="1" width="32.44140625" style="3" customWidth="1"/>
    <col min="2" max="2" width="1.44140625" style="3" customWidth="1"/>
    <col min="3" max="3" width="19" style="3" bestFit="1" customWidth="1"/>
    <col min="4" max="4" width="0.88671875" style="3" customWidth="1"/>
    <col min="5" max="5" width="19" style="3" bestFit="1" customWidth="1"/>
    <col min="6" max="6" width="10.6640625" style="3" bestFit="1" customWidth="1"/>
    <col min="7" max="16384" width="9.109375" style="3"/>
  </cols>
  <sheetData>
    <row r="1" spans="1:6" s="232" customFormat="1" ht="18.600000000000001">
      <c r="A1" s="284" t="s">
        <v>84</v>
      </c>
      <c r="B1" s="284"/>
      <c r="C1" s="284"/>
      <c r="D1" s="284"/>
      <c r="E1" s="284"/>
    </row>
    <row r="2" spans="1:6" s="232" customFormat="1" ht="18.600000000000001">
      <c r="A2" s="284" t="s">
        <v>53</v>
      </c>
      <c r="B2" s="284"/>
      <c r="C2" s="284"/>
      <c r="D2" s="284"/>
      <c r="E2" s="284"/>
    </row>
    <row r="3" spans="1:6" s="232" customFormat="1" ht="18.600000000000001">
      <c r="A3" s="284" t="str">
        <f>' سهام'!A3:W3</f>
        <v>برای ماه منتهی به 1402/08/30</v>
      </c>
      <c r="B3" s="284"/>
      <c r="C3" s="284"/>
      <c r="D3" s="284"/>
      <c r="E3" s="284"/>
    </row>
    <row r="4" spans="1:6" s="232" customFormat="1" ht="18.600000000000001">
      <c r="A4" s="181"/>
      <c r="B4" s="181"/>
      <c r="C4" s="181"/>
      <c r="D4" s="181"/>
      <c r="E4" s="181"/>
    </row>
    <row r="5" spans="1:6" ht="18.600000000000001">
      <c r="A5" s="287" t="s">
        <v>31</v>
      </c>
      <c r="B5" s="287"/>
      <c r="C5" s="287"/>
      <c r="D5" s="287"/>
      <c r="E5" s="287"/>
    </row>
    <row r="6" spans="1:6" ht="37.799999999999997" thickBot="1">
      <c r="A6" s="146"/>
      <c r="B6" s="147"/>
      <c r="C6" s="182" t="s">
        <v>388</v>
      </c>
      <c r="D6" s="148"/>
      <c r="E6" s="182" t="s">
        <v>389</v>
      </c>
    </row>
    <row r="7" spans="1:6" ht="16.5" customHeight="1">
      <c r="A7" s="325"/>
      <c r="B7" s="326"/>
      <c r="C7" s="321" t="s">
        <v>6</v>
      </c>
      <c r="D7" s="149"/>
      <c r="E7" s="321" t="s">
        <v>6</v>
      </c>
    </row>
    <row r="8" spans="1:6" ht="18.600000000000001" thickBot="1">
      <c r="A8" s="326"/>
      <c r="B8" s="326"/>
      <c r="C8" s="323"/>
      <c r="D8" s="150"/>
      <c r="E8" s="323"/>
    </row>
    <row r="9" spans="1:6">
      <c r="A9" s="233" t="s">
        <v>32</v>
      </c>
      <c r="B9" s="29"/>
      <c r="C9" s="19">
        <v>1077193875</v>
      </c>
      <c r="D9" s="19"/>
      <c r="E9" s="19">
        <v>21217977019</v>
      </c>
      <c r="F9" s="234"/>
    </row>
    <row r="10" spans="1:6" ht="25.95" customHeight="1">
      <c r="A10" s="233" t="s">
        <v>82</v>
      </c>
      <c r="B10" s="29"/>
      <c r="C10" s="19">
        <v>254520838</v>
      </c>
      <c r="D10" s="19"/>
      <c r="E10" s="19">
        <v>1688916401</v>
      </c>
      <c r="F10" s="234"/>
    </row>
    <row r="11" spans="1:6" ht="18.600000000000001" thickBot="1">
      <c r="A11" s="235" t="s">
        <v>2</v>
      </c>
      <c r="B11" s="148"/>
      <c r="C11" s="231">
        <f>SUM(C9:C10)</f>
        <v>1331714713</v>
      </c>
      <c r="D11" s="19"/>
      <c r="E11" s="231">
        <f>SUM(E9:E10)</f>
        <v>22906893420</v>
      </c>
    </row>
    <row r="12" spans="1:6" ht="18.600000000000001" thickTop="1">
      <c r="D12" s="19"/>
    </row>
    <row r="13" spans="1:6">
      <c r="E13" s="234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2023-04-30T14:00:33Z</cp:lastPrinted>
  <dcterms:created xsi:type="dcterms:W3CDTF">2017-11-22T14:26:20Z</dcterms:created>
  <dcterms:modified xsi:type="dcterms:W3CDTF">2023-11-29T08:48:29Z</dcterms:modified>
</cp:coreProperties>
</file>