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Y:\fund\6 صندوق شاخصی کیان\گزارش ماهانه\1402\آذر\"/>
    </mc:Choice>
  </mc:AlternateContent>
  <xr:revisionPtr revIDLastSave="0" documentId="13_ncr:1_{4CCB0495-7A0E-415D-A33E-6E97145D528D}" xr6:coauthVersionLast="47" xr6:coauthVersionMax="47" xr10:uidLastSave="{00000000-0000-0000-0000-000000000000}"/>
  <bookViews>
    <workbookView xWindow="-108" yWindow="-108" windowWidth="23256" windowHeight="12576" tabRatio="829" firstSheet="7" activeTab="12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ود سهام" sheetId="18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5" hidden="1">'درآمد سود سهام'!$A$8:$T$8</definedName>
    <definedName name="_xlnm._FilterDatabase" localSheetId="8" hidden="1">'درآمد ناشی از تغییر قیمت اوراق '!$A$6:$P$263</definedName>
    <definedName name="_xlnm._FilterDatabase" localSheetId="7" hidden="1">'درآمد ناشی ازفروش'!$A$7:$Q$241</definedName>
    <definedName name="_xlnm._FilterDatabase" localSheetId="3" hidden="1">سپرده!$A$8:$S$8</definedName>
    <definedName name="_xlnm._FilterDatabase" localSheetId="6" hidden="1">'سود اوراق بهادار و سپرده بانکی'!$A$6:$Q$6</definedName>
    <definedName name="a">'درآمد ناشی از تغییر قیمت اوراق '!$A$7:$P$263</definedName>
    <definedName name="b">'درآمد ناشی ازفروش'!$A$8:$Q$241</definedName>
    <definedName name="_xlnm.Print_Area" localSheetId="1">' سهام'!$B$1:$X$267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'!$B$1:$V$291</definedName>
    <definedName name="_xlnm.Print_Area" localSheetId="5">'درآمد سود سهام'!$B$1:$T$101</definedName>
    <definedName name="_xlnm.Print_Area" localSheetId="8">'درآمد ناشی از تغییر قیمت اوراق '!$A$1:$Q$266</definedName>
    <definedName name="_xlnm.Print_Area" localSheetId="7">'درآمد ناشی ازفروش'!$A$1:$Q$245</definedName>
    <definedName name="_xlnm.Print_Area" localSheetId="4">درآمدها!$A$1:$I$11</definedName>
    <definedName name="_xlnm.Print_Area" localSheetId="0">روکش!$B$1:$K$44</definedName>
    <definedName name="_xlnm.Print_Area" localSheetId="12">'سایر درآمدها'!$A$1:$E$12</definedName>
    <definedName name="_xlnm.Print_Area" localSheetId="3">سپرده!$A$1:$S$14</definedName>
    <definedName name="_xlnm.Print_Area" localSheetId="6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'!$A$7:$P$185</definedName>
    <definedName name="درآمدسودسهام">'درآمد سود سهام'!$B$9:$T$94</definedName>
    <definedName name="سود">'درآمد سود سهام'!$B$9:$T$72</definedName>
    <definedName name="فروش">'درآمد ناشی ازفروش'!$A$8:$Q$241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8" l="1"/>
  <c r="E249" i="15"/>
  <c r="I250" i="15"/>
  <c r="Q250" i="15"/>
  <c r="C251" i="15"/>
  <c r="E251" i="15"/>
  <c r="K251" i="15"/>
  <c r="M251" i="15"/>
  <c r="I255" i="15"/>
  <c r="C267" i="14"/>
  <c r="J267" i="14"/>
  <c r="L267" i="14"/>
  <c r="A3" i="7" l="1"/>
  <c r="A3" i="6"/>
  <c r="M10" i="13"/>
  <c r="M16" i="13" s="1"/>
  <c r="K10" i="13"/>
  <c r="K16" i="13" s="1"/>
  <c r="G10" i="13"/>
  <c r="G16" i="13" s="1"/>
  <c r="V290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11" i="5"/>
  <c r="L58" i="5"/>
  <c r="L66" i="5"/>
  <c r="N266" i="1"/>
  <c r="L100" i="18"/>
  <c r="A3" i="2"/>
  <c r="A3" i="17"/>
  <c r="A3" i="13"/>
  <c r="Q9" i="2"/>
  <c r="T210" i="1"/>
  <c r="T266" i="1" s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2" i="1"/>
  <c r="X11" i="1"/>
  <c r="X12" i="1"/>
  <c r="X13" i="1"/>
  <c r="X14" i="1"/>
  <c r="X15" i="1"/>
  <c r="X16" i="1"/>
  <c r="X17" i="1"/>
  <c r="X18" i="1"/>
  <c r="X19" i="1"/>
  <c r="X20" i="1"/>
  <c r="X21" i="1"/>
  <c r="X10" i="1"/>
  <c r="V266" i="1"/>
  <c r="K266" i="1"/>
  <c r="F266" i="1"/>
  <c r="H266" i="1"/>
  <c r="L107" i="18" l="1"/>
  <c r="X266" i="1"/>
  <c r="P290" i="5" l="1"/>
  <c r="J58" i="5"/>
  <c r="J66" i="5"/>
  <c r="J86" i="5"/>
  <c r="L86" i="5" s="1"/>
  <c r="J96" i="5"/>
  <c r="L96" i="5" s="1"/>
  <c r="J98" i="5"/>
  <c r="L98" i="5" s="1"/>
  <c r="J128" i="5"/>
  <c r="L128" i="5" s="1"/>
  <c r="J176" i="5"/>
  <c r="L176" i="5" s="1"/>
  <c r="J265" i="5"/>
  <c r="L265" i="5" s="1"/>
  <c r="J279" i="5"/>
  <c r="L279" i="5" s="1"/>
  <c r="J280" i="5"/>
  <c r="L280" i="5" s="1"/>
  <c r="J281" i="5"/>
  <c r="L281" i="5" s="1"/>
  <c r="J286" i="5"/>
  <c r="L286" i="5" s="1"/>
  <c r="T250" i="5" l="1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R290" i="5"/>
  <c r="H30" i="5"/>
  <c r="H46" i="5"/>
  <c r="J46" i="5" s="1"/>
  <c r="L46" i="5" s="1"/>
  <c r="H47" i="5"/>
  <c r="J47" i="5" s="1"/>
  <c r="L47" i="5" s="1"/>
  <c r="H48" i="5"/>
  <c r="H49" i="5"/>
  <c r="H50" i="5"/>
  <c r="H57" i="5"/>
  <c r="J57" i="5" s="1"/>
  <c r="L57" i="5" s="1"/>
  <c r="H59" i="5"/>
  <c r="H101" i="5"/>
  <c r="H134" i="5"/>
  <c r="J134" i="5" s="1"/>
  <c r="L134" i="5" s="1"/>
  <c r="H146" i="5"/>
  <c r="H147" i="5"/>
  <c r="H148" i="5"/>
  <c r="H149" i="5"/>
  <c r="H150" i="5"/>
  <c r="H151" i="5"/>
  <c r="H154" i="5"/>
  <c r="J154" i="5" s="1"/>
  <c r="L154" i="5" s="1"/>
  <c r="H165" i="5"/>
  <c r="J165" i="5" s="1"/>
  <c r="L165" i="5" s="1"/>
  <c r="H183" i="5"/>
  <c r="H184" i="5"/>
  <c r="H185" i="5"/>
  <c r="H194" i="5"/>
  <c r="J194" i="5" s="1"/>
  <c r="L194" i="5" s="1"/>
  <c r="H204" i="5"/>
  <c r="J204" i="5" s="1"/>
  <c r="L204" i="5" s="1"/>
  <c r="H206" i="5"/>
  <c r="J206" i="5" s="1"/>
  <c r="L206" i="5" s="1"/>
  <c r="H210" i="5"/>
  <c r="H211" i="5"/>
  <c r="H212" i="5"/>
  <c r="H213" i="5"/>
  <c r="H214" i="5"/>
  <c r="H215" i="5"/>
  <c r="H216" i="5"/>
  <c r="D290" i="5"/>
  <c r="F266" i="5"/>
  <c r="F284" i="5"/>
  <c r="J284" i="5" s="1"/>
  <c r="L284" i="5" s="1"/>
  <c r="F285" i="5"/>
  <c r="J285" i="5" s="1"/>
  <c r="L285" i="5" s="1"/>
  <c r="F289" i="5"/>
  <c r="J289" i="5" s="1"/>
  <c r="L289" i="5" s="1"/>
  <c r="I233" i="15"/>
  <c r="H20" i="5" s="1"/>
  <c r="I234" i="15"/>
  <c r="H21" i="5" s="1"/>
  <c r="J21" i="5" s="1"/>
  <c r="L21" i="5" s="1"/>
  <c r="I235" i="15"/>
  <c r="I236" i="15"/>
  <c r="I237" i="15"/>
  <c r="I238" i="15"/>
  <c r="I239" i="15"/>
  <c r="I240" i="15"/>
  <c r="H282" i="5" s="1"/>
  <c r="E263" i="14"/>
  <c r="G263" i="14"/>
  <c r="L263" i="14"/>
  <c r="L269" i="14" s="1"/>
  <c r="N263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I233" i="14"/>
  <c r="F251" i="5" s="1"/>
  <c r="J251" i="5" s="1"/>
  <c r="L251" i="5" s="1"/>
  <c r="I234" i="14"/>
  <c r="F252" i="5" s="1"/>
  <c r="J252" i="5" s="1"/>
  <c r="L252" i="5" s="1"/>
  <c r="I235" i="14"/>
  <c r="F253" i="5" s="1"/>
  <c r="J253" i="5" s="1"/>
  <c r="L253" i="5" s="1"/>
  <c r="I236" i="14"/>
  <c r="F254" i="5" s="1"/>
  <c r="J254" i="5" s="1"/>
  <c r="L254" i="5" s="1"/>
  <c r="I237" i="14"/>
  <c r="F255" i="5" s="1"/>
  <c r="J255" i="5" s="1"/>
  <c r="L255" i="5" s="1"/>
  <c r="I238" i="14"/>
  <c r="F256" i="5" s="1"/>
  <c r="J256" i="5" s="1"/>
  <c r="L256" i="5" s="1"/>
  <c r="I239" i="14"/>
  <c r="F257" i="5" s="1"/>
  <c r="J257" i="5" s="1"/>
  <c r="L257" i="5" s="1"/>
  <c r="I240" i="14"/>
  <c r="F258" i="5" s="1"/>
  <c r="J258" i="5" s="1"/>
  <c r="L258" i="5" s="1"/>
  <c r="I241" i="14"/>
  <c r="F259" i="5" s="1"/>
  <c r="J259" i="5" s="1"/>
  <c r="L259" i="5" s="1"/>
  <c r="I242" i="14"/>
  <c r="F260" i="5" s="1"/>
  <c r="J260" i="5" s="1"/>
  <c r="L260" i="5" s="1"/>
  <c r="I243" i="14"/>
  <c r="F261" i="5" s="1"/>
  <c r="J261" i="5" s="1"/>
  <c r="L261" i="5" s="1"/>
  <c r="I244" i="14"/>
  <c r="F262" i="5" s="1"/>
  <c r="J262" i="5" s="1"/>
  <c r="L262" i="5" s="1"/>
  <c r="I245" i="14"/>
  <c r="F263" i="5" s="1"/>
  <c r="J263" i="5" s="1"/>
  <c r="L263" i="5" s="1"/>
  <c r="I246" i="14"/>
  <c r="F264" i="5" s="1"/>
  <c r="J264" i="5" s="1"/>
  <c r="L264" i="5" s="1"/>
  <c r="I247" i="14"/>
  <c r="I248" i="14"/>
  <c r="F267" i="5" s="1"/>
  <c r="I249" i="14"/>
  <c r="F268" i="5" s="1"/>
  <c r="J268" i="5" s="1"/>
  <c r="L268" i="5" s="1"/>
  <c r="I250" i="14"/>
  <c r="F269" i="5" s="1"/>
  <c r="J269" i="5" s="1"/>
  <c r="L269" i="5" s="1"/>
  <c r="I251" i="14"/>
  <c r="F270" i="5" s="1"/>
  <c r="J270" i="5" s="1"/>
  <c r="L270" i="5" s="1"/>
  <c r="I252" i="14"/>
  <c r="F271" i="5" s="1"/>
  <c r="J271" i="5" s="1"/>
  <c r="L271" i="5" s="1"/>
  <c r="I253" i="14"/>
  <c r="F272" i="5" s="1"/>
  <c r="J272" i="5" s="1"/>
  <c r="L272" i="5" s="1"/>
  <c r="I254" i="14"/>
  <c r="F273" i="5" s="1"/>
  <c r="I255" i="14"/>
  <c r="F274" i="5" s="1"/>
  <c r="I256" i="14"/>
  <c r="F275" i="5" s="1"/>
  <c r="I257" i="14"/>
  <c r="F276" i="5" s="1"/>
  <c r="J276" i="5" s="1"/>
  <c r="L276" i="5" s="1"/>
  <c r="I258" i="14"/>
  <c r="F277" i="5" s="1"/>
  <c r="J277" i="5" s="1"/>
  <c r="L277" i="5" s="1"/>
  <c r="I259" i="14"/>
  <c r="F278" i="5" s="1"/>
  <c r="J278" i="5" s="1"/>
  <c r="L278" i="5" s="1"/>
  <c r="I260" i="14"/>
  <c r="F282" i="5" s="1"/>
  <c r="I261" i="14"/>
  <c r="F283" i="5" s="1"/>
  <c r="J283" i="5" s="1"/>
  <c r="L283" i="5" s="1"/>
  <c r="I262" i="14"/>
  <c r="F288" i="5" s="1"/>
  <c r="J288" i="5" s="1"/>
  <c r="L288" i="5" s="1"/>
  <c r="Q240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N95" i="18"/>
  <c r="N96" i="18"/>
  <c r="N97" i="18"/>
  <c r="N98" i="18"/>
  <c r="N99" i="18"/>
  <c r="T95" i="18"/>
  <c r="T96" i="18"/>
  <c r="T97" i="18"/>
  <c r="T98" i="18"/>
  <c r="T99" i="18"/>
  <c r="R100" i="18"/>
  <c r="P100" i="18"/>
  <c r="P107" i="18" s="1"/>
  <c r="J100" i="18"/>
  <c r="R107" i="18" l="1"/>
  <c r="T106" i="18"/>
  <c r="J107" i="18"/>
  <c r="N106" i="18"/>
  <c r="E269" i="14"/>
  <c r="G268" i="14"/>
  <c r="G269" i="14" s="1"/>
  <c r="J282" i="5"/>
  <c r="L282" i="5" s="1"/>
  <c r="N73" i="18"/>
  <c r="N9" i="18" l="1"/>
  <c r="N93" i="18"/>
  <c r="T81" i="18"/>
  <c r="E11" i="8" l="1"/>
  <c r="C11" i="8"/>
  <c r="K9" i="7"/>
  <c r="K10" i="7"/>
  <c r="K8" i="7"/>
  <c r="G9" i="7"/>
  <c r="I11" i="7"/>
  <c r="E9" i="11" s="1"/>
  <c r="E11" i="7"/>
  <c r="G10" i="7" s="1"/>
  <c r="C11" i="6"/>
  <c r="I10" i="6"/>
  <c r="Q10" i="6"/>
  <c r="T84" i="5"/>
  <c r="T102" i="5"/>
  <c r="T138" i="5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I8" i="14"/>
  <c r="I9" i="14"/>
  <c r="I10" i="14"/>
  <c r="I11" i="14"/>
  <c r="I12" i="14"/>
  <c r="I13" i="14"/>
  <c r="I14" i="14"/>
  <c r="I15" i="14"/>
  <c r="I16" i="14"/>
  <c r="I17" i="14"/>
  <c r="F22" i="5" s="1"/>
  <c r="J22" i="5" s="1"/>
  <c r="L22" i="5" s="1"/>
  <c r="I18" i="14"/>
  <c r="F23" i="5" s="1"/>
  <c r="J23" i="5" s="1"/>
  <c r="L23" i="5" s="1"/>
  <c r="I19" i="14"/>
  <c r="F24" i="5" s="1"/>
  <c r="J24" i="5" s="1"/>
  <c r="L24" i="5" s="1"/>
  <c r="I20" i="14"/>
  <c r="F25" i="5" s="1"/>
  <c r="J25" i="5" s="1"/>
  <c r="L25" i="5" s="1"/>
  <c r="I21" i="14"/>
  <c r="F26" i="5" s="1"/>
  <c r="J26" i="5" s="1"/>
  <c r="L26" i="5" s="1"/>
  <c r="I22" i="14"/>
  <c r="F27" i="5" s="1"/>
  <c r="J27" i="5" s="1"/>
  <c r="L27" i="5" s="1"/>
  <c r="I23" i="14"/>
  <c r="F28" i="5" s="1"/>
  <c r="J28" i="5" s="1"/>
  <c r="L28" i="5" s="1"/>
  <c r="I24" i="14"/>
  <c r="F29" i="5" s="1"/>
  <c r="J29" i="5" s="1"/>
  <c r="L29" i="5" s="1"/>
  <c r="I25" i="14"/>
  <c r="F30" i="5" s="1"/>
  <c r="J30" i="5" s="1"/>
  <c r="L30" i="5" s="1"/>
  <c r="I26" i="14"/>
  <c r="F31" i="5" s="1"/>
  <c r="J31" i="5" s="1"/>
  <c r="L31" i="5" s="1"/>
  <c r="I27" i="14"/>
  <c r="F32" i="5" s="1"/>
  <c r="J32" i="5" s="1"/>
  <c r="L32" i="5" s="1"/>
  <c r="I28" i="14"/>
  <c r="F33" i="5" s="1"/>
  <c r="J33" i="5" s="1"/>
  <c r="L33" i="5" s="1"/>
  <c r="I29" i="14"/>
  <c r="F34" i="5" s="1"/>
  <c r="J34" i="5" s="1"/>
  <c r="L34" i="5" s="1"/>
  <c r="I30" i="14"/>
  <c r="F35" i="5" s="1"/>
  <c r="J35" i="5" s="1"/>
  <c r="L35" i="5" s="1"/>
  <c r="I31" i="14"/>
  <c r="F36" i="5" s="1"/>
  <c r="J36" i="5" s="1"/>
  <c r="L36" i="5" s="1"/>
  <c r="I32" i="14"/>
  <c r="F37" i="5" s="1"/>
  <c r="J37" i="5" s="1"/>
  <c r="L37" i="5" s="1"/>
  <c r="I33" i="14"/>
  <c r="F38" i="5" s="1"/>
  <c r="J38" i="5" s="1"/>
  <c r="L38" i="5" s="1"/>
  <c r="I34" i="14"/>
  <c r="F39" i="5" s="1"/>
  <c r="J39" i="5" s="1"/>
  <c r="L39" i="5" s="1"/>
  <c r="I35" i="14"/>
  <c r="F40" i="5" s="1"/>
  <c r="J40" i="5" s="1"/>
  <c r="L40" i="5" s="1"/>
  <c r="I36" i="14"/>
  <c r="F41" i="5" s="1"/>
  <c r="J41" i="5" s="1"/>
  <c r="L41" i="5" s="1"/>
  <c r="I37" i="14"/>
  <c r="F42" i="5" s="1"/>
  <c r="J42" i="5" s="1"/>
  <c r="L42" i="5" s="1"/>
  <c r="I38" i="14"/>
  <c r="F43" i="5" s="1"/>
  <c r="J43" i="5" s="1"/>
  <c r="L43" i="5" s="1"/>
  <c r="I39" i="14"/>
  <c r="F44" i="5" s="1"/>
  <c r="J44" i="5" s="1"/>
  <c r="L44" i="5" s="1"/>
  <c r="I40" i="14"/>
  <c r="F45" i="5" s="1"/>
  <c r="J45" i="5" s="1"/>
  <c r="L45" i="5" s="1"/>
  <c r="I41" i="14"/>
  <c r="I42" i="14"/>
  <c r="F48" i="5" s="1"/>
  <c r="J48" i="5" s="1"/>
  <c r="L48" i="5" s="1"/>
  <c r="I43" i="14"/>
  <c r="F49" i="5" s="1"/>
  <c r="J49" i="5" s="1"/>
  <c r="L49" i="5" s="1"/>
  <c r="I44" i="14"/>
  <c r="F50" i="5" s="1"/>
  <c r="J50" i="5" s="1"/>
  <c r="L50" i="5" s="1"/>
  <c r="I45" i="14"/>
  <c r="F51" i="5" s="1"/>
  <c r="J51" i="5" s="1"/>
  <c r="L51" i="5" s="1"/>
  <c r="I46" i="14"/>
  <c r="F52" i="5" s="1"/>
  <c r="J52" i="5" s="1"/>
  <c r="L52" i="5" s="1"/>
  <c r="I47" i="14"/>
  <c r="F53" i="5" s="1"/>
  <c r="J53" i="5" s="1"/>
  <c r="L53" i="5" s="1"/>
  <c r="I48" i="14"/>
  <c r="F54" i="5" s="1"/>
  <c r="J54" i="5" s="1"/>
  <c r="L54" i="5" s="1"/>
  <c r="I49" i="14"/>
  <c r="F55" i="5" s="1"/>
  <c r="J55" i="5" s="1"/>
  <c r="L55" i="5" s="1"/>
  <c r="I50" i="14"/>
  <c r="F56" i="5" s="1"/>
  <c r="J56" i="5" s="1"/>
  <c r="L56" i="5" s="1"/>
  <c r="I51" i="14"/>
  <c r="I52" i="14"/>
  <c r="F59" i="5" s="1"/>
  <c r="J59" i="5" s="1"/>
  <c r="L59" i="5" s="1"/>
  <c r="I53" i="14"/>
  <c r="F60" i="5" s="1"/>
  <c r="J60" i="5" s="1"/>
  <c r="L60" i="5" s="1"/>
  <c r="I54" i="14"/>
  <c r="F61" i="5" s="1"/>
  <c r="J61" i="5" s="1"/>
  <c r="L61" i="5" s="1"/>
  <c r="I55" i="14"/>
  <c r="F62" i="5" s="1"/>
  <c r="J62" i="5" s="1"/>
  <c r="L62" i="5" s="1"/>
  <c r="I56" i="14"/>
  <c r="F63" i="5" s="1"/>
  <c r="J63" i="5" s="1"/>
  <c r="L63" i="5" s="1"/>
  <c r="I57" i="14"/>
  <c r="I58" i="14"/>
  <c r="I59" i="14"/>
  <c r="F67" i="5" s="1"/>
  <c r="J67" i="5" s="1"/>
  <c r="L67" i="5" s="1"/>
  <c r="I60" i="14"/>
  <c r="F68" i="5" s="1"/>
  <c r="J68" i="5" s="1"/>
  <c r="L68" i="5" s="1"/>
  <c r="I61" i="14"/>
  <c r="F69" i="5" s="1"/>
  <c r="J69" i="5" s="1"/>
  <c r="L69" i="5" s="1"/>
  <c r="I62" i="14"/>
  <c r="F70" i="5" s="1"/>
  <c r="J70" i="5" s="1"/>
  <c r="L70" i="5" s="1"/>
  <c r="I63" i="14"/>
  <c r="F71" i="5" s="1"/>
  <c r="J71" i="5" s="1"/>
  <c r="L71" i="5" s="1"/>
  <c r="I64" i="14"/>
  <c r="F72" i="5" s="1"/>
  <c r="J72" i="5" s="1"/>
  <c r="L72" i="5" s="1"/>
  <c r="I65" i="14"/>
  <c r="F73" i="5" s="1"/>
  <c r="J73" i="5" s="1"/>
  <c r="L73" i="5" s="1"/>
  <c r="I66" i="14"/>
  <c r="F74" i="5" s="1"/>
  <c r="J74" i="5" s="1"/>
  <c r="L74" i="5" s="1"/>
  <c r="I67" i="14"/>
  <c r="F75" i="5" s="1"/>
  <c r="J75" i="5" s="1"/>
  <c r="L75" i="5" s="1"/>
  <c r="I68" i="14"/>
  <c r="F76" i="5" s="1"/>
  <c r="J76" i="5" s="1"/>
  <c r="L76" i="5" s="1"/>
  <c r="I69" i="14"/>
  <c r="F77" i="5" s="1"/>
  <c r="J77" i="5" s="1"/>
  <c r="L77" i="5" s="1"/>
  <c r="I70" i="14"/>
  <c r="F78" i="5" s="1"/>
  <c r="J78" i="5" s="1"/>
  <c r="L78" i="5" s="1"/>
  <c r="I71" i="14"/>
  <c r="F79" i="5" s="1"/>
  <c r="J79" i="5" s="1"/>
  <c r="L79" i="5" s="1"/>
  <c r="I72" i="14"/>
  <c r="F80" i="5" s="1"/>
  <c r="J80" i="5" s="1"/>
  <c r="L80" i="5" s="1"/>
  <c r="I73" i="14"/>
  <c r="F81" i="5" s="1"/>
  <c r="J81" i="5" s="1"/>
  <c r="L81" i="5" s="1"/>
  <c r="I74" i="14"/>
  <c r="F82" i="5" s="1"/>
  <c r="J82" i="5" s="1"/>
  <c r="L82" i="5" s="1"/>
  <c r="I75" i="14"/>
  <c r="F83" i="5" s="1"/>
  <c r="J83" i="5" s="1"/>
  <c r="L83" i="5" s="1"/>
  <c r="I76" i="14"/>
  <c r="F84" i="5" s="1"/>
  <c r="J84" i="5" s="1"/>
  <c r="L84" i="5" s="1"/>
  <c r="I77" i="14"/>
  <c r="F85" i="5" s="1"/>
  <c r="J85" i="5" s="1"/>
  <c r="L85" i="5" s="1"/>
  <c r="I78" i="14"/>
  <c r="F87" i="5" s="1"/>
  <c r="J87" i="5" s="1"/>
  <c r="L87" i="5" s="1"/>
  <c r="I79" i="14"/>
  <c r="F88" i="5" s="1"/>
  <c r="J88" i="5" s="1"/>
  <c r="L88" i="5" s="1"/>
  <c r="I80" i="14"/>
  <c r="F89" i="5" s="1"/>
  <c r="J89" i="5" s="1"/>
  <c r="L89" i="5" s="1"/>
  <c r="I81" i="14"/>
  <c r="F90" i="5" s="1"/>
  <c r="J90" i="5" s="1"/>
  <c r="L90" i="5" s="1"/>
  <c r="I82" i="14"/>
  <c r="F91" i="5" s="1"/>
  <c r="J91" i="5" s="1"/>
  <c r="L91" i="5" s="1"/>
  <c r="I83" i="14"/>
  <c r="F92" i="5" s="1"/>
  <c r="J92" i="5" s="1"/>
  <c r="L92" i="5" s="1"/>
  <c r="I84" i="14"/>
  <c r="F93" i="5" s="1"/>
  <c r="J93" i="5" s="1"/>
  <c r="L93" i="5" s="1"/>
  <c r="I85" i="14"/>
  <c r="F94" i="5" s="1"/>
  <c r="J94" i="5" s="1"/>
  <c r="L94" i="5" s="1"/>
  <c r="I86" i="14"/>
  <c r="F95" i="5" s="1"/>
  <c r="J95" i="5" s="1"/>
  <c r="L95" i="5" s="1"/>
  <c r="I87" i="14"/>
  <c r="I88" i="14"/>
  <c r="F99" i="5" s="1"/>
  <c r="J99" i="5" s="1"/>
  <c r="L99" i="5" s="1"/>
  <c r="I89" i="14"/>
  <c r="F100" i="5" s="1"/>
  <c r="J100" i="5" s="1"/>
  <c r="L100" i="5" s="1"/>
  <c r="I90" i="14"/>
  <c r="F101" i="5" s="1"/>
  <c r="J101" i="5" s="1"/>
  <c r="L101" i="5" s="1"/>
  <c r="I91" i="14"/>
  <c r="F102" i="5" s="1"/>
  <c r="J102" i="5" s="1"/>
  <c r="L102" i="5" s="1"/>
  <c r="I92" i="14"/>
  <c r="F103" i="5" s="1"/>
  <c r="J103" i="5" s="1"/>
  <c r="L103" i="5" s="1"/>
  <c r="I93" i="14"/>
  <c r="F104" i="5" s="1"/>
  <c r="J104" i="5" s="1"/>
  <c r="L104" i="5" s="1"/>
  <c r="I94" i="14"/>
  <c r="F105" i="5" s="1"/>
  <c r="J105" i="5" s="1"/>
  <c r="L105" i="5" s="1"/>
  <c r="I95" i="14"/>
  <c r="F106" i="5" s="1"/>
  <c r="J106" i="5" s="1"/>
  <c r="L106" i="5" s="1"/>
  <c r="I96" i="14"/>
  <c r="F107" i="5" s="1"/>
  <c r="J107" i="5" s="1"/>
  <c r="L107" i="5" s="1"/>
  <c r="I97" i="14"/>
  <c r="F108" i="5" s="1"/>
  <c r="J108" i="5" s="1"/>
  <c r="L108" i="5" s="1"/>
  <c r="I98" i="14"/>
  <c r="F109" i="5" s="1"/>
  <c r="J109" i="5" s="1"/>
  <c r="L109" i="5" s="1"/>
  <c r="I99" i="14"/>
  <c r="F110" i="5" s="1"/>
  <c r="J110" i="5" s="1"/>
  <c r="L110" i="5" s="1"/>
  <c r="I100" i="14"/>
  <c r="F111" i="5" s="1"/>
  <c r="J111" i="5" s="1"/>
  <c r="L111" i="5" s="1"/>
  <c r="I101" i="14"/>
  <c r="F112" i="5" s="1"/>
  <c r="J112" i="5" s="1"/>
  <c r="L112" i="5" s="1"/>
  <c r="I102" i="14"/>
  <c r="F113" i="5" s="1"/>
  <c r="J113" i="5" s="1"/>
  <c r="L113" i="5" s="1"/>
  <c r="I103" i="14"/>
  <c r="F114" i="5" s="1"/>
  <c r="J114" i="5" s="1"/>
  <c r="L114" i="5" s="1"/>
  <c r="I104" i="14"/>
  <c r="F115" i="5" s="1"/>
  <c r="J115" i="5" s="1"/>
  <c r="L115" i="5" s="1"/>
  <c r="I105" i="14"/>
  <c r="F116" i="5" s="1"/>
  <c r="J116" i="5" s="1"/>
  <c r="L116" i="5" s="1"/>
  <c r="I106" i="14"/>
  <c r="F117" i="5" s="1"/>
  <c r="J117" i="5" s="1"/>
  <c r="L117" i="5" s="1"/>
  <c r="I107" i="14"/>
  <c r="F118" i="5" s="1"/>
  <c r="J118" i="5" s="1"/>
  <c r="L118" i="5" s="1"/>
  <c r="I108" i="14"/>
  <c r="F119" i="5" s="1"/>
  <c r="J119" i="5" s="1"/>
  <c r="L119" i="5" s="1"/>
  <c r="I109" i="14"/>
  <c r="F120" i="5" s="1"/>
  <c r="J120" i="5" s="1"/>
  <c r="L120" i="5" s="1"/>
  <c r="I110" i="14"/>
  <c r="F121" i="5" s="1"/>
  <c r="J121" i="5" s="1"/>
  <c r="L121" i="5" s="1"/>
  <c r="I111" i="14"/>
  <c r="F122" i="5" s="1"/>
  <c r="J122" i="5" s="1"/>
  <c r="L122" i="5" s="1"/>
  <c r="I112" i="14"/>
  <c r="F123" i="5" s="1"/>
  <c r="J123" i="5" s="1"/>
  <c r="L123" i="5" s="1"/>
  <c r="I113" i="14"/>
  <c r="F124" i="5" s="1"/>
  <c r="J124" i="5" s="1"/>
  <c r="L124" i="5" s="1"/>
  <c r="I114" i="14"/>
  <c r="F125" i="5" s="1"/>
  <c r="J125" i="5" s="1"/>
  <c r="L125" i="5" s="1"/>
  <c r="I115" i="14"/>
  <c r="F126" i="5" s="1"/>
  <c r="J126" i="5" s="1"/>
  <c r="L126" i="5" s="1"/>
  <c r="I116" i="14"/>
  <c r="F127" i="5" s="1"/>
  <c r="J127" i="5" s="1"/>
  <c r="L127" i="5" s="1"/>
  <c r="I117" i="14"/>
  <c r="F129" i="5" s="1"/>
  <c r="J129" i="5" s="1"/>
  <c r="L129" i="5" s="1"/>
  <c r="I118" i="14"/>
  <c r="F130" i="5" s="1"/>
  <c r="J130" i="5" s="1"/>
  <c r="L130" i="5" s="1"/>
  <c r="I119" i="14"/>
  <c r="F131" i="5" s="1"/>
  <c r="J131" i="5" s="1"/>
  <c r="L131" i="5" s="1"/>
  <c r="I120" i="14"/>
  <c r="F132" i="5" s="1"/>
  <c r="J132" i="5" s="1"/>
  <c r="L132" i="5" s="1"/>
  <c r="I121" i="14"/>
  <c r="F133" i="5" s="1"/>
  <c r="J133" i="5" s="1"/>
  <c r="L133" i="5" s="1"/>
  <c r="I122" i="14"/>
  <c r="F135" i="5" s="1"/>
  <c r="J135" i="5" s="1"/>
  <c r="L135" i="5" s="1"/>
  <c r="I123" i="14"/>
  <c r="F136" i="5" s="1"/>
  <c r="J136" i="5" s="1"/>
  <c r="L136" i="5" s="1"/>
  <c r="I124" i="14"/>
  <c r="F137" i="5" s="1"/>
  <c r="J137" i="5" s="1"/>
  <c r="L137" i="5" s="1"/>
  <c r="I125" i="14"/>
  <c r="F138" i="5" s="1"/>
  <c r="J138" i="5" s="1"/>
  <c r="L138" i="5" s="1"/>
  <c r="I126" i="14"/>
  <c r="F139" i="5" s="1"/>
  <c r="J139" i="5" s="1"/>
  <c r="L139" i="5" s="1"/>
  <c r="I127" i="14"/>
  <c r="F140" i="5" s="1"/>
  <c r="J140" i="5" s="1"/>
  <c r="L140" i="5" s="1"/>
  <c r="I128" i="14"/>
  <c r="F141" i="5" s="1"/>
  <c r="J141" i="5" s="1"/>
  <c r="L141" i="5" s="1"/>
  <c r="I129" i="14"/>
  <c r="F142" i="5" s="1"/>
  <c r="J142" i="5" s="1"/>
  <c r="L142" i="5" s="1"/>
  <c r="I130" i="14"/>
  <c r="F143" i="5" s="1"/>
  <c r="J143" i="5" s="1"/>
  <c r="L143" i="5" s="1"/>
  <c r="I131" i="14"/>
  <c r="F144" i="5" s="1"/>
  <c r="J144" i="5" s="1"/>
  <c r="L144" i="5" s="1"/>
  <c r="I132" i="14"/>
  <c r="F145" i="5" s="1"/>
  <c r="J145" i="5" s="1"/>
  <c r="L145" i="5" s="1"/>
  <c r="I133" i="14"/>
  <c r="F146" i="5" s="1"/>
  <c r="J146" i="5" s="1"/>
  <c r="L146" i="5" s="1"/>
  <c r="I134" i="14"/>
  <c r="F147" i="5" s="1"/>
  <c r="J147" i="5" s="1"/>
  <c r="L147" i="5" s="1"/>
  <c r="I135" i="14"/>
  <c r="F148" i="5" s="1"/>
  <c r="J148" i="5" s="1"/>
  <c r="L148" i="5" s="1"/>
  <c r="I136" i="14"/>
  <c r="F149" i="5" s="1"/>
  <c r="J149" i="5" s="1"/>
  <c r="L149" i="5" s="1"/>
  <c r="I137" i="14"/>
  <c r="F150" i="5" s="1"/>
  <c r="J150" i="5" s="1"/>
  <c r="L150" i="5" s="1"/>
  <c r="I138" i="14"/>
  <c r="F151" i="5" s="1"/>
  <c r="J151" i="5" s="1"/>
  <c r="L151" i="5" s="1"/>
  <c r="I139" i="14"/>
  <c r="F152" i="5" s="1"/>
  <c r="J152" i="5" s="1"/>
  <c r="L152" i="5" s="1"/>
  <c r="I140" i="14"/>
  <c r="F153" i="5" s="1"/>
  <c r="J153" i="5" s="1"/>
  <c r="L153" i="5" s="1"/>
  <c r="I141" i="14"/>
  <c r="F155" i="5" s="1"/>
  <c r="J155" i="5" s="1"/>
  <c r="L155" i="5" s="1"/>
  <c r="I142" i="14"/>
  <c r="F156" i="5" s="1"/>
  <c r="J156" i="5" s="1"/>
  <c r="L156" i="5" s="1"/>
  <c r="I143" i="14"/>
  <c r="F157" i="5" s="1"/>
  <c r="J157" i="5" s="1"/>
  <c r="L157" i="5" s="1"/>
  <c r="I144" i="14"/>
  <c r="F158" i="5" s="1"/>
  <c r="J158" i="5" s="1"/>
  <c r="L158" i="5" s="1"/>
  <c r="I145" i="14"/>
  <c r="F159" i="5" s="1"/>
  <c r="J159" i="5" s="1"/>
  <c r="L159" i="5" s="1"/>
  <c r="I146" i="14"/>
  <c r="F160" i="5" s="1"/>
  <c r="J160" i="5" s="1"/>
  <c r="L160" i="5" s="1"/>
  <c r="I147" i="14"/>
  <c r="F161" i="5" s="1"/>
  <c r="J161" i="5" s="1"/>
  <c r="L161" i="5" s="1"/>
  <c r="I148" i="14"/>
  <c r="F162" i="5" s="1"/>
  <c r="J162" i="5" s="1"/>
  <c r="L162" i="5" s="1"/>
  <c r="I149" i="14"/>
  <c r="F163" i="5" s="1"/>
  <c r="J163" i="5" s="1"/>
  <c r="L163" i="5" s="1"/>
  <c r="I150" i="14"/>
  <c r="F164" i="5" s="1"/>
  <c r="J164" i="5" s="1"/>
  <c r="L164" i="5" s="1"/>
  <c r="I151" i="14"/>
  <c r="F166" i="5" s="1"/>
  <c r="J166" i="5" s="1"/>
  <c r="L166" i="5" s="1"/>
  <c r="I152" i="14"/>
  <c r="F167" i="5" s="1"/>
  <c r="J167" i="5" s="1"/>
  <c r="L167" i="5" s="1"/>
  <c r="I153" i="14"/>
  <c r="F168" i="5" s="1"/>
  <c r="J168" i="5" s="1"/>
  <c r="L168" i="5" s="1"/>
  <c r="I154" i="14"/>
  <c r="F169" i="5" s="1"/>
  <c r="J169" i="5" s="1"/>
  <c r="L169" i="5" s="1"/>
  <c r="I155" i="14"/>
  <c r="F170" i="5" s="1"/>
  <c r="J170" i="5" s="1"/>
  <c r="L170" i="5" s="1"/>
  <c r="I156" i="14"/>
  <c r="F171" i="5" s="1"/>
  <c r="J171" i="5" s="1"/>
  <c r="L171" i="5" s="1"/>
  <c r="I157" i="14"/>
  <c r="F172" i="5" s="1"/>
  <c r="J172" i="5" s="1"/>
  <c r="L172" i="5" s="1"/>
  <c r="I158" i="14"/>
  <c r="F173" i="5" s="1"/>
  <c r="J173" i="5" s="1"/>
  <c r="L173" i="5" s="1"/>
  <c r="I159" i="14"/>
  <c r="F174" i="5" s="1"/>
  <c r="J174" i="5" s="1"/>
  <c r="L174" i="5" s="1"/>
  <c r="I160" i="14"/>
  <c r="F175" i="5" s="1"/>
  <c r="J175" i="5" s="1"/>
  <c r="L175" i="5" s="1"/>
  <c r="I161" i="14"/>
  <c r="I162" i="14"/>
  <c r="F177" i="5" s="1"/>
  <c r="J177" i="5" s="1"/>
  <c r="L177" i="5" s="1"/>
  <c r="I163" i="14"/>
  <c r="F178" i="5" s="1"/>
  <c r="J178" i="5" s="1"/>
  <c r="L178" i="5" s="1"/>
  <c r="I164" i="14"/>
  <c r="F179" i="5" s="1"/>
  <c r="J179" i="5" s="1"/>
  <c r="L179" i="5" s="1"/>
  <c r="I165" i="14"/>
  <c r="F180" i="5" s="1"/>
  <c r="J180" i="5" s="1"/>
  <c r="L180" i="5" s="1"/>
  <c r="I166" i="14"/>
  <c r="F181" i="5" s="1"/>
  <c r="J181" i="5" s="1"/>
  <c r="L181" i="5" s="1"/>
  <c r="I167" i="14"/>
  <c r="F182" i="5" s="1"/>
  <c r="J182" i="5" s="1"/>
  <c r="L182" i="5" s="1"/>
  <c r="I168" i="14"/>
  <c r="F183" i="5" s="1"/>
  <c r="J183" i="5" s="1"/>
  <c r="L183" i="5" s="1"/>
  <c r="I169" i="14"/>
  <c r="F184" i="5" s="1"/>
  <c r="J184" i="5" s="1"/>
  <c r="L184" i="5" s="1"/>
  <c r="I170" i="14"/>
  <c r="F185" i="5" s="1"/>
  <c r="J185" i="5" s="1"/>
  <c r="L185" i="5" s="1"/>
  <c r="I171" i="14"/>
  <c r="F186" i="5" s="1"/>
  <c r="J186" i="5" s="1"/>
  <c r="L186" i="5" s="1"/>
  <c r="I172" i="14"/>
  <c r="F187" i="5" s="1"/>
  <c r="J187" i="5" s="1"/>
  <c r="L187" i="5" s="1"/>
  <c r="I173" i="14"/>
  <c r="F188" i="5" s="1"/>
  <c r="J188" i="5" s="1"/>
  <c r="L188" i="5" s="1"/>
  <c r="I174" i="14"/>
  <c r="F189" i="5" s="1"/>
  <c r="J189" i="5" s="1"/>
  <c r="L189" i="5" s="1"/>
  <c r="I175" i="14"/>
  <c r="F190" i="5" s="1"/>
  <c r="J190" i="5" s="1"/>
  <c r="L190" i="5" s="1"/>
  <c r="I176" i="14"/>
  <c r="F191" i="5" s="1"/>
  <c r="J191" i="5" s="1"/>
  <c r="L191" i="5" s="1"/>
  <c r="I177" i="14"/>
  <c r="F192" i="5" s="1"/>
  <c r="J192" i="5" s="1"/>
  <c r="L192" i="5" s="1"/>
  <c r="I178" i="14"/>
  <c r="F193" i="5" s="1"/>
  <c r="J193" i="5" s="1"/>
  <c r="L193" i="5" s="1"/>
  <c r="I179" i="14"/>
  <c r="F195" i="5" s="1"/>
  <c r="J195" i="5" s="1"/>
  <c r="L195" i="5" s="1"/>
  <c r="I180" i="14"/>
  <c r="F196" i="5" s="1"/>
  <c r="J196" i="5" s="1"/>
  <c r="L196" i="5" s="1"/>
  <c r="I181" i="14"/>
  <c r="F197" i="5" s="1"/>
  <c r="J197" i="5" s="1"/>
  <c r="L197" i="5" s="1"/>
  <c r="I182" i="14"/>
  <c r="F198" i="5" s="1"/>
  <c r="J198" i="5" s="1"/>
  <c r="L198" i="5" s="1"/>
  <c r="I183" i="14"/>
  <c r="F199" i="5" s="1"/>
  <c r="J199" i="5" s="1"/>
  <c r="L199" i="5" s="1"/>
  <c r="I184" i="14"/>
  <c r="F200" i="5" s="1"/>
  <c r="J200" i="5" s="1"/>
  <c r="L200" i="5" s="1"/>
  <c r="I185" i="14"/>
  <c r="F201" i="5" s="1"/>
  <c r="J201" i="5" s="1"/>
  <c r="L201" i="5" s="1"/>
  <c r="I186" i="14"/>
  <c r="F202" i="5" s="1"/>
  <c r="J202" i="5" s="1"/>
  <c r="L202" i="5" s="1"/>
  <c r="I187" i="14"/>
  <c r="F203" i="5" s="1"/>
  <c r="J203" i="5" s="1"/>
  <c r="L203" i="5" s="1"/>
  <c r="I188" i="14"/>
  <c r="F205" i="5" s="1"/>
  <c r="J205" i="5" s="1"/>
  <c r="L205" i="5" s="1"/>
  <c r="I189" i="14"/>
  <c r="F207" i="5" s="1"/>
  <c r="J207" i="5" s="1"/>
  <c r="L207" i="5" s="1"/>
  <c r="I190" i="14"/>
  <c r="F208" i="5" s="1"/>
  <c r="J208" i="5" s="1"/>
  <c r="L208" i="5" s="1"/>
  <c r="I191" i="14"/>
  <c r="F209" i="5" s="1"/>
  <c r="J209" i="5" s="1"/>
  <c r="L209" i="5" s="1"/>
  <c r="I192" i="14"/>
  <c r="F210" i="5" s="1"/>
  <c r="J210" i="5" s="1"/>
  <c r="L210" i="5" s="1"/>
  <c r="I193" i="14"/>
  <c r="F211" i="5" s="1"/>
  <c r="J211" i="5" s="1"/>
  <c r="L211" i="5" s="1"/>
  <c r="I194" i="14"/>
  <c r="F212" i="5" s="1"/>
  <c r="J212" i="5" s="1"/>
  <c r="L212" i="5" s="1"/>
  <c r="I195" i="14"/>
  <c r="F213" i="5" s="1"/>
  <c r="J213" i="5" s="1"/>
  <c r="L213" i="5" s="1"/>
  <c r="I196" i="14"/>
  <c r="F214" i="5" s="1"/>
  <c r="J214" i="5" s="1"/>
  <c r="L214" i="5" s="1"/>
  <c r="I197" i="14"/>
  <c r="F215" i="5" s="1"/>
  <c r="J215" i="5" s="1"/>
  <c r="L215" i="5" s="1"/>
  <c r="I198" i="14"/>
  <c r="F216" i="5" s="1"/>
  <c r="J216" i="5" s="1"/>
  <c r="L216" i="5" s="1"/>
  <c r="I199" i="14"/>
  <c r="F217" i="5" s="1"/>
  <c r="J217" i="5" s="1"/>
  <c r="L217" i="5" s="1"/>
  <c r="I200" i="14"/>
  <c r="F218" i="5" s="1"/>
  <c r="J218" i="5" s="1"/>
  <c r="L218" i="5" s="1"/>
  <c r="I201" i="14"/>
  <c r="F219" i="5" s="1"/>
  <c r="J219" i="5" s="1"/>
  <c r="L219" i="5" s="1"/>
  <c r="I202" i="14"/>
  <c r="F220" i="5" s="1"/>
  <c r="J220" i="5" s="1"/>
  <c r="L220" i="5" s="1"/>
  <c r="I203" i="14"/>
  <c r="F221" i="5" s="1"/>
  <c r="J221" i="5" s="1"/>
  <c r="L221" i="5" s="1"/>
  <c r="I204" i="14"/>
  <c r="F222" i="5" s="1"/>
  <c r="J222" i="5" s="1"/>
  <c r="L222" i="5" s="1"/>
  <c r="I205" i="14"/>
  <c r="F223" i="5" s="1"/>
  <c r="J223" i="5" s="1"/>
  <c r="L223" i="5" s="1"/>
  <c r="I206" i="14"/>
  <c r="F224" i="5" s="1"/>
  <c r="J224" i="5" s="1"/>
  <c r="L224" i="5" s="1"/>
  <c r="I207" i="14"/>
  <c r="F225" i="5" s="1"/>
  <c r="J225" i="5" s="1"/>
  <c r="L225" i="5" s="1"/>
  <c r="I208" i="14"/>
  <c r="F226" i="5" s="1"/>
  <c r="J226" i="5" s="1"/>
  <c r="L226" i="5" s="1"/>
  <c r="I209" i="14"/>
  <c r="F227" i="5" s="1"/>
  <c r="J227" i="5" s="1"/>
  <c r="L227" i="5" s="1"/>
  <c r="I210" i="14"/>
  <c r="F228" i="5" s="1"/>
  <c r="J228" i="5" s="1"/>
  <c r="L228" i="5" s="1"/>
  <c r="I211" i="14"/>
  <c r="F229" i="5" s="1"/>
  <c r="J229" i="5" s="1"/>
  <c r="L229" i="5" s="1"/>
  <c r="I212" i="14"/>
  <c r="F230" i="5" s="1"/>
  <c r="J230" i="5" s="1"/>
  <c r="L230" i="5" s="1"/>
  <c r="I213" i="14"/>
  <c r="F231" i="5" s="1"/>
  <c r="J231" i="5" s="1"/>
  <c r="L231" i="5" s="1"/>
  <c r="I214" i="14"/>
  <c r="F232" i="5" s="1"/>
  <c r="J232" i="5" s="1"/>
  <c r="L232" i="5" s="1"/>
  <c r="I215" i="14"/>
  <c r="F233" i="5" s="1"/>
  <c r="J233" i="5" s="1"/>
  <c r="L233" i="5" s="1"/>
  <c r="I216" i="14"/>
  <c r="F234" i="5" s="1"/>
  <c r="J234" i="5" s="1"/>
  <c r="L234" i="5" s="1"/>
  <c r="I217" i="14"/>
  <c r="F235" i="5" s="1"/>
  <c r="J235" i="5" s="1"/>
  <c r="L235" i="5" s="1"/>
  <c r="I218" i="14"/>
  <c r="F236" i="5" s="1"/>
  <c r="J236" i="5" s="1"/>
  <c r="L236" i="5" s="1"/>
  <c r="I219" i="14"/>
  <c r="F237" i="5" s="1"/>
  <c r="J237" i="5" s="1"/>
  <c r="L237" i="5" s="1"/>
  <c r="I220" i="14"/>
  <c r="F238" i="5" s="1"/>
  <c r="J238" i="5" s="1"/>
  <c r="L238" i="5" s="1"/>
  <c r="I221" i="14"/>
  <c r="F239" i="5" s="1"/>
  <c r="J239" i="5" s="1"/>
  <c r="L239" i="5" s="1"/>
  <c r="I222" i="14"/>
  <c r="F240" i="5" s="1"/>
  <c r="J240" i="5" s="1"/>
  <c r="L240" i="5" s="1"/>
  <c r="I223" i="14"/>
  <c r="F241" i="5" s="1"/>
  <c r="J241" i="5" s="1"/>
  <c r="L241" i="5" s="1"/>
  <c r="I224" i="14"/>
  <c r="F242" i="5" s="1"/>
  <c r="J242" i="5" s="1"/>
  <c r="L242" i="5" s="1"/>
  <c r="I225" i="14"/>
  <c r="F243" i="5" s="1"/>
  <c r="J243" i="5" s="1"/>
  <c r="L243" i="5" s="1"/>
  <c r="I226" i="14"/>
  <c r="F244" i="5" s="1"/>
  <c r="J244" i="5" s="1"/>
  <c r="L244" i="5" s="1"/>
  <c r="I227" i="14"/>
  <c r="F245" i="5" s="1"/>
  <c r="J245" i="5" s="1"/>
  <c r="L245" i="5" s="1"/>
  <c r="I228" i="14"/>
  <c r="F246" i="5" s="1"/>
  <c r="J246" i="5" s="1"/>
  <c r="L246" i="5" s="1"/>
  <c r="I229" i="14"/>
  <c r="F247" i="5" s="1"/>
  <c r="J247" i="5" s="1"/>
  <c r="L247" i="5" s="1"/>
  <c r="I230" i="14"/>
  <c r="F248" i="5" s="1"/>
  <c r="J248" i="5" s="1"/>
  <c r="L248" i="5" s="1"/>
  <c r="I231" i="14"/>
  <c r="F249" i="5" s="1"/>
  <c r="J249" i="5" s="1"/>
  <c r="L249" i="5" s="1"/>
  <c r="I232" i="14"/>
  <c r="F250" i="5" s="1"/>
  <c r="J250" i="5" s="1"/>
  <c r="L250" i="5" s="1"/>
  <c r="P7" i="14"/>
  <c r="I7" i="14"/>
  <c r="Q8" i="15"/>
  <c r="Q241" i="15" s="1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H266" i="5" s="1"/>
  <c r="J266" i="5" s="1"/>
  <c r="L266" i="5" s="1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H275" i="5" s="1"/>
  <c r="J275" i="5" s="1"/>
  <c r="L275" i="5" s="1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H273" i="5" s="1"/>
  <c r="J273" i="5" s="1"/>
  <c r="L273" i="5" s="1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H267" i="5" s="1"/>
  <c r="J267" i="5" s="1"/>
  <c r="L267" i="5" s="1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H274" i="5" s="1"/>
  <c r="J274" i="5" s="1"/>
  <c r="L274" i="5" s="1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H16" i="5" s="1"/>
  <c r="I223" i="15"/>
  <c r="I224" i="15"/>
  <c r="I225" i="15"/>
  <c r="I226" i="15"/>
  <c r="I227" i="15"/>
  <c r="I228" i="15"/>
  <c r="H15" i="5" s="1"/>
  <c r="I229" i="15"/>
  <c r="I230" i="15"/>
  <c r="I231" i="15"/>
  <c r="I232" i="15"/>
  <c r="I8" i="15"/>
  <c r="N11" i="18"/>
  <c r="T11" i="18"/>
  <c r="Q8" i="13"/>
  <c r="Q9" i="13"/>
  <c r="Q7" i="13"/>
  <c r="O10" i="13"/>
  <c r="I10" i="13"/>
  <c r="O12" i="2"/>
  <c r="M12" i="2"/>
  <c r="K12" i="2"/>
  <c r="T94" i="18"/>
  <c r="E10" i="11" l="1"/>
  <c r="R293" i="5"/>
  <c r="R294" i="5" s="1"/>
  <c r="O250" i="15"/>
  <c r="O251" i="15" s="1"/>
  <c r="Q251" i="15"/>
  <c r="P263" i="14"/>
  <c r="I263" i="14"/>
  <c r="I269" i="14" s="1"/>
  <c r="I13" i="7"/>
  <c r="Q10" i="13"/>
  <c r="Q16" i="13" s="1"/>
  <c r="H290" i="5"/>
  <c r="K11" i="7"/>
  <c r="E13" i="7"/>
  <c r="G8" i="7"/>
  <c r="G11" i="7" s="1"/>
  <c r="I241" i="15"/>
  <c r="T76" i="5"/>
  <c r="T49" i="5"/>
  <c r="T58" i="5"/>
  <c r="T63" i="5"/>
  <c r="T69" i="5"/>
  <c r="F97" i="5"/>
  <c r="J97" i="5" s="1"/>
  <c r="L97" i="5" s="1"/>
  <c r="F65" i="5"/>
  <c r="J65" i="5" s="1"/>
  <c r="L65" i="5" s="1"/>
  <c r="F64" i="5"/>
  <c r="J64" i="5" s="1"/>
  <c r="L64" i="5" s="1"/>
  <c r="H293" i="5" l="1"/>
  <c r="I251" i="15"/>
  <c r="G250" i="15"/>
  <c r="G251" i="15" s="1"/>
  <c r="P269" i="14"/>
  <c r="N268" i="14"/>
  <c r="N269" i="14" s="1"/>
  <c r="F293" i="5"/>
  <c r="F287" i="5"/>
  <c r="J287" i="5" s="1"/>
  <c r="L287" i="5" s="1"/>
  <c r="P293" i="5"/>
  <c r="P294" i="5" s="1"/>
  <c r="H294" i="5"/>
  <c r="T176" i="5"/>
  <c r="T212" i="5"/>
  <c r="T53" i="5"/>
  <c r="T246" i="5"/>
  <c r="T225" i="5"/>
  <c r="T177" i="5"/>
  <c r="T245" i="5"/>
  <c r="T233" i="5"/>
  <c r="T175" i="5"/>
  <c r="T224" i="5"/>
  <c r="T214" i="5"/>
  <c r="T195" i="5"/>
  <c r="T244" i="5"/>
  <c r="T207" i="5"/>
  <c r="T234" i="5"/>
  <c r="T208" i="5"/>
  <c r="T98" i="5"/>
  <c r="T90" i="5"/>
  <c r="T75" i="5"/>
  <c r="T232" i="5"/>
  <c r="T221" i="5"/>
  <c r="T243" i="5"/>
  <c r="T231" i="5"/>
  <c r="T220" i="5"/>
  <c r="T205" i="5"/>
  <c r="T189" i="5"/>
  <c r="T56" i="5"/>
  <c r="T161" i="5"/>
  <c r="T153" i="5"/>
  <c r="T145" i="5"/>
  <c r="T67" i="5"/>
  <c r="T242" i="5"/>
  <c r="T204" i="5"/>
  <c r="T210" i="5"/>
  <c r="T66" i="5"/>
  <c r="T74" i="5"/>
  <c r="T194" i="5"/>
  <c r="T65" i="5"/>
  <c r="T89" i="5"/>
  <c r="T154" i="5"/>
  <c r="T146" i="5"/>
  <c r="T80" i="5"/>
  <c r="T186" i="5"/>
  <c r="T79" i="5"/>
  <c r="T132" i="5"/>
  <c r="T124" i="5"/>
  <c r="T116" i="5"/>
  <c r="T108" i="5"/>
  <c r="T215" i="5"/>
  <c r="T167" i="5"/>
  <c r="T61" i="5"/>
  <c r="T77" i="5"/>
  <c r="T93" i="5"/>
  <c r="T130" i="5"/>
  <c r="T122" i="5"/>
  <c r="T106" i="5"/>
  <c r="T158" i="5"/>
  <c r="T150" i="5"/>
  <c r="T142" i="5"/>
  <c r="T166" i="5"/>
  <c r="T235" i="5"/>
  <c r="T226" i="5"/>
  <c r="T200" i="5"/>
  <c r="T68" i="5"/>
  <c r="T60" i="5"/>
  <c r="T52" i="5"/>
  <c r="T100" i="5"/>
  <c r="T92" i="5"/>
  <c r="T121" i="5"/>
  <c r="T113" i="5"/>
  <c r="T157" i="5"/>
  <c r="T149" i="5"/>
  <c r="T141" i="5"/>
  <c r="T197" i="5"/>
  <c r="T59" i="5"/>
  <c r="T83" i="5"/>
  <c r="T91" i="5"/>
  <c r="T120" i="5"/>
  <c r="T112" i="5"/>
  <c r="T104" i="5"/>
  <c r="T172" i="5"/>
  <c r="T164" i="5"/>
  <c r="T148" i="5"/>
  <c r="T140" i="5"/>
  <c r="T50" i="5"/>
  <c r="T135" i="5"/>
  <c r="T127" i="5"/>
  <c r="T119" i="5"/>
  <c r="T171" i="5"/>
  <c r="T163" i="5"/>
  <c r="T155" i="5"/>
  <c r="T147" i="5"/>
  <c r="T134" i="5"/>
  <c r="T72" i="5"/>
  <c r="T96" i="5"/>
  <c r="T88" i="5"/>
  <c r="T229" i="5"/>
  <c r="T218" i="5"/>
  <c r="T71" i="5"/>
  <c r="T95" i="5"/>
  <c r="T168" i="5"/>
  <c r="T160" i="5"/>
  <c r="T152" i="5"/>
  <c r="T144" i="5"/>
  <c r="T174" i="5"/>
  <c r="T62" i="5"/>
  <c r="T54" i="5"/>
  <c r="T78" i="5"/>
  <c r="T85" i="5"/>
  <c r="T94" i="5"/>
  <c r="T86" i="5"/>
  <c r="T115" i="5"/>
  <c r="T107" i="5"/>
  <c r="T159" i="5"/>
  <c r="T236" i="5"/>
  <c r="T227" i="5"/>
  <c r="T202" i="5"/>
  <c r="T178" i="5"/>
  <c r="T240" i="5"/>
  <c r="T228" i="5"/>
  <c r="T203" i="5"/>
  <c r="T181" i="5"/>
  <c r="T249" i="5"/>
  <c r="K6" i="2" l="1"/>
  <c r="T10" i="18" l="1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248" i="5"/>
  <c r="T211" i="5" l="1"/>
  <c r="T192" i="5"/>
  <c r="T156" i="5"/>
  <c r="T87" i="5"/>
  <c r="T51" i="5"/>
  <c r="T110" i="5"/>
  <c r="T222" i="5"/>
  <c r="T173" i="5"/>
  <c r="T125" i="5"/>
  <c r="T105" i="5"/>
  <c r="T247" i="5"/>
  <c r="T219" i="5"/>
  <c r="T187" i="5"/>
  <c r="T170" i="5"/>
  <c r="T137" i="5"/>
  <c r="T123" i="5"/>
  <c r="T103" i="5"/>
  <c r="T70" i="5"/>
  <c r="T241" i="5"/>
  <c r="T217" i="5"/>
  <c r="T198" i="5"/>
  <c r="T185" i="5"/>
  <c r="T169" i="5"/>
  <c r="T136" i="5"/>
  <c r="T118" i="5"/>
  <c r="T101" i="5"/>
  <c r="T64" i="5"/>
  <c r="T182" i="5"/>
  <c r="T129" i="5"/>
  <c r="T111" i="5"/>
  <c r="T209" i="5"/>
  <c r="T180" i="5"/>
  <c r="T128" i="5"/>
  <c r="T223" i="5"/>
  <c r="T190" i="5"/>
  <c r="T143" i="5"/>
  <c r="T81" i="5"/>
  <c r="T188" i="5"/>
  <c r="T199" i="5"/>
  <c r="T239" i="5"/>
  <c r="T216" i="5"/>
  <c r="T196" i="5"/>
  <c r="T184" i="5"/>
  <c r="T165" i="5"/>
  <c r="T133" i="5"/>
  <c r="T117" i="5"/>
  <c r="T99" i="5"/>
  <c r="T57" i="5"/>
  <c r="T237" i="5"/>
  <c r="T230" i="5"/>
  <c r="T191" i="5"/>
  <c r="T151" i="5"/>
  <c r="T82" i="5"/>
  <c r="T206" i="5"/>
  <c r="T179" i="5"/>
  <c r="T126" i="5"/>
  <c r="T109" i="5"/>
  <c r="T201" i="5"/>
  <c r="T139" i="5"/>
  <c r="T73" i="5"/>
  <c r="T238" i="5"/>
  <c r="T213" i="5"/>
  <c r="T193" i="5"/>
  <c r="T183" i="5"/>
  <c r="T162" i="5"/>
  <c r="T131" i="5"/>
  <c r="T114" i="5"/>
  <c r="T97" i="5"/>
  <c r="T55" i="5"/>
  <c r="T9" i="18"/>
  <c r="T100" i="18" s="1"/>
  <c r="N10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84" i="18"/>
  <c r="N85" i="18"/>
  <c r="N86" i="18"/>
  <c r="N87" i="18"/>
  <c r="N88" i="18"/>
  <c r="N89" i="18"/>
  <c r="N90" i="18"/>
  <c r="N91" i="18"/>
  <c r="N92" i="18"/>
  <c r="N94" i="18"/>
  <c r="N293" i="5" l="1"/>
  <c r="N294" i="5" s="1"/>
  <c r="T107" i="18"/>
  <c r="N292" i="5"/>
  <c r="Q6" i="2"/>
  <c r="X67" i="5"/>
  <c r="X78" i="5"/>
  <c r="X105" i="5"/>
  <c r="X109" i="5"/>
  <c r="X118" i="5"/>
  <c r="X124" i="5"/>
  <c r="X128" i="5"/>
  <c r="X132" i="5"/>
  <c r="X134" i="5"/>
  <c r="X150" i="5"/>
  <c r="X164" i="5"/>
  <c r="X167" i="5"/>
  <c r="X176" i="5"/>
  <c r="X177" i="5"/>
  <c r="X178" i="5"/>
  <c r="X179" i="5"/>
  <c r="X182" i="5"/>
  <c r="X184" i="5"/>
  <c r="X185" i="5"/>
  <c r="X190" i="5"/>
  <c r="X192" i="5"/>
  <c r="X193" i="5"/>
  <c r="X209" i="5"/>
  <c r="X214" i="5"/>
  <c r="X215" i="5"/>
  <c r="X11" i="5"/>
  <c r="X12" i="5"/>
  <c r="X15" i="5"/>
  <c r="X16" i="5"/>
  <c r="X19" i="5"/>
  <c r="X20" i="5"/>
  <c r="X27" i="5"/>
  <c r="X28" i="5"/>
  <c r="X31" i="5"/>
  <c r="X32" i="5"/>
  <c r="X33" i="5"/>
  <c r="X36" i="5"/>
  <c r="X37" i="5"/>
  <c r="X38" i="5"/>
  <c r="X41" i="5"/>
  <c r="X42" i="5"/>
  <c r="X43" i="5"/>
  <c r="X44" i="5"/>
  <c r="X45" i="5"/>
  <c r="X47" i="5"/>
  <c r="X48" i="5"/>
  <c r="X50" i="5"/>
  <c r="X52" i="5"/>
  <c r="AA52" i="5"/>
  <c r="X54" i="5"/>
  <c r="X56" i="5"/>
  <c r="X58" i="5"/>
  <c r="X59" i="5"/>
  <c r="X60" i="5"/>
  <c r="X62" i="5"/>
  <c r="X63" i="5"/>
  <c r="X64" i="5"/>
  <c r="X66" i="5"/>
  <c r="X68" i="5"/>
  <c r="X70" i="5"/>
  <c r="X71" i="5"/>
  <c r="X72" i="5"/>
  <c r="AA72" i="5"/>
  <c r="X73" i="5"/>
  <c r="X74" i="5"/>
  <c r="X75" i="5"/>
  <c r="X76" i="5"/>
  <c r="X77" i="5"/>
  <c r="X79" i="5"/>
  <c r="X80" i="5"/>
  <c r="AA80" i="5"/>
  <c r="X81" i="5"/>
  <c r="X82" i="5"/>
  <c r="X84" i="5"/>
  <c r="X85" i="5"/>
  <c r="X86" i="5"/>
  <c r="X87" i="5"/>
  <c r="X88" i="5"/>
  <c r="X89" i="5"/>
  <c r="X90" i="5"/>
  <c r="X93" i="5"/>
  <c r="X95" i="5"/>
  <c r="AA96" i="5"/>
  <c r="X97" i="5"/>
  <c r="X99" i="5"/>
  <c r="X101" i="5"/>
  <c r="X102" i="5"/>
  <c r="X103" i="5"/>
  <c r="X107" i="5"/>
  <c r="X110" i="5"/>
  <c r="X111" i="5"/>
  <c r="X113" i="5"/>
  <c r="X114" i="5"/>
  <c r="AA114" i="5"/>
  <c r="X115" i="5"/>
  <c r="X116" i="5"/>
  <c r="X117" i="5"/>
  <c r="X119" i="5"/>
  <c r="X121" i="5"/>
  <c r="X122" i="5"/>
  <c r="X123" i="5"/>
  <c r="X125" i="5"/>
  <c r="X127" i="5"/>
  <c r="X129" i="5"/>
  <c r="X130" i="5"/>
  <c r="X133" i="5"/>
  <c r="X135" i="5"/>
  <c r="X137" i="5"/>
  <c r="X139" i="5"/>
  <c r="X141" i="5"/>
  <c r="X142" i="5"/>
  <c r="X143" i="5"/>
  <c r="X144" i="5"/>
  <c r="X146" i="5"/>
  <c r="X147" i="5"/>
  <c r="X148" i="5"/>
  <c r="X149" i="5"/>
  <c r="X151" i="5"/>
  <c r="X152" i="5"/>
  <c r="X153" i="5"/>
  <c r="X157" i="5"/>
  <c r="X158" i="5"/>
  <c r="X160" i="5"/>
  <c r="X161" i="5"/>
  <c r="X165" i="5"/>
  <c r="X166" i="5"/>
  <c r="X169" i="5"/>
  <c r="X170" i="5"/>
  <c r="X171" i="5"/>
  <c r="X172" i="5"/>
  <c r="X174" i="5"/>
  <c r="X175" i="5"/>
  <c r="X180" i="5"/>
  <c r="X186" i="5"/>
  <c r="X187" i="5"/>
  <c r="X188" i="5"/>
  <c r="X189" i="5"/>
  <c r="X191" i="5"/>
  <c r="X194" i="5"/>
  <c r="X196" i="5"/>
  <c r="X198" i="5"/>
  <c r="X199" i="5"/>
  <c r="X200" i="5"/>
  <c r="X201" i="5"/>
  <c r="X204" i="5"/>
  <c r="X205" i="5"/>
  <c r="X206" i="5"/>
  <c r="X207" i="5"/>
  <c r="X208" i="5"/>
  <c r="X210" i="5"/>
  <c r="X212" i="5"/>
  <c r="X213" i="5"/>
  <c r="X216" i="5"/>
  <c r="X217" i="5"/>
  <c r="X218" i="5"/>
  <c r="X219" i="5"/>
  <c r="X222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293" i="5" l="1"/>
  <c r="T294" i="5" s="1"/>
  <c r="X98" i="5"/>
  <c r="X17" i="5"/>
  <c r="X34" i="5"/>
  <c r="X30" i="5"/>
  <c r="X100" i="5"/>
  <c r="X39" i="5"/>
  <c r="X156" i="5"/>
  <c r="X53" i="5"/>
  <c r="X25" i="5"/>
  <c r="X23" i="5"/>
  <c r="X55" i="5"/>
  <c r="X49" i="5"/>
  <c r="X21" i="5"/>
  <c r="X94" i="5"/>
  <c r="X40" i="5"/>
  <c r="X203" i="5"/>
  <c r="X163" i="5"/>
  <c r="X211" i="5"/>
  <c r="X131" i="5"/>
  <c r="X83" i="5"/>
  <c r="X145" i="5"/>
  <c r="X106" i="5"/>
  <c r="X69" i="5"/>
  <c r="X159" i="5"/>
  <c r="X96" i="5"/>
  <c r="X92" i="5"/>
  <c r="X91" i="5"/>
  <c r="X202" i="5"/>
  <c r="X173" i="5"/>
  <c r="X24" i="5"/>
  <c r="X138" i="5"/>
  <c r="X29" i="5"/>
  <c r="X18" i="5"/>
  <c r="X14" i="5"/>
  <c r="X126" i="5"/>
  <c r="X112" i="5"/>
  <c r="X46" i="5"/>
  <c r="X35" i="5"/>
  <c r="X155" i="5"/>
  <c r="F12" i="5"/>
  <c r="J12" i="5" s="1"/>
  <c r="L12" i="5" s="1"/>
  <c r="F13" i="5"/>
  <c r="J13" i="5" s="1"/>
  <c r="L13" i="5" s="1"/>
  <c r="F14" i="5"/>
  <c r="J14" i="5" s="1"/>
  <c r="L14" i="5" s="1"/>
  <c r="F15" i="5"/>
  <c r="J15" i="5" s="1"/>
  <c r="L15" i="5" s="1"/>
  <c r="F16" i="5"/>
  <c r="J16" i="5" s="1"/>
  <c r="L16" i="5" s="1"/>
  <c r="F17" i="5"/>
  <c r="J17" i="5" s="1"/>
  <c r="L17" i="5" s="1"/>
  <c r="F18" i="5"/>
  <c r="J18" i="5" s="1"/>
  <c r="L18" i="5" s="1"/>
  <c r="F19" i="5"/>
  <c r="J19" i="5" s="1"/>
  <c r="L19" i="5" s="1"/>
  <c r="F20" i="5"/>
  <c r="J20" i="5" s="1"/>
  <c r="L20" i="5" s="1"/>
  <c r="AA11" i="5" l="1"/>
  <c r="X13" i="5"/>
  <c r="F11" i="5"/>
  <c r="F290" i="5" s="1"/>
  <c r="F294" i="5" s="1"/>
  <c r="X22" i="5"/>
  <c r="J11" i="5" l="1"/>
  <c r="L11" i="5" s="1"/>
  <c r="L290" i="5" s="1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J290" i="5" l="1"/>
  <c r="AA122" i="5"/>
  <c r="AA124" i="5"/>
  <c r="AA157" i="5"/>
  <c r="AA151" i="5"/>
  <c r="AA184" i="5"/>
  <c r="AA182" i="5"/>
  <c r="AA150" i="5"/>
  <c r="AA155" i="5"/>
  <c r="AA196" i="5"/>
  <c r="AA204" i="5"/>
  <c r="AA173" i="5"/>
  <c r="AA132" i="5"/>
  <c r="AA134" i="5"/>
  <c r="AA143" i="5"/>
  <c r="AA200" i="5"/>
  <c r="AA176" i="5"/>
  <c r="AA148" i="5"/>
  <c r="AA76" i="5"/>
  <c r="AA49" i="5"/>
  <c r="AA41" i="5"/>
  <c r="AA16" i="5"/>
  <c r="AA128" i="5"/>
  <c r="AA84" i="5"/>
  <c r="AA40" i="5"/>
  <c r="AA23" i="5"/>
  <c r="AA222" i="5"/>
  <c r="AA210" i="5"/>
  <c r="AA194" i="5"/>
  <c r="AA186" i="5"/>
  <c r="AA158" i="5"/>
  <c r="AA142" i="5"/>
  <c r="AA131" i="5"/>
  <c r="AA123" i="5"/>
  <c r="AA113" i="5"/>
  <c r="AA217" i="5"/>
  <c r="AA209" i="5"/>
  <c r="AA201" i="5"/>
  <c r="AA193" i="5"/>
  <c r="AA185" i="5"/>
  <c r="AA149" i="5"/>
  <c r="AA141" i="5"/>
  <c r="AA130" i="5"/>
  <c r="AA112" i="5"/>
  <c r="AA103" i="5"/>
  <c r="AA94" i="5"/>
  <c r="AA86" i="5"/>
  <c r="AA77" i="5"/>
  <c r="AA68" i="5"/>
  <c r="AA60" i="5"/>
  <c r="AA50" i="5"/>
  <c r="AA42" i="5"/>
  <c r="AA34" i="5"/>
  <c r="AA25" i="5"/>
  <c r="AA17" i="5"/>
  <c r="AA74" i="5"/>
  <c r="AA56" i="5"/>
  <c r="AA47" i="5"/>
  <c r="AA39" i="5"/>
  <c r="AA31" i="5"/>
  <c r="AA22" i="5"/>
  <c r="AA14" i="5"/>
  <c r="AA109" i="5"/>
  <c r="AA100" i="5"/>
  <c r="AA91" i="5"/>
  <c r="AA83" i="5"/>
  <c r="AA213" i="5"/>
  <c r="AA189" i="5"/>
  <c r="AA170" i="5"/>
  <c r="AA161" i="5"/>
  <c r="AA153" i="5"/>
  <c r="AA126" i="5"/>
  <c r="AA117" i="5"/>
  <c r="AA107" i="5"/>
  <c r="AA99" i="5"/>
  <c r="AA90" i="5"/>
  <c r="AA82" i="5"/>
  <c r="AA73" i="5"/>
  <c r="AA64" i="5"/>
  <c r="AA55" i="5"/>
  <c r="AA46" i="5"/>
  <c r="AA38" i="5"/>
  <c r="AA30" i="5"/>
  <c r="AA21" i="5"/>
  <c r="AA13" i="5"/>
  <c r="AA216" i="5"/>
  <c r="AA192" i="5"/>
  <c r="AA139" i="5"/>
  <c r="AA111" i="5"/>
  <c r="AA93" i="5"/>
  <c r="AA59" i="5"/>
  <c r="AA215" i="5"/>
  <c r="AA191" i="5"/>
  <c r="AA32" i="5"/>
  <c r="AA165" i="5"/>
  <c r="AA137" i="5"/>
  <c r="AA127" i="5"/>
  <c r="AA118" i="5"/>
  <c r="AA212" i="5"/>
  <c r="AA205" i="5"/>
  <c r="AA188" i="5"/>
  <c r="AA180" i="5"/>
  <c r="AA169" i="5"/>
  <c r="AA160" i="5"/>
  <c r="AA152" i="5"/>
  <c r="AA144" i="5"/>
  <c r="AA135" i="5"/>
  <c r="AA125" i="5"/>
  <c r="AA116" i="5"/>
  <c r="AA106" i="5"/>
  <c r="AA98" i="5"/>
  <c r="AA89" i="5"/>
  <c r="AA81" i="5"/>
  <c r="AA71" i="5"/>
  <c r="AA63" i="5"/>
  <c r="AA54" i="5"/>
  <c r="AA45" i="5"/>
  <c r="AA37" i="5"/>
  <c r="AA29" i="5"/>
  <c r="AA20" i="5"/>
  <c r="AA129" i="5"/>
  <c r="AA85" i="5"/>
  <c r="AA67" i="5"/>
  <c r="AA199" i="5"/>
  <c r="AA172" i="5"/>
  <c r="AA163" i="5"/>
  <c r="AA138" i="5"/>
  <c r="AA119" i="5"/>
  <c r="AA110" i="5"/>
  <c r="AA101" i="5"/>
  <c r="AA75" i="5"/>
  <c r="AA58" i="5"/>
  <c r="AA48" i="5"/>
  <c r="AA171" i="5"/>
  <c r="AA219" i="5"/>
  <c r="AA211" i="5"/>
  <c r="AA203" i="5"/>
  <c r="AA187" i="5"/>
  <c r="AA179" i="5"/>
  <c r="AA167" i="5"/>
  <c r="AA159" i="5"/>
  <c r="AA145" i="5"/>
  <c r="AA133" i="5"/>
  <c r="AA115" i="5"/>
  <c r="AA105" i="5"/>
  <c r="AA97" i="5"/>
  <c r="AA88" i="5"/>
  <c r="AA79" i="5"/>
  <c r="AA70" i="5"/>
  <c r="AA62" i="5"/>
  <c r="AA53" i="5"/>
  <c r="AA44" i="5"/>
  <c r="AA36" i="5"/>
  <c r="AA28" i="5"/>
  <c r="AA19" i="5"/>
  <c r="AA156" i="5"/>
  <c r="AA121" i="5"/>
  <c r="AA102" i="5"/>
  <c r="AA33" i="5"/>
  <c r="AA24" i="5"/>
  <c r="AA207" i="5"/>
  <c r="AA92" i="5"/>
  <c r="AA66" i="5"/>
  <c r="AA15" i="5"/>
  <c r="AA214" i="5"/>
  <c r="AA190" i="5"/>
  <c r="AA218" i="5"/>
  <c r="AA202" i="5"/>
  <c r="AA166" i="5"/>
  <c r="AA95" i="5"/>
  <c r="AA87" i="5"/>
  <c r="AA78" i="5"/>
  <c r="AA69" i="5"/>
  <c r="AA43" i="5"/>
  <c r="AA35" i="5"/>
  <c r="AA27" i="5"/>
  <c r="AA18" i="5"/>
  <c r="T11" i="5" l="1"/>
  <c r="AA206" i="5"/>
  <c r="AA208" i="5"/>
  <c r="AA147" i="5"/>
  <c r="AA198" i="5"/>
  <c r="AA146" i="5"/>
  <c r="AA164" i="5"/>
  <c r="AA174" i="5"/>
  <c r="AA178" i="5"/>
  <c r="AA12" i="5"/>
  <c r="AA177" i="5"/>
  <c r="AA175" i="5"/>
  <c r="T290" i="5" l="1"/>
  <c r="I10" i="11"/>
  <c r="I9" i="11"/>
  <c r="E7" i="11" l="1"/>
  <c r="S9" i="2"/>
  <c r="T103" i="18" l="1"/>
  <c r="N103" i="18" l="1"/>
  <c r="B3" i="5"/>
  <c r="S23" i="14"/>
  <c r="S30" i="14"/>
  <c r="S88" i="14"/>
  <c r="S93" i="14"/>
  <c r="S113" i="14"/>
  <c r="S122" i="14"/>
  <c r="S134" i="14"/>
  <c r="S16" i="14"/>
  <c r="S17" i="14"/>
  <c r="S18" i="14"/>
  <c r="S19" i="14"/>
  <c r="S20" i="14"/>
  <c r="S21" i="14"/>
  <c r="S22" i="14"/>
  <c r="S24" i="14"/>
  <c r="S25" i="14"/>
  <c r="S26" i="14"/>
  <c r="S27" i="14"/>
  <c r="S28" i="14"/>
  <c r="S29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9" i="14"/>
  <c r="S90" i="14"/>
  <c r="S91" i="14"/>
  <c r="S92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4" i="14"/>
  <c r="S115" i="14"/>
  <c r="S116" i="14"/>
  <c r="S117" i="14"/>
  <c r="S118" i="14"/>
  <c r="S119" i="14"/>
  <c r="S120" i="14"/>
  <c r="S121" i="14"/>
  <c r="S123" i="14"/>
  <c r="S124" i="14"/>
  <c r="S125" i="14"/>
  <c r="S126" i="14"/>
  <c r="S127" i="14"/>
  <c r="S128" i="14"/>
  <c r="S129" i="14"/>
  <c r="S130" i="14"/>
  <c r="S131" i="14"/>
  <c r="S132" i="14"/>
  <c r="S133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P104" i="18"/>
  <c r="B3" i="18"/>
  <c r="L104" i="18" l="1"/>
  <c r="S7" i="14"/>
  <c r="S11" i="14"/>
  <c r="S10" i="14"/>
  <c r="S8" i="14"/>
  <c r="S12" i="14"/>
  <c r="S9" i="14"/>
  <c r="S15" i="14"/>
  <c r="S14" i="14"/>
  <c r="S13" i="14"/>
  <c r="J104" i="18"/>
  <c r="Q11" i="2" l="1"/>
  <c r="Q10" i="2"/>
  <c r="Q12" i="2" l="1"/>
  <c r="S11" i="2"/>
  <c r="S10" i="2"/>
  <c r="C6" i="15"/>
  <c r="S12" i="2" l="1"/>
  <c r="E5" i="11"/>
  <c r="K6" i="15" l="1"/>
  <c r="A3" i="14"/>
  <c r="A3" i="15"/>
  <c r="Q11" i="6" l="1"/>
  <c r="E8" i="11" s="1"/>
  <c r="I8" i="11" s="1"/>
  <c r="O11" i="6"/>
  <c r="I7" i="11" l="1"/>
  <c r="I11" i="11" s="1"/>
  <c r="E11" i="11"/>
  <c r="G7" i="11" s="1"/>
  <c r="M11" i="6"/>
  <c r="C6" i="6"/>
  <c r="G10" i="11" l="1"/>
  <c r="G8" i="11"/>
  <c r="G9" i="11"/>
  <c r="XEH241" i="15"/>
  <c r="G11" i="11" l="1"/>
  <c r="AG9" i="17"/>
  <c r="AE10" i="17" l="1"/>
  <c r="AC10" i="17"/>
  <c r="W10" i="17"/>
  <c r="T10" i="17"/>
  <c r="O10" i="17"/>
  <c r="Q10" i="17"/>
  <c r="E11" i="6" l="1"/>
  <c r="G11" i="6"/>
  <c r="AG10" i="17" l="1"/>
  <c r="I11" i="6" l="1"/>
  <c r="P10" i="13" l="1"/>
  <c r="D11" i="6" l="1"/>
  <c r="F11" i="6"/>
  <c r="H11" i="6"/>
  <c r="J11" i="6"/>
  <c r="A3" i="11" l="1"/>
  <c r="T104" i="18" l="1"/>
  <c r="R104" i="18" l="1"/>
  <c r="N78" i="18"/>
  <c r="N77" i="18"/>
  <c r="N82" i="18"/>
  <c r="N79" i="18"/>
  <c r="N81" i="18"/>
  <c r="N80" i="18"/>
  <c r="N74" i="18"/>
  <c r="N83" i="18"/>
  <c r="N76" i="18"/>
  <c r="N75" i="18"/>
  <c r="N100" i="18" l="1"/>
  <c r="N107" i="18" s="1"/>
  <c r="XFA198" i="5"/>
  <c r="D293" i="5" l="1"/>
  <c r="N104" i="18"/>
  <c r="D294" i="5" l="1"/>
  <c r="J293" i="5"/>
  <c r="J29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4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<sst xmlns="http://schemas.openxmlformats.org/spreadsheetml/2006/main" count="1456" uniqueCount="432">
  <si>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</si>
  <si>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</si>
  <si>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</si>
  <si>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</si>
  <si>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</si>
  <si>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</si>
  <si>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</si>
  <si>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</si>
  <si>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</si>
  <si>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</si>
  <si>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</si>
  <si>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</si>
  <si>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</si>
  <si>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</si>
  <si>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</si>
  <si>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</si>
  <si>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</si>
  <si>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</si>
  <si>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</si>
  <si>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</si>
  <si>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</si>
  <si>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</si>
  <si>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</si>
  <si>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</si>
  <si>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</si>
  <si>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</si>
  <si>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</si>
  <si>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</si>
  <si>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</si>
  <si>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</si>
  <si>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</si>
  <si>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</si>
  <si>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</si>
  <si>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</si>
  <si>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</si>
  <si>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</si>
  <si>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</si>
  <si>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</si>
  <si>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</si>
  <si>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</si>
  <si>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</si>
  <si>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</si>
  <si>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</si>
  <si>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</si>
  <si>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</si>
  <si>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</si>
  <si>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</si>
  <si>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</si>
  <si>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</si>
  <si>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</si>
  <si>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</si>
  <si>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</si>
  <si>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</si>
  <si>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</si>
  <si>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</si>
  <si>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</si>
  <si>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</si>
  <si>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</si>
  <si>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</si>
  <si>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</si>
  <si>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</si>
  <si>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</si>
  <si>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</si>
  <si>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</si>
  <si>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</si>
  <si>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</si>
  <si>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</si>
  <si>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</si>
  <si>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</si>
  <si>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</si>
  <si>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</si>
  <si>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</si>
  <si>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</si>
  <si>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</si>
  <si>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</si>
  <si>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</si>
  <si>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</si>
  <si>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</si>
  <si>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</si>
  <si>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</si>
  <si>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</si>
  <si>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</si>
  <si>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</si>
  <si>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</si>
  <si>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</si>
  <si>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</si>
  <si>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</si>
  <si>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</si>
  <si>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</si>
  <si>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</si>
  <si>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</si>
  <si>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</si>
  <si>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</si>
  <si>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</si>
  <si>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</si>
  <si>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</si>
  <si>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</si>
  <si>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</si>
  <si>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</si>
  <si>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</si>
  <si>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</si>
  <si>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</si>
  <si>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</si>
  <si>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</si>
  <si>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</si>
  <si>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</si>
  <si>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</si>
  <si>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</si>
  <si>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</si>
  <si>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</si>
  <si>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</si>
  <si>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</si>
  <si>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</si>
  <si>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</si>
  <si>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</si>
  <si>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</si>
  <si>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</si>
  <si>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</si>
  <si>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</si>
  <si>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</si>
  <si>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</si>
  <si>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</si>
  <si>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</si>
  <si>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</si>
  <si>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</si>
  <si>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</si>
  <si>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</si>
  <si>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</si>
  <si>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</si>
  <si>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</si>
  <si>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</si>
  <si>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</si>
  <si>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</si>
  <si>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</si>
  <si>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</si>
  <si>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</si>
  <si>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</si>
  <si>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</si>
  <si>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</si>
  <si>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</si>
  <si>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</si>
  <si>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</si>
  <si>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</si>
  <si>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</si>
  <si>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</si>
  <si>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</si>
  <si>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</si>
  <si>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</si>
  <si>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</si>
  <si>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</si>
  <si>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</si>
  <si>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</si>
  <si>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</si>
  <si>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</si>
  <si>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</si>
  <si>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</si>
  <si>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</si>
  <si>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</si>
  <si>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</si>
  <si>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</si>
  <si>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</si>
  <si>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</si>
  <si>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</si>
  <si>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</si>
  <si>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</si>
  <si>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</si>
  <si>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</si>
  <si>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</si>
  <si>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</si>
  <si>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</si>
  <si>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</si>
  <si>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</si>
  <si>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</si>
  <si>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</si>
  <si>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</si>
  <si>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</si>
  <si>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</si>
  <si>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</si>
  <si>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</si>
  <si>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</si>
  <si>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</si>
  <si>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</si>
  <si>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</si>
  <si>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</si>
  <si>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</si>
  <si>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</si>
  <si>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</si>
  <si>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</si>
  <si>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</si>
  <si>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</si>
  <si>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</si>
  <si>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</si>
  <si>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</si>
  <si>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</si>
  <si>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</si>
  <si>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</si>
  <si>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</si>
  <si>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</si>
  <si>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</si>
  <si>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</si>
  <si>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</si>
  <si>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</si>
  <si>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</si>
  <si>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</si>
  <si>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</si>
  <si>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</si>
  <si>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</si>
  <si>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</si>
  <si>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</si>
  <si>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</si>
  <si>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</si>
  <si>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</si>
  <si>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</si>
  <si>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</si>
  <si>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</si>
  <si>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</si>
  <si>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</si>
  <si>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</si>
  <si>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</si>
  <si>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</si>
  <si>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</si>
  <si>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</si>
  <si>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</si>
  <si>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</si>
  <si>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</si>
  <si>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</si>
  <si>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</si>
  <si>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</si>
  <si>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</si>
  <si>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</si>
  <si>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</si>
  <si>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</si>
  <si>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</si>
  <si>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</si>
  <si>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سر. نفت و گاز تامین (حق تقدم) (تاپیکوح)</t>
  </si>
  <si>
    <t>ندارد</t>
  </si>
  <si>
    <t>ریخته گری تراکتور (ختراک)</t>
  </si>
  <si>
    <t>حمل و نقل توکا (حتوکا)</t>
  </si>
  <si>
    <t>کوتاه مدت سامان</t>
  </si>
  <si>
    <t>864-810-4013857-1</t>
  </si>
  <si>
    <t>کوتاه مدت ملی</t>
  </si>
  <si>
    <t>0228580460005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</si>
  <si>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</si>
  <si>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</si>
  <si>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</si>
  <si>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</si>
  <si>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</si>
  <si>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</si>
  <si>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</si>
  <si>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</si>
  <si>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</si>
  <si>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</si>
  <si>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</si>
  <si>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</si>
  <si>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</si>
  <si>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</si>
  <si>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</si>
  <si>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</si>
  <si>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</si>
  <si>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</si>
  <si>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</si>
  <si>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</si>
  <si>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</si>
  <si>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</si>
  <si>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</si>
  <si>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</si>
  <si>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</si>
  <si>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</si>
  <si>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حمل و نقل توکا (حق تقدم) (حتوکاح)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</si>
  <si>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</si>
  <si>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</si>
  <si>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</si>
  <si>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</si>
  <si>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</si>
  <si>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</si>
  <si>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</si>
  <si>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</si>
  <si>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</si>
  <si>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</si>
  <si>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</si>
  <si>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</si>
  <si>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</si>
  <si>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</si>
  <si>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</si>
  <si>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</si>
  <si>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</si>
  <si>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</si>
  <si>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</si>
  <si>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</si>
  <si>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</si>
  <si>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</si>
  <si>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</si>
  <si>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</si>
  <si>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</si>
  <si>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</si>
  <si>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</si>
  <si>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</si>
  <si>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</si>
  <si>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</si>
  <si>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</si>
  <si>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</si>
  <si>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</si>
  <si>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دارویی برکت(حق تقدم) (برکتح)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</si>
  <si>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</si>
  <si>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</si>
  <si>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</si>
  <si>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</si>
  <si>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</si>
  <si>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</si>
  <si>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</si>
  <si>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</si>
  <si>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</si>
  <si>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</si>
  <si>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</si>
  <si>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</si>
  <si>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</si>
  <si>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</si>
  <si>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</si>
  <si>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</si>
  <si>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</si>
  <si>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</si>
  <si>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</si>
  <si>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</si>
  <si>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</si>
  <si>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</si>
  <si>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</si>
  <si>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</si>
  <si>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</si>
  <si>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</si>
  <si>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</si>
  <si>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</si>
  <si>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</si>
  <si>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</si>
  <si>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</si>
  <si>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</si>
  <si>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</si>
  <si>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</si>
  <si>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</si>
  <si>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</si>
  <si>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</si>
  <si>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</si>
  <si>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موتوژن (حق تقدم) (بموتوح)</t>
  </si>
  <si>
    <t>مولد نیروگاهی تجارت فارس (بمولد)</t>
  </si>
  <si>
    <t>نیرو ترانس (بنیرو)</t>
  </si>
  <si>
    <t>1402/05/24</t>
  </si>
  <si>
    <t>1402/05/11</t>
  </si>
  <si>
    <t>(-1)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</si>
  <si>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</si>
  <si>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</si>
  <si>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</si>
  <si>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</si>
  <si>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</si>
  <si>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</si>
  <si>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</si>
  <si>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</si>
  <si>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</si>
  <si>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</si>
  <si>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</si>
  <si>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</si>
  <si>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1402/06/19</t>
  </si>
  <si>
    <t>1402/06/22</t>
  </si>
  <si>
    <t>1402/06/05</t>
  </si>
  <si>
    <t>1402/06/06</t>
  </si>
  <si>
    <t>1402/06/13</t>
  </si>
  <si>
    <t>1402/07/30</t>
  </si>
  <si>
    <t>کشاورزی و دامپروری بینالود (زبینا)</t>
  </si>
  <si>
    <t>تپسی (تپسی)</t>
  </si>
  <si>
    <t>1402/07/29</t>
  </si>
  <si>
    <t>1402/07/24</t>
  </si>
  <si>
    <t>1402/07/12</t>
  </si>
  <si>
    <t>1402/08/30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</si>
  <si>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</si>
  <si>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</si>
  <si>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</si>
  <si>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</si>
  <si>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</si>
  <si>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بیمه اتکائی امین(حق تقدم) (اتکامح)</t>
  </si>
  <si>
    <t>1402/08/27</t>
  </si>
  <si>
    <t>منتهی به 1402/09/30</t>
  </si>
  <si>
    <t>برای ماه منتهی به 1402/09/30</t>
  </si>
  <si>
    <t>1402/09/30</t>
  </si>
  <si>
    <t>طی آذر ماه</t>
  </si>
  <si>
    <t>از ابتدای سال مالی تا پایان  آذر ماه</t>
  </si>
  <si>
    <t>طی  آذر ماه</t>
  </si>
  <si>
    <t>از ابتدای سال مالی تا پایان آذر ماه</t>
  </si>
  <si>
    <t>از ابتدای سال مالی تا پایان آذر  ماه</t>
  </si>
  <si>
    <t>افست (چافست)</t>
  </si>
  <si>
    <t>آهن و فولاد غدیر ایرانیان (فغدیر)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</si>
  <si>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</si>
  <si>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</si>
  <si>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</si>
  <si>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</si>
  <si>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</si>
  <si>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</si>
  <si>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پتروشیمی مبین (حق تقدم) (مبینح)</t>
  </si>
  <si>
    <t>پخش هجرت (هجرت)</t>
  </si>
  <si>
    <t>پرداخت الکترونیک بانک پاسارگاد (پی پاد)</t>
  </si>
  <si>
    <t>پشم شیشه ایران (حق تقدم) (کپشیرح)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</si>
  <si>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</si>
  <si>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</si>
  <si>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</si>
  <si>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</si>
  <si>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</si>
  <si>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</si>
  <si>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</si>
  <si>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</si>
  <si>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</si>
  <si>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</si>
  <si>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</si>
  <si>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</si>
  <si>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</si>
  <si>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</si>
  <si>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</si>
  <si>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</si>
  <si>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</si>
  <si>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</si>
  <si>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</si>
  <si>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کشتیرانی دریای خزر (حخزر)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</si>
  <si>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</si>
  <si>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</si>
  <si>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</si>
  <si>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</si>
  <si>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</si>
  <si>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</si>
  <si>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</si>
  <si>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</si>
  <si>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</si>
  <si>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</si>
  <si>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1402/09/05</t>
  </si>
  <si>
    <t>1402/09/15</t>
  </si>
  <si>
    <t>1402/09/20</t>
  </si>
  <si>
    <t>1402/09/21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</si>
</sst>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4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b/>
      <sz val="18"/>
      <color rgb="FFFF0000"/>
      <name val="B Mitra"/>
      <charset val="178"/>
    </font>
    <font>
      <sz val="18"/>
      <color rgb="FFFF0000"/>
      <name val="B Mitra"/>
      <charset val="178"/>
    </font>
    <font>
      <sz val="9"/>
      <color theme="1"/>
      <name val="WYeka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30">
    <xf numFmtId="0" fontId="0" fillId="0" borderId="0" xfId="0"/>
    <xf numFmtId="166" fontId="9" fillId="0" borderId="0" xfId="1" applyNumberFormat="1" applyFont="1" applyFill="1"/>
    <xf numFmtId="0" fontId="9" fillId="0" borderId="0" xfId="0" applyFont="1"/>
    <xf numFmtId="0" fontId="19" fillId="0" borderId="0" xfId="0" applyFont="1"/>
    <xf numFmtId="165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38" fontId="20" fillId="0" borderId="13" xfId="1" applyNumberFormat="1" applyFont="1" applyFill="1" applyBorder="1" applyAlignment="1">
      <alignment horizontal="right" vertical="center" readingOrder="2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7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1" applyNumberFormat="1" applyFont="1" applyFill="1" applyAlignment="1">
      <alignment vertical="center" wrapText="1"/>
    </xf>
    <xf numFmtId="0" fontId="15" fillId="0" borderId="0" xfId="0" applyFont="1"/>
    <xf numFmtId="165" fontId="19" fillId="0" borderId="1" xfId="1" applyNumberFormat="1" applyFont="1" applyFill="1" applyBorder="1"/>
    <xf numFmtId="165" fontId="17" fillId="0" borderId="1" xfId="1" applyNumberFormat="1" applyFont="1" applyFill="1" applyBorder="1" applyAlignment="1">
      <alignment horizontal="center" vertical="center" wrapText="1" readingOrder="2"/>
    </xf>
    <xf numFmtId="165" fontId="19" fillId="0" borderId="0" xfId="1" applyNumberFormat="1" applyFont="1" applyFill="1" applyAlignment="1">
      <alignment horizontal="center" vertical="center"/>
    </xf>
    <xf numFmtId="165" fontId="19" fillId="0" borderId="0" xfId="1" applyNumberFormat="1" applyFont="1" applyFill="1" applyAlignment="1">
      <alignment vertical="center"/>
    </xf>
    <xf numFmtId="10" fontId="12" fillId="0" borderId="8" xfId="2" applyNumberFormat="1" applyFont="1" applyFill="1" applyBorder="1" applyAlignment="1">
      <alignment horizontal="center" vertical="center"/>
    </xf>
    <xf numFmtId="165" fontId="15" fillId="0" borderId="0" xfId="1" applyNumberFormat="1" applyFont="1" applyFill="1"/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Fill="1"/>
    <xf numFmtId="165" fontId="14" fillId="0" borderId="0" xfId="1" applyNumberFormat="1" applyFont="1" applyFill="1" applyAlignment="1">
      <alignment horizontal="center"/>
    </xf>
    <xf numFmtId="165" fontId="14" fillId="0" borderId="0" xfId="1" applyNumberFormat="1" applyFont="1" applyFill="1"/>
    <xf numFmtId="165" fontId="14" fillId="0" borderId="4" xfId="1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19" fillId="0" borderId="0" xfId="1" applyNumberFormat="1" applyFont="1" applyFill="1"/>
    <xf numFmtId="0" fontId="13" fillId="0" borderId="0" xfId="0" applyFont="1"/>
    <xf numFmtId="165" fontId="13" fillId="0" borderId="0" xfId="0" applyNumberFormat="1" applyFont="1"/>
    <xf numFmtId="165" fontId="9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Border="1" applyAlignment="1">
      <alignment vertical="center" wrapText="1"/>
    </xf>
    <xf numFmtId="165" fontId="21" fillId="0" borderId="0" xfId="1" applyNumberFormat="1" applyFont="1" applyFill="1" applyBorder="1" applyAlignment="1">
      <alignment horizontal="left" vertical="center"/>
    </xf>
    <xf numFmtId="165" fontId="13" fillId="0" borderId="0" xfId="1" applyNumberFormat="1" applyFont="1" applyFill="1"/>
    <xf numFmtId="166" fontId="13" fillId="0" borderId="0" xfId="1" applyNumberFormat="1" applyFont="1" applyFill="1"/>
    <xf numFmtId="165" fontId="37" fillId="0" borderId="0" xfId="1" applyNumberFormat="1" applyFont="1" applyFill="1" applyAlignment="1">
      <alignment vertical="center"/>
    </xf>
    <xf numFmtId="166" fontId="21" fillId="0" borderId="0" xfId="1" applyNumberFormat="1" applyFont="1" applyFill="1" applyBorder="1" applyAlignment="1">
      <alignment vertical="center"/>
    </xf>
    <xf numFmtId="165" fontId="14" fillId="0" borderId="0" xfId="1" applyNumberFormat="1" applyFont="1" applyFill="1" applyAlignment="1">
      <alignment vertical="center"/>
    </xf>
    <xf numFmtId="165" fontId="17" fillId="0" borderId="8" xfId="1" applyNumberFormat="1" applyFont="1" applyFill="1" applyBorder="1" applyAlignment="1">
      <alignment vertical="center"/>
    </xf>
    <xf numFmtId="165" fontId="28" fillId="0" borderId="0" xfId="1" applyNumberFormat="1" applyFont="1" applyFill="1" applyBorder="1" applyAlignment="1">
      <alignment vertical="center" wrapText="1" readingOrder="2"/>
    </xf>
    <xf numFmtId="165" fontId="26" fillId="0" borderId="14" xfId="1" applyNumberFormat="1" applyFont="1" applyFill="1" applyBorder="1" applyAlignment="1">
      <alignment horizontal="center" vertical="center" wrapText="1" readingOrder="2"/>
    </xf>
    <xf numFmtId="165" fontId="19" fillId="0" borderId="0" xfId="1" applyNumberFormat="1" applyFont="1" applyFill="1" applyAlignment="1">
      <alignment vertical="center" wrapText="1"/>
    </xf>
    <xf numFmtId="165" fontId="19" fillId="0" borderId="3" xfId="1" applyNumberFormat="1" applyFont="1" applyFill="1" applyBorder="1" applyAlignment="1">
      <alignment vertical="center" wrapText="1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0" fontId="9" fillId="0" borderId="0" xfId="1" applyNumberFormat="1" applyFont="1" applyFill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vertical="center" wrapText="1" readingOrder="2"/>
    </xf>
    <xf numFmtId="10" fontId="6" fillId="0" borderId="0" xfId="2" applyNumberFormat="1" applyFont="1" applyFill="1" applyAlignment="1">
      <alignment horizontal="center" vertical="center"/>
    </xf>
    <xf numFmtId="165" fontId="19" fillId="0" borderId="0" xfId="1" applyNumberFormat="1" applyFont="1" applyFill="1" applyAlignment="1">
      <alignment horizontal="center" vertical="center" wrapText="1" shrinkToFi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17" fillId="0" borderId="0" xfId="1" applyNumberFormat="1" applyFont="1" applyFill="1" applyAlignment="1">
      <alignment vertical="center" readingOrder="2"/>
    </xf>
    <xf numFmtId="165" fontId="19" fillId="0" borderId="0" xfId="1" applyNumberFormat="1" applyFont="1" applyFill="1" applyBorder="1" applyAlignment="1">
      <alignment vertical="center"/>
    </xf>
    <xf numFmtId="165" fontId="19" fillId="0" borderId="0" xfId="1" applyNumberFormat="1" applyFont="1" applyFill="1" applyBorder="1" applyAlignment="1">
      <alignment horizontal="center" vertical="center" wrapText="1" shrinkToFit="1"/>
    </xf>
    <xf numFmtId="165" fontId="19" fillId="0" borderId="0" xfId="1" applyNumberFormat="1" applyFont="1" applyFill="1" applyBorder="1" applyAlignment="1">
      <alignment horizontal="center" vertical="center"/>
    </xf>
    <xf numFmtId="165" fontId="40" fillId="0" borderId="0" xfId="1" applyNumberFormat="1" applyFont="1" applyFill="1" applyAlignment="1">
      <alignment vertical="center"/>
    </xf>
    <xf numFmtId="10" fontId="19" fillId="0" borderId="0" xfId="2" applyNumberFormat="1" applyFont="1" applyFill="1" applyBorder="1" applyAlignment="1">
      <alignment horizontal="center" vertical="center" wrapText="1"/>
    </xf>
    <xf numFmtId="165" fontId="19" fillId="0" borderId="0" xfId="1" applyNumberFormat="1" applyFont="1" applyFill="1" applyBorder="1"/>
    <xf numFmtId="165" fontId="41" fillId="0" borderId="0" xfId="1" applyNumberFormat="1" applyFont="1" applyFill="1" applyAlignment="1">
      <alignment vertical="center"/>
    </xf>
    <xf numFmtId="10" fontId="17" fillId="0" borderId="0" xfId="2" applyNumberFormat="1" applyFont="1" applyFill="1" applyAlignment="1">
      <alignment horizontal="center" vertical="center" wrapText="1" readingOrder="2"/>
    </xf>
    <xf numFmtId="9" fontId="17" fillId="0" borderId="3" xfId="2" applyFont="1" applyFill="1" applyBorder="1" applyAlignment="1">
      <alignment horizontal="center" vertical="center" readingOrder="2"/>
    </xf>
    <xf numFmtId="166" fontId="14" fillId="0" borderId="0" xfId="1" applyNumberFormat="1" applyFont="1" applyFill="1" applyAlignment="1">
      <alignment vertical="center"/>
    </xf>
    <xf numFmtId="165" fontId="15" fillId="0" borderId="0" xfId="1" applyNumberFormat="1" applyFont="1" applyFill="1" applyAlignment="1">
      <alignment vertical="center"/>
    </xf>
    <xf numFmtId="166" fontId="15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 readingOrder="2"/>
    </xf>
    <xf numFmtId="165" fontId="14" fillId="0" borderId="0" xfId="1" applyNumberFormat="1" applyFont="1" applyFill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/>
    </xf>
    <xf numFmtId="165" fontId="17" fillId="0" borderId="1" xfId="1" applyNumberFormat="1" applyFont="1" applyFill="1" applyBorder="1" applyAlignment="1">
      <alignment vertical="center" readingOrder="2"/>
    </xf>
    <xf numFmtId="0" fontId="30" fillId="0" borderId="0" xfId="0" applyFont="1" applyAlignment="1">
      <alignment vertical="center"/>
    </xf>
    <xf numFmtId="10" fontId="17" fillId="0" borderId="3" xfId="2" applyNumberFormat="1" applyFont="1" applyFill="1" applyBorder="1" applyAlignment="1">
      <alignment horizontal="center" vertical="center" readingOrder="2"/>
    </xf>
    <xf numFmtId="166" fontId="8" fillId="0" borderId="4" xfId="1" applyNumberFormat="1" applyFont="1" applyFill="1" applyBorder="1" applyAlignment="1">
      <alignment horizontal="center" vertical="center" wrapText="1" readingOrder="2"/>
    </xf>
    <xf numFmtId="0" fontId="43" fillId="0" borderId="0" xfId="0" applyFont="1"/>
    <xf numFmtId="165" fontId="17" fillId="0" borderId="0" xfId="1" applyNumberFormat="1" applyFont="1" applyFill="1" applyAlignment="1">
      <alignment horizontal="center" readingOrder="2"/>
    </xf>
    <xf numFmtId="165" fontId="17" fillId="0" borderId="10" xfId="1" applyNumberFormat="1" applyFont="1" applyFill="1" applyBorder="1" applyAlignment="1">
      <alignment vertical="center" readingOrder="2"/>
    </xf>
    <xf numFmtId="3" fontId="19" fillId="0" borderId="0" xfId="1" applyNumberFormat="1" applyFont="1" applyFill="1" applyAlignment="1">
      <alignment vertical="center"/>
    </xf>
    <xf numFmtId="165" fontId="9" fillId="0" borderId="8" xfId="1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37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31" fillId="0" borderId="0" xfId="0" quotePrefix="1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readingOrder="2"/>
    </xf>
    <xf numFmtId="10" fontId="7" fillId="0" borderId="8" xfId="0" applyNumberFormat="1" applyFont="1" applyBorder="1" applyAlignment="1">
      <alignment horizontal="center" vertical="center"/>
    </xf>
    <xf numFmtId="165" fontId="6" fillId="0" borderId="0" xfId="5" applyNumberFormat="1" applyFont="1" applyFill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right" vertical="center" wrapText="1" readingOrder="2"/>
    </xf>
    <xf numFmtId="0" fontId="26" fillId="0" borderId="0" xfId="0" applyFont="1" applyAlignment="1">
      <alignment vertical="center" wrapText="1" readingOrder="2"/>
    </xf>
    <xf numFmtId="0" fontId="19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0" fontId="19" fillId="0" borderId="1" xfId="0" applyFont="1" applyBorder="1"/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vertical="center" wrapText="1"/>
    </xf>
    <xf numFmtId="0" fontId="26" fillId="0" borderId="1" xfId="0" applyFont="1" applyBorder="1" applyAlignment="1">
      <alignment vertical="center" wrapText="1" readingOrder="2"/>
    </xf>
    <xf numFmtId="37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/>
    <xf numFmtId="3" fontId="39" fillId="0" borderId="0" xfId="0" applyNumberFormat="1" applyFont="1"/>
    <xf numFmtId="37" fontId="12" fillId="0" borderId="0" xfId="0" applyNumberFormat="1" applyFont="1" applyAlignment="1">
      <alignment horizontal="center" vertical="center" wrapText="1"/>
    </xf>
    <xf numFmtId="165" fontId="6" fillId="0" borderId="0" xfId="5" applyNumberFormat="1" applyFont="1" applyFill="1" applyAlignment="1">
      <alignment vertical="center"/>
    </xf>
    <xf numFmtId="0" fontId="17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7" fontId="24" fillId="0" borderId="0" xfId="0" applyNumberFormat="1" applyFont="1" applyAlignment="1">
      <alignment horizontal="center" vertical="center"/>
    </xf>
    <xf numFmtId="37" fontId="2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8" xfId="1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65" fontId="23" fillId="0" borderId="8" xfId="1" applyNumberFormat="1" applyFont="1" applyFill="1" applyBorder="1" applyAlignment="1">
      <alignment horizontal="right" vertical="center" wrapText="1" readingOrder="2"/>
    </xf>
    <xf numFmtId="165" fontId="19" fillId="0" borderId="8" xfId="1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 wrapText="1" readingOrder="2"/>
    </xf>
    <xf numFmtId="37" fontId="29" fillId="0" borderId="0" xfId="0" applyNumberFormat="1" applyFont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 readingOrder="2"/>
    </xf>
    <xf numFmtId="165" fontId="11" fillId="0" borderId="8" xfId="1" applyNumberFormat="1" applyFont="1" applyFill="1" applyBorder="1" applyAlignment="1">
      <alignment vertical="center"/>
    </xf>
    <xf numFmtId="0" fontId="17" fillId="0" borderId="0" xfId="0" applyFont="1"/>
    <xf numFmtId="37" fontId="12" fillId="0" borderId="0" xfId="0" quotePrefix="1" applyNumberFormat="1" applyFont="1" applyAlignment="1">
      <alignment horizontal="center" vertical="center" wrapText="1"/>
    </xf>
    <xf numFmtId="165" fontId="19" fillId="0" borderId="0" xfId="0" applyNumberFormat="1" applyFont="1"/>
    <xf numFmtId="0" fontId="27" fillId="0" borderId="0" xfId="0" applyFont="1" applyAlignment="1">
      <alignment horizontal="right" vertical="center" wrapText="1" readingOrder="2"/>
    </xf>
    <xf numFmtId="165" fontId="19" fillId="0" borderId="2" xfId="1" applyNumberFormat="1" applyFont="1" applyFill="1" applyBorder="1" applyAlignment="1">
      <alignment horizontal="center" vertical="center" readingOrder="2"/>
    </xf>
    <xf numFmtId="166" fontId="13" fillId="2" borderId="0" xfId="1" applyNumberFormat="1" applyFont="1" applyFill="1"/>
    <xf numFmtId="0" fontId="39" fillId="0" borderId="0" xfId="0" applyFont="1"/>
    <xf numFmtId="165" fontId="39" fillId="0" borderId="0" xfId="1" applyNumberFormat="1" applyFont="1" applyFill="1"/>
    <xf numFmtId="166" fontId="39" fillId="2" borderId="0" xfId="1" applyNumberFormat="1" applyFont="1" applyFill="1"/>
    <xf numFmtId="166" fontId="39" fillId="0" borderId="0" xfId="1" applyNumberFormat="1" applyFont="1" applyFill="1"/>
    <xf numFmtId="165" fontId="39" fillId="0" borderId="0" xfId="0" applyNumberFormat="1" applyFont="1"/>
    <xf numFmtId="165" fontId="15" fillId="3" borderId="0" xfId="1" applyNumberFormat="1" applyFont="1" applyFill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vertical="center"/>
    </xf>
    <xf numFmtId="2" fontId="9" fillId="2" borderId="0" xfId="0" applyNumberFormat="1" applyFont="1" applyFill="1" applyAlignment="1">
      <alignment vertical="center"/>
    </xf>
    <xf numFmtId="165" fontId="44" fillId="3" borderId="0" xfId="1" applyNumberFormat="1" applyFont="1" applyFill="1" applyAlignment="1">
      <alignment vertical="center"/>
    </xf>
    <xf numFmtId="165" fontId="45" fillId="3" borderId="0" xfId="1" applyNumberFormat="1" applyFont="1" applyFill="1" applyAlignment="1">
      <alignment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center"/>
    </xf>
    <xf numFmtId="0" fontId="5" fillId="0" borderId="0" xfId="0" applyFont="1" applyAlignment="1">
      <alignment vertical="center" wrapText="1" readingOrder="2"/>
    </xf>
    <xf numFmtId="37" fontId="6" fillId="0" borderId="0" xfId="0" quotePrefix="1" applyNumberFormat="1" applyFont="1" applyAlignment="1">
      <alignment horizontal="right" vertical="center" wrapText="1"/>
    </xf>
    <xf numFmtId="10" fontId="6" fillId="0" borderId="2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 readingOrder="2"/>
    </xf>
    <xf numFmtId="165" fontId="6" fillId="0" borderId="0" xfId="1" applyNumberFormat="1" applyFont="1" applyFill="1" applyBorder="1" applyAlignment="1">
      <alignment horizontal="center" vertical="center" readingOrder="2"/>
    </xf>
    <xf numFmtId="165" fontId="6" fillId="0" borderId="0" xfId="1" applyNumberFormat="1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readingOrder="2"/>
    </xf>
    <xf numFmtId="165" fontId="6" fillId="0" borderId="0" xfId="5" applyNumberFormat="1" applyFont="1" applyFill="1" applyAlignment="1">
      <alignment horizontal="left" vertical="center"/>
    </xf>
    <xf numFmtId="37" fontId="6" fillId="0" borderId="0" xfId="0" applyNumberFormat="1" applyFont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3" fontId="6" fillId="0" borderId="0" xfId="1" applyNumberFormat="1" applyFont="1" applyFill="1" applyAlignment="1">
      <alignment horizontal="right" vertical="center"/>
    </xf>
    <xf numFmtId="165" fontId="6" fillId="0" borderId="0" xfId="5" applyNumberFormat="1" applyFont="1" applyFill="1" applyBorder="1" applyAlignment="1">
      <alignment horizontal="center" vertical="center"/>
    </xf>
    <xf numFmtId="165" fontId="6" fillId="0" borderId="0" xfId="5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65" fontId="6" fillId="0" borderId="0" xfId="5" applyNumberFormat="1" applyFont="1" applyFill="1" applyAlignment="1">
      <alignment horizontal="right" vertical="center"/>
    </xf>
    <xf numFmtId="165" fontId="6" fillId="0" borderId="0" xfId="5" applyNumberFormat="1" applyFont="1" applyFill="1" applyBorder="1" applyAlignment="1">
      <alignment horizontal="center" vertical="center" readingOrder="2"/>
    </xf>
    <xf numFmtId="165" fontId="6" fillId="0" borderId="0" xfId="5" applyNumberFormat="1" applyFont="1" applyFill="1" applyBorder="1" applyAlignment="1">
      <alignment vertical="center" readingOrder="2"/>
    </xf>
    <xf numFmtId="3" fontId="6" fillId="0" borderId="0" xfId="0" applyNumberFormat="1" applyFont="1" applyAlignment="1">
      <alignment horizontal="center" vertical="center"/>
    </xf>
    <xf numFmtId="165" fontId="6" fillId="0" borderId="0" xfId="1" applyNumberFormat="1" applyFont="1" applyFill="1" applyBorder="1" applyAlignment="1">
      <alignment vertical="center" readingOrder="2"/>
    </xf>
    <xf numFmtId="3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horizontal="right" vertical="center"/>
    </xf>
    <xf numFmtId="165" fontId="6" fillId="0" borderId="2" xfId="5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vertical="center" wrapText="1" readingOrder="2"/>
    </xf>
    <xf numFmtId="0" fontId="19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3" fontId="32" fillId="0" borderId="0" xfId="0" applyNumberFormat="1" applyFont="1" applyAlignment="1">
      <alignment horizontal="center"/>
    </xf>
    <xf numFmtId="0" fontId="18" fillId="0" borderId="0" xfId="0" applyFont="1" applyAlignment="1">
      <alignment vertical="center" readingOrder="2"/>
    </xf>
    <xf numFmtId="0" fontId="34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/>
    </xf>
    <xf numFmtId="165" fontId="38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right" vertical="center" readingOrder="2"/>
    </xf>
    <xf numFmtId="49" fontId="19" fillId="0" borderId="0" xfId="0" applyNumberFormat="1" applyFont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  <xf numFmtId="3" fontId="13" fillId="0" borderId="0" xfId="0" applyNumberFormat="1" applyFont="1"/>
    <xf numFmtId="40" fontId="17" fillId="0" borderId="0" xfId="0" applyNumberFormat="1" applyFont="1" applyAlignment="1">
      <alignment horizontal="center" vertical="center" wrapText="1" readingOrder="2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3" fillId="0" borderId="0" xfId="0" applyFont="1"/>
    <xf numFmtId="37" fontId="12" fillId="0" borderId="0" xfId="0" quotePrefix="1" applyNumberFormat="1" applyFont="1" applyAlignment="1">
      <alignment horizontal="right" vertical="center" wrapText="1"/>
    </xf>
    <xf numFmtId="37" fontId="12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7" fontId="12" fillId="0" borderId="9" xfId="0" quotePrefix="1" applyNumberFormat="1" applyFont="1" applyBorder="1" applyAlignment="1">
      <alignment horizontal="right" vertical="center" wrapText="1"/>
    </xf>
    <xf numFmtId="37" fontId="40" fillId="0" borderId="0" xfId="0" applyNumberFormat="1" applyFont="1" applyAlignment="1">
      <alignment horizontal="center" vertical="center"/>
    </xf>
    <xf numFmtId="37" fontId="17" fillId="0" borderId="11" xfId="0" applyNumberFormat="1" applyFont="1" applyBorder="1" applyAlignment="1">
      <alignment horizontal="center" vertical="center"/>
    </xf>
    <xf numFmtId="37" fontId="17" fillId="0" borderId="11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37" fontId="17" fillId="0" borderId="0" xfId="0" applyNumberFormat="1" applyFont="1" applyAlignment="1">
      <alignment horizontal="center" vertical="center"/>
    </xf>
    <xf numFmtId="37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7" fontId="19" fillId="0" borderId="0" xfId="0" quotePrefix="1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9" xfId="0" applyNumberFormat="1" applyFont="1" applyBorder="1" applyAlignment="1">
      <alignment vertical="center"/>
    </xf>
    <xf numFmtId="0" fontId="21" fillId="0" borderId="0" xfId="0" applyFont="1" applyAlignment="1">
      <alignment vertical="center" readingOrder="2"/>
    </xf>
    <xf numFmtId="166" fontId="21" fillId="0" borderId="0" xfId="1" applyNumberFormat="1" applyFont="1" applyFill="1" applyAlignment="1">
      <alignment vertical="center" readingOrder="2"/>
    </xf>
    <xf numFmtId="3" fontId="46" fillId="0" borderId="0" xfId="0" applyNumberFormat="1" applyFont="1"/>
    <xf numFmtId="165" fontId="21" fillId="0" borderId="8" xfId="1" applyNumberFormat="1" applyFont="1" applyFill="1" applyBorder="1" applyAlignment="1">
      <alignment horizontal="center" vertical="center"/>
    </xf>
    <xf numFmtId="165" fontId="21" fillId="0" borderId="8" xfId="1" applyNumberFormat="1" applyFont="1" applyFill="1" applyBorder="1" applyAlignment="1">
      <alignment vertical="center"/>
    </xf>
    <xf numFmtId="16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166" fontId="8" fillId="0" borderId="0" xfId="0" applyNumberFormat="1" applyFont="1" applyAlignment="1">
      <alignment horizontal="left" vertical="center" wrapText="1" readingOrder="2"/>
    </xf>
    <xf numFmtId="37" fontId="8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 readingOrder="2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6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6" fontId="8" fillId="0" borderId="0" xfId="1" applyNumberFormat="1" applyFont="1" applyFill="1" applyBorder="1" applyAlignment="1">
      <alignment horizontal="center" vertical="center" wrapText="1" readingOrder="2"/>
    </xf>
    <xf numFmtId="165" fontId="14" fillId="0" borderId="1" xfId="1" applyNumberFormat="1" applyFont="1" applyFill="1" applyBorder="1" applyAlignment="1">
      <alignment horizontal="center" vertical="center" wrapText="1" readingOrder="2"/>
    </xf>
    <xf numFmtId="166" fontId="14" fillId="0" borderId="1" xfId="1" applyNumberFormat="1" applyFont="1" applyFill="1" applyBorder="1" applyAlignment="1">
      <alignment horizontal="center" vertical="center" wrapText="1" readingOrder="2"/>
    </xf>
    <xf numFmtId="166" fontId="8" fillId="0" borderId="4" xfId="0" applyNumberFormat="1" applyFont="1" applyBorder="1" applyAlignment="1">
      <alignment horizontal="center" vertical="center" wrapText="1" readingOrder="2"/>
    </xf>
    <xf numFmtId="166" fontId="8" fillId="0" borderId="4" xfId="0" applyNumberFormat="1" applyFont="1" applyBorder="1" applyAlignment="1">
      <alignment horizontal="left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165" fontId="14" fillId="0" borderId="0" xfId="1" applyNumberFormat="1" applyFont="1" applyFill="1" applyBorder="1" applyAlignment="1">
      <alignment horizontal="center" vertical="center" readingOrder="2"/>
    </xf>
    <xf numFmtId="165" fontId="14" fillId="0" borderId="8" xfId="1" applyNumberFormat="1" applyFont="1" applyFill="1" applyBorder="1" applyAlignment="1">
      <alignment horizontal="center" vertical="center" readingOrder="2"/>
    </xf>
    <xf numFmtId="165" fontId="14" fillId="0" borderId="8" xfId="1" applyNumberFormat="1" applyFont="1" applyFill="1" applyBorder="1" applyAlignment="1">
      <alignment horizontal="left" vertical="center" readingOrder="2"/>
    </xf>
    <xf numFmtId="10" fontId="6" fillId="0" borderId="8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5" fontId="6" fillId="0" borderId="0" xfId="1" applyNumberFormat="1" applyFont="1" applyFill="1" applyBorder="1" applyAlignment="1">
      <alignment horizontal="center" vertical="center" wrapText="1" readingOrder="2"/>
    </xf>
    <xf numFmtId="165" fontId="6" fillId="0" borderId="0" xfId="1" applyNumberFormat="1" applyFont="1" applyFill="1" applyAlignment="1">
      <alignment horizontal="center" vertical="center" wrapText="1" readingOrder="2"/>
    </xf>
    <xf numFmtId="165" fontId="6" fillId="0" borderId="3" xfId="1" applyNumberFormat="1" applyFont="1" applyFill="1" applyBorder="1" applyAlignment="1">
      <alignment horizontal="center" vertical="center" wrapText="1" readingOrder="2"/>
    </xf>
    <xf numFmtId="165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165" fontId="6" fillId="0" borderId="0" xfId="1" applyNumberFormat="1" applyFont="1" applyFill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 readingOrder="2"/>
    </xf>
    <xf numFmtId="165" fontId="6" fillId="0" borderId="1" xfId="1" applyNumberFormat="1" applyFont="1" applyFill="1" applyBorder="1" applyAlignment="1">
      <alignment horizontal="center" vertical="center" readingOrder="2"/>
    </xf>
    <xf numFmtId="165" fontId="6" fillId="0" borderId="0" xfId="1" applyNumberFormat="1" applyFont="1" applyFill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65" fontId="6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readingOrder="2"/>
    </xf>
    <xf numFmtId="0" fontId="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readingOrder="2"/>
    </xf>
    <xf numFmtId="0" fontId="19" fillId="0" borderId="3" xfId="0" applyFont="1" applyBorder="1" applyAlignment="1">
      <alignment horizontal="center" vertical="center" readingOrder="2"/>
    </xf>
    <xf numFmtId="0" fontId="19" fillId="0" borderId="1" xfId="0" applyFont="1" applyBorder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1" xfId="0" applyFont="1" applyBorder="1" applyAlignment="1">
      <alignment horizontal="center" vertical="center" wrapText="1" readingOrder="2"/>
    </xf>
    <xf numFmtId="165" fontId="19" fillId="0" borderId="0" xfId="1" applyNumberFormat="1" applyFont="1" applyFill="1" applyBorder="1" applyAlignment="1">
      <alignment horizontal="center" vertical="center" readingOrder="2"/>
    </xf>
    <xf numFmtId="165" fontId="19" fillId="0" borderId="1" xfId="1" applyNumberFormat="1" applyFont="1" applyFill="1" applyBorder="1" applyAlignment="1">
      <alignment horizontal="center" vertical="center" readingOrder="2"/>
    </xf>
    <xf numFmtId="0" fontId="19" fillId="0" borderId="0" xfId="0" applyFont="1" applyAlignment="1">
      <alignment horizontal="center" vertical="center" wrapText="1"/>
    </xf>
    <xf numFmtId="37" fontId="17" fillId="0" borderId="11" xfId="0" applyNumberFormat="1" applyFont="1" applyBorder="1" applyAlignment="1">
      <alignment horizontal="center" vertical="center"/>
    </xf>
    <xf numFmtId="0" fontId="13" fillId="0" borderId="12" xfId="0" applyFont="1" applyBorder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center" readingOrder="2"/>
    </xf>
    <xf numFmtId="166" fontId="21" fillId="0" borderId="0" xfId="1" applyNumberFormat="1" applyFont="1" applyFill="1" applyAlignment="1">
      <alignment horizontal="right" vertical="center" readingOrder="2"/>
    </xf>
    <xf numFmtId="0" fontId="14" fillId="0" borderId="1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6" fontId="21" fillId="0" borderId="1" xfId="1" applyNumberFormat="1" applyFont="1" applyFill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166" fontId="21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6" fontId="8" fillId="0" borderId="3" xfId="1" applyNumberFormat="1" applyFont="1" applyFill="1" applyBorder="1" applyAlignment="1">
      <alignment horizontal="center" vertical="center" wrapText="1" readingOrder="2"/>
    </xf>
    <xf numFmtId="166" fontId="8" fillId="0" borderId="0" xfId="1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readingOrder="2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3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6" fillId="0" borderId="1" xfId="0" applyFont="1" applyBorder="1" applyAlignment="1">
      <alignment horizontal="center" vertical="center" wrapText="1" readingOrder="2"/>
    </xf>
    <xf numFmtId="165" fontId="26" fillId="0" borderId="1" xfId="0" applyNumberFormat="1" applyFont="1" applyBorder="1" applyAlignment="1">
      <alignment horizontal="center" vertical="center" wrapText="1" readingOrder="2"/>
    </xf>
    <xf numFmtId="0" fontId="26" fillId="0" borderId="4" xfId="0" applyFont="1" applyBorder="1" applyAlignment="1">
      <alignment horizontal="center" vertical="center" wrapText="1" readingOrder="2"/>
    </xf>
    <xf numFmtId="165" fontId="17" fillId="0" borderId="4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5" xr:uid="{854F9E09-734A-4D7F-8E1A-643FB28D90FE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129539</xdr:colOff>
      <xdr:row>0</xdr:row>
      <xdr:rowOff>0</xdr:rowOff>
    </xdr:from>
    <xdr:to>
      <xdr:col>11</xdr:col>
      <xdr:colOff>198119</xdr:colOff>
      <xdr:row>44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3EF5BF-1B94-A416-C487-4D1E8E29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0307201" y="0"/>
          <a:ext cx="6499860" cy="901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N29"/>
  <sheetViews>
    <sheetView rightToLeft="1" view="pageBreakPreview" topLeftCell="A28" zoomScaleNormal="100" zoomScaleSheetLayoutView="100" workbookViewId="0">
      <selection activeCell="N32" sqref="N32"/>
    </sheetView>
  </sheetViews>
  <sheetFormatPr defaultColWidth="9.109375" defaultRowHeight="16.2"/>
  <cols>
    <col min="1" max="1" width="2.6640625" style="28" customWidth="1"/>
    <col min="2" max="16384" width="9.109375" style="28"/>
  </cols>
  <sheetData>
    <row r="8" spans="13:14">
      <c r="N8"/>
    </row>
    <row r="16" spans="13:14">
      <c r="M16" s="28" t="s">
        <v>55</v>
      </c>
    </row>
    <row r="18" spans="2:11">
      <c r="J18" s="73"/>
    </row>
    <row r="22" spans="2:11" ht="15" customHeight="1">
      <c r="B22" s="252" t="s">
        <v>68</v>
      </c>
      <c r="C22" s="252"/>
      <c r="D22" s="252"/>
      <c r="E22" s="252"/>
      <c r="F22" s="252"/>
      <c r="G22" s="252"/>
      <c r="H22" s="252"/>
      <c r="I22" s="252"/>
      <c r="J22" s="252"/>
      <c r="K22" s="252"/>
    </row>
    <row r="23" spans="2:11" ht="15" customHeight="1">
      <c r="B23" s="252"/>
      <c r="C23" s="252"/>
      <c r="D23" s="252"/>
      <c r="E23" s="252"/>
      <c r="F23" s="252"/>
      <c r="G23" s="252"/>
      <c r="H23" s="252"/>
      <c r="I23" s="252"/>
      <c r="J23" s="252"/>
      <c r="K23" s="252"/>
    </row>
    <row r="24" spans="2:11" ht="15" customHeight="1">
      <c r="B24" s="252"/>
      <c r="C24" s="252"/>
      <c r="D24" s="252"/>
      <c r="E24" s="252"/>
      <c r="F24" s="252"/>
      <c r="G24" s="252"/>
      <c r="H24" s="252"/>
      <c r="I24" s="252"/>
      <c r="J24" s="252"/>
      <c r="K24" s="252"/>
    </row>
    <row r="26" spans="2:11" ht="15" customHeight="1">
      <c r="B26" s="252" t="s">
        <v>378</v>
      </c>
      <c r="C26" s="252"/>
      <c r="D26" s="252"/>
      <c r="E26" s="252"/>
      <c r="F26" s="252"/>
      <c r="G26" s="252"/>
      <c r="H26" s="252"/>
      <c r="I26" s="252"/>
      <c r="J26" s="252"/>
      <c r="K26" s="252"/>
    </row>
    <row r="27" spans="2:11" ht="15" customHeight="1">
      <c r="B27" s="252"/>
      <c r="C27" s="252"/>
      <c r="D27" s="252"/>
      <c r="E27" s="252"/>
      <c r="F27" s="252"/>
      <c r="G27" s="252"/>
      <c r="H27" s="252"/>
      <c r="I27" s="252"/>
      <c r="J27" s="252"/>
      <c r="K27" s="252"/>
    </row>
    <row r="28" spans="2:11" ht="15" customHeight="1">
      <c r="B28" s="252"/>
      <c r="C28" s="252"/>
      <c r="D28" s="252"/>
      <c r="E28" s="252"/>
      <c r="F28" s="252"/>
      <c r="G28" s="252"/>
      <c r="H28" s="252"/>
      <c r="I28" s="252"/>
      <c r="J28" s="252"/>
      <c r="K28" s="252"/>
    </row>
    <row r="29" spans="2:11" ht="1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</row>
  </sheetData>
  <mergeCells count="2">
    <mergeCell ref="B22:K24"/>
    <mergeCell ref="B26:K28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7"/>
  <sheetViews>
    <sheetView rightToLeft="1" view="pageBreakPreview" topLeftCell="A250" zoomScale="40" zoomScaleNormal="100" zoomScaleSheetLayoutView="40" workbookViewId="0">
      <selection activeCell="F28" sqref="F28"/>
    </sheetView>
  </sheetViews>
  <sheetFormatPr defaultColWidth="9.109375" defaultRowHeight="29.4"/>
  <cols>
    <col min="1" max="1" width="9.109375" style="5"/>
    <col min="2" max="2" width="56.88671875" style="5" customWidth="1"/>
    <col min="3" max="3" width="1.88671875" style="5" customWidth="1"/>
    <col min="4" max="4" width="29.88671875" style="65" bestFit="1" customWidth="1"/>
    <col min="5" max="5" width="1.109375" style="4" customWidth="1"/>
    <col min="6" max="6" width="40.109375" style="4" bestFit="1" customWidth="1"/>
    <col min="7" max="7" width="1.44140625" style="4" customWidth="1"/>
    <col min="8" max="8" width="40.109375" style="4" bestFit="1" customWidth="1"/>
    <col min="9" max="9" width="1.5546875" style="4" customWidth="1"/>
    <col min="10" max="10" width="26.6640625" style="4" customWidth="1"/>
    <col min="11" max="11" width="38.6640625" style="4" bestFit="1" customWidth="1"/>
    <col min="12" max="12" width="1.44140625" style="4" customWidth="1"/>
    <col min="13" max="13" width="27.6640625" style="4" customWidth="1"/>
    <col min="14" max="14" width="35.88671875" style="4" customWidth="1"/>
    <col min="15" max="15" width="1.109375" style="4" customWidth="1"/>
    <col min="16" max="16" width="34.88671875" style="4" customWidth="1"/>
    <col min="17" max="17" width="1.44140625" style="4" customWidth="1"/>
    <col min="18" max="18" width="22.109375" style="59" customWidth="1"/>
    <col min="19" max="19" width="1.5546875" style="4" customWidth="1"/>
    <col min="20" max="20" width="40.109375" style="4" customWidth="1"/>
    <col min="21" max="21" width="1.88671875" style="4" customWidth="1"/>
    <col min="22" max="22" width="40.109375" style="65" customWidth="1"/>
    <col min="23" max="23" width="1.5546875" style="5" customWidth="1"/>
    <col min="24" max="24" width="14.6640625" style="49" bestFit="1" customWidth="1"/>
    <col min="25" max="16384" width="9.109375" style="5"/>
  </cols>
  <sheetData>
    <row r="1" spans="1:24" ht="30.6">
      <c r="B1" s="261" t="s">
        <v>83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</row>
    <row r="2" spans="1:24" ht="30.6">
      <c r="B2" s="261" t="s">
        <v>47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</row>
    <row r="3" spans="1:24" ht="30.6">
      <c r="B3" s="261" t="s">
        <v>379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</row>
    <row r="4" spans="1:24" ht="30.6">
      <c r="B4" s="268" t="s">
        <v>25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</row>
    <row r="5" spans="1:24" ht="30.6">
      <c r="B5" s="268" t="s">
        <v>26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</row>
    <row r="6" spans="1:24">
      <c r="R6" s="4"/>
    </row>
    <row r="7" spans="1:24" ht="31.2" thickBot="1">
      <c r="B7" s="78"/>
      <c r="C7" s="158"/>
      <c r="D7" s="253" t="s">
        <v>370</v>
      </c>
      <c r="E7" s="253"/>
      <c r="F7" s="253"/>
      <c r="G7" s="253"/>
      <c r="H7" s="253"/>
      <c r="I7" s="48"/>
      <c r="J7" s="269" t="s">
        <v>7</v>
      </c>
      <c r="K7" s="269"/>
      <c r="L7" s="269"/>
      <c r="M7" s="269"/>
      <c r="N7" s="269"/>
      <c r="P7" s="254" t="s">
        <v>380</v>
      </c>
      <c r="Q7" s="254"/>
      <c r="R7" s="254"/>
      <c r="S7" s="254"/>
      <c r="T7" s="254"/>
      <c r="U7" s="254"/>
      <c r="V7" s="254"/>
      <c r="W7" s="254"/>
      <c r="X7" s="254"/>
    </row>
    <row r="8" spans="1:24">
      <c r="B8" s="262" t="s">
        <v>1</v>
      </c>
      <c r="C8" s="162"/>
      <c r="D8" s="267" t="s">
        <v>3</v>
      </c>
      <c r="E8" s="255"/>
      <c r="F8" s="267" t="s">
        <v>0</v>
      </c>
      <c r="G8" s="255"/>
      <c r="H8" s="257" t="s">
        <v>21</v>
      </c>
      <c r="I8" s="163"/>
      <c r="J8" s="264" t="s">
        <v>4</v>
      </c>
      <c r="K8" s="264"/>
      <c r="L8" s="148"/>
      <c r="M8" s="264" t="s">
        <v>5</v>
      </c>
      <c r="N8" s="264"/>
      <c r="P8" s="265" t="s">
        <v>3</v>
      </c>
      <c r="Q8" s="255"/>
      <c r="R8" s="257" t="s">
        <v>246</v>
      </c>
      <c r="S8" s="164"/>
      <c r="T8" s="265" t="s">
        <v>0</v>
      </c>
      <c r="U8" s="255"/>
      <c r="V8" s="257" t="s">
        <v>21</v>
      </c>
      <c r="W8" s="165"/>
      <c r="X8" s="259" t="s">
        <v>247</v>
      </c>
    </row>
    <row r="9" spans="1:24" ht="30" thickBot="1">
      <c r="B9" s="263"/>
      <c r="C9" s="162"/>
      <c r="D9" s="266"/>
      <c r="E9" s="256"/>
      <c r="F9" s="266"/>
      <c r="G9" s="256"/>
      <c r="H9" s="258"/>
      <c r="I9" s="163"/>
      <c r="J9" s="153" t="s">
        <v>3</v>
      </c>
      <c r="K9" s="153" t="s">
        <v>0</v>
      </c>
      <c r="L9" s="148"/>
      <c r="M9" s="153" t="s">
        <v>3</v>
      </c>
      <c r="N9" s="153" t="s">
        <v>46</v>
      </c>
      <c r="P9" s="266"/>
      <c r="Q9" s="255"/>
      <c r="R9" s="258"/>
      <c r="S9" s="164"/>
      <c r="T9" s="266"/>
      <c r="U9" s="255"/>
      <c r="V9" s="258"/>
      <c r="W9" s="165"/>
      <c r="X9" s="260"/>
    </row>
    <row r="10" spans="1:24">
      <c r="A10" s="5">
        <v>1</v>
      </c>
      <c r="B10" s="159" t="s">
        <v>409</v>
      </c>
      <c r="D10" s="92">
        <v>0</v>
      </c>
      <c r="E10" s="92"/>
      <c r="F10" s="92">
        <v>0</v>
      </c>
      <c r="G10" s="92"/>
      <c r="H10" s="166">
        <v>0</v>
      </c>
      <c r="I10" s="65"/>
      <c r="J10" s="65">
        <v>357382</v>
      </c>
      <c r="K10" s="65">
        <v>5010302761</v>
      </c>
      <c r="L10" s="167"/>
      <c r="M10" s="65">
        <v>0</v>
      </c>
      <c r="N10" s="65">
        <v>0</v>
      </c>
      <c r="O10" s="65"/>
      <c r="P10" s="65">
        <v>357382</v>
      </c>
      <c r="Q10" s="65"/>
      <c r="R10" s="168">
        <v>14030</v>
      </c>
      <c r="S10" s="65"/>
      <c r="T10" s="65">
        <v>5010302761</v>
      </c>
      <c r="U10" s="65"/>
      <c r="V10" s="4">
        <v>4984235749</v>
      </c>
      <c r="W10" s="167"/>
      <c r="X10" s="49">
        <f>V10/درآمدها!$J$5</f>
        <v>3.4461464295545887E-4</v>
      </c>
    </row>
    <row r="11" spans="1:24">
      <c r="A11" s="5">
        <v>2</v>
      </c>
      <c r="B11" s="159" t="s">
        <v>398</v>
      </c>
      <c r="D11" s="92">
        <v>0</v>
      </c>
      <c r="E11" s="92"/>
      <c r="F11" s="92">
        <v>0</v>
      </c>
      <c r="G11" s="92"/>
      <c r="H11" s="112">
        <v>0</v>
      </c>
      <c r="I11" s="65"/>
      <c r="J11" s="65">
        <v>557071</v>
      </c>
      <c r="K11" s="65">
        <v>39490238748</v>
      </c>
      <c r="L11" s="167"/>
      <c r="M11" s="65">
        <v>0</v>
      </c>
      <c r="N11" s="65">
        <v>0</v>
      </c>
      <c r="O11" s="65"/>
      <c r="P11" s="65">
        <v>557071</v>
      </c>
      <c r="Q11" s="65"/>
      <c r="R11" s="168">
        <v>67870</v>
      </c>
      <c r="S11" s="65"/>
      <c r="T11" s="65">
        <v>39490238748</v>
      </c>
      <c r="U11" s="65"/>
      <c r="V11" s="4">
        <v>37583448741</v>
      </c>
      <c r="W11" s="167"/>
      <c r="X11" s="49">
        <f>V11/درآمدها!$J$5</f>
        <v>2.5985542059307806E-3</v>
      </c>
    </row>
    <row r="12" spans="1:24">
      <c r="A12" s="5">
        <v>3</v>
      </c>
      <c r="B12" s="159" t="s">
        <v>411</v>
      </c>
      <c r="D12" s="92">
        <v>0</v>
      </c>
      <c r="E12" s="92"/>
      <c r="F12" s="92">
        <v>0</v>
      </c>
      <c r="G12" s="92"/>
      <c r="H12" s="112">
        <v>0</v>
      </c>
      <c r="I12" s="65"/>
      <c r="J12" s="65">
        <v>2222346</v>
      </c>
      <c r="K12" s="65">
        <v>39767646607</v>
      </c>
      <c r="L12" s="167"/>
      <c r="M12" s="65">
        <v>0</v>
      </c>
      <c r="N12" s="65">
        <v>0</v>
      </c>
      <c r="O12" s="65"/>
      <c r="P12" s="65">
        <v>2222346</v>
      </c>
      <c r="Q12" s="65"/>
      <c r="R12" s="168">
        <v>19750</v>
      </c>
      <c r="S12" s="65"/>
      <c r="T12" s="65">
        <v>39767646607</v>
      </c>
      <c r="U12" s="65"/>
      <c r="V12" s="4">
        <v>43630180067</v>
      </c>
      <c r="W12" s="167"/>
      <c r="X12" s="49">
        <f>V12/درآمدها!$J$5</f>
        <v>3.0166307701011562E-3</v>
      </c>
    </row>
    <row r="13" spans="1:24">
      <c r="A13" s="5">
        <v>4</v>
      </c>
      <c r="B13" s="159" t="s">
        <v>396</v>
      </c>
      <c r="D13" s="92">
        <v>0</v>
      </c>
      <c r="E13" s="92"/>
      <c r="F13" s="92">
        <v>0</v>
      </c>
      <c r="G13" s="92"/>
      <c r="H13" s="112">
        <v>0</v>
      </c>
      <c r="I13" s="65"/>
      <c r="J13" s="4">
        <v>772326</v>
      </c>
      <c r="K13" s="65">
        <v>10177962578</v>
      </c>
      <c r="L13" s="167"/>
      <c r="M13" s="65">
        <v>0</v>
      </c>
      <c r="N13" s="65">
        <v>0</v>
      </c>
      <c r="O13" s="65"/>
      <c r="P13" s="65">
        <v>772326</v>
      </c>
      <c r="Q13" s="65"/>
      <c r="R13" s="168">
        <v>15610</v>
      </c>
      <c r="S13" s="65"/>
      <c r="T13" s="65">
        <v>10177962578</v>
      </c>
      <c r="U13" s="65"/>
      <c r="V13" s="4">
        <v>11984275610</v>
      </c>
      <c r="W13" s="167"/>
      <c r="X13" s="49">
        <f>V13/درآمدها!$J$5</f>
        <v>8.286038358535845E-4</v>
      </c>
    </row>
    <row r="14" spans="1:24">
      <c r="A14" s="5">
        <v>5</v>
      </c>
      <c r="B14" s="159" t="s">
        <v>365</v>
      </c>
      <c r="D14" s="92">
        <v>14970986</v>
      </c>
      <c r="E14" s="92"/>
      <c r="F14" s="92">
        <v>56990399346</v>
      </c>
      <c r="G14" s="92"/>
      <c r="H14" s="112">
        <v>59527634536</v>
      </c>
      <c r="I14" s="65"/>
      <c r="J14" s="65">
        <v>965517</v>
      </c>
      <c r="K14" s="65">
        <v>4033242950</v>
      </c>
      <c r="L14" s="167"/>
      <c r="M14" s="65">
        <v>191535</v>
      </c>
      <c r="N14" s="65">
        <v>729120723</v>
      </c>
      <c r="O14" s="65"/>
      <c r="P14" s="65">
        <v>15744968</v>
      </c>
      <c r="Q14" s="65"/>
      <c r="R14" s="168">
        <v>4515</v>
      </c>
      <c r="S14" s="65"/>
      <c r="T14" s="65">
        <v>60294521573</v>
      </c>
      <c r="U14" s="65"/>
      <c r="V14" s="4">
        <v>70665553768</v>
      </c>
      <c r="W14" s="167"/>
      <c r="X14" s="49">
        <f>V14/درآمدها!$J$5</f>
        <v>4.8858813682508863E-3</v>
      </c>
    </row>
    <row r="15" spans="1:24">
      <c r="A15" s="5">
        <v>6</v>
      </c>
      <c r="B15" s="159" t="s">
        <v>356</v>
      </c>
      <c r="D15" s="92">
        <v>3365106</v>
      </c>
      <c r="E15" s="92"/>
      <c r="F15" s="92">
        <v>54915279860</v>
      </c>
      <c r="G15" s="92"/>
      <c r="H15" s="112">
        <v>55729093103</v>
      </c>
      <c r="I15" s="65"/>
      <c r="J15" s="65">
        <v>0</v>
      </c>
      <c r="K15" s="65">
        <v>0</v>
      </c>
      <c r="L15" s="167"/>
      <c r="M15" s="65">
        <v>43274</v>
      </c>
      <c r="N15" s="65">
        <v>706189885</v>
      </c>
      <c r="O15" s="65"/>
      <c r="P15" s="65">
        <v>3321832</v>
      </c>
      <c r="Q15" s="65"/>
      <c r="R15" s="168">
        <v>19000</v>
      </c>
      <c r="S15" s="65"/>
      <c r="T15" s="65">
        <v>54209089975</v>
      </c>
      <c r="U15" s="65"/>
      <c r="V15" s="4">
        <v>62739274895</v>
      </c>
      <c r="W15" s="167"/>
      <c r="X15" s="49">
        <f>V15/درآمدها!$J$5</f>
        <v>4.3378511583370954E-3</v>
      </c>
    </row>
    <row r="16" spans="1:24">
      <c r="A16" s="5">
        <v>7</v>
      </c>
      <c r="B16" s="159" t="s">
        <v>88</v>
      </c>
      <c r="D16" s="92">
        <v>4694970</v>
      </c>
      <c r="E16" s="92"/>
      <c r="F16" s="92">
        <v>31763090469</v>
      </c>
      <c r="G16" s="92"/>
      <c r="H16" s="112">
        <v>38643049210</v>
      </c>
      <c r="I16" s="65"/>
      <c r="J16" s="65">
        <v>11425</v>
      </c>
      <c r="K16" s="65">
        <v>97403875</v>
      </c>
      <c r="L16" s="167"/>
      <c r="M16" s="65">
        <v>60376</v>
      </c>
      <c r="N16" s="65">
        <v>408464452</v>
      </c>
      <c r="O16" s="65"/>
      <c r="P16" s="65">
        <v>4646019</v>
      </c>
      <c r="Q16" s="65"/>
      <c r="R16" s="168">
        <v>8760</v>
      </c>
      <c r="S16" s="65"/>
      <c r="T16" s="65">
        <v>31452029892</v>
      </c>
      <c r="U16" s="65"/>
      <c r="V16" s="4">
        <v>40456966641</v>
      </c>
      <c r="W16" s="167"/>
      <c r="X16" s="49">
        <f>V16/درآمدها!$J$5</f>
        <v>2.7972318758891683E-3</v>
      </c>
    </row>
    <row r="17" spans="1:24">
      <c r="A17" s="5">
        <v>8</v>
      </c>
      <c r="B17" s="159" t="s">
        <v>334</v>
      </c>
      <c r="D17" s="92">
        <v>10464710</v>
      </c>
      <c r="E17" s="92"/>
      <c r="F17" s="92">
        <v>30588503682</v>
      </c>
      <c r="G17" s="92"/>
      <c r="H17" s="112">
        <v>24424940806</v>
      </c>
      <c r="I17" s="65"/>
      <c r="J17" s="65">
        <v>3583819</v>
      </c>
      <c r="K17" s="65">
        <v>10141084400</v>
      </c>
      <c r="L17" s="167"/>
      <c r="M17" s="65">
        <v>134574</v>
      </c>
      <c r="N17" s="65">
        <v>393361813</v>
      </c>
      <c r="O17" s="65"/>
      <c r="P17" s="65">
        <v>13913955</v>
      </c>
      <c r="Q17" s="65"/>
      <c r="R17" s="168">
        <v>2792</v>
      </c>
      <c r="S17" s="65"/>
      <c r="T17" s="65">
        <v>40336226269</v>
      </c>
      <c r="U17" s="65"/>
      <c r="V17" s="4">
        <v>38616618179</v>
      </c>
      <c r="W17" s="167"/>
      <c r="X17" s="49">
        <f>V17/درآمدها!$J$5</f>
        <v>2.6699884909282944E-3</v>
      </c>
    </row>
    <row r="18" spans="1:24">
      <c r="A18" s="5">
        <v>9</v>
      </c>
      <c r="B18" s="5" t="s">
        <v>303</v>
      </c>
      <c r="D18" s="92">
        <v>6352669</v>
      </c>
      <c r="E18" s="92"/>
      <c r="F18" s="92">
        <v>32999392304</v>
      </c>
      <c r="G18" s="92"/>
      <c r="H18" s="112">
        <v>27899098401</v>
      </c>
      <c r="I18" s="65"/>
      <c r="J18" s="65">
        <v>1368173</v>
      </c>
      <c r="K18" s="65">
        <v>6826494075</v>
      </c>
      <c r="L18" s="167"/>
      <c r="M18" s="65">
        <v>81694</v>
      </c>
      <c r="N18" s="65">
        <v>424365311</v>
      </c>
      <c r="O18" s="65"/>
      <c r="P18" s="65">
        <v>7639148</v>
      </c>
      <c r="Q18" s="65"/>
      <c r="R18" s="168">
        <v>4902</v>
      </c>
      <c r="S18" s="65"/>
      <c r="T18" s="65">
        <v>39401521068</v>
      </c>
      <c r="U18" s="65"/>
      <c r="V18" s="4">
        <v>37224293233</v>
      </c>
      <c r="W18" s="167"/>
      <c r="X18" s="49">
        <f>V18/درآمدها!$J$5</f>
        <v>2.5737218638450881E-3</v>
      </c>
    </row>
    <row r="19" spans="1:24" ht="31.2" customHeight="1">
      <c r="A19" s="5">
        <v>10</v>
      </c>
      <c r="B19" s="5" t="s">
        <v>306</v>
      </c>
      <c r="D19" s="92">
        <v>12837776</v>
      </c>
      <c r="E19" s="92"/>
      <c r="F19" s="92">
        <v>69508184130</v>
      </c>
      <c r="G19" s="92"/>
      <c r="H19" s="112">
        <v>89904001240</v>
      </c>
      <c r="I19" s="65"/>
      <c r="J19" s="65">
        <v>0</v>
      </c>
      <c r="K19" s="65">
        <v>0</v>
      </c>
      <c r="L19" s="167"/>
      <c r="M19" s="65">
        <v>0</v>
      </c>
      <c r="N19" s="65">
        <v>0</v>
      </c>
      <c r="O19" s="65"/>
      <c r="P19" s="65">
        <v>12837776</v>
      </c>
      <c r="Q19" s="65"/>
      <c r="R19" s="168">
        <v>6510</v>
      </c>
      <c r="S19" s="65"/>
      <c r="T19" s="65">
        <v>69508184130</v>
      </c>
      <c r="U19" s="65"/>
      <c r="V19" s="4">
        <v>83076656930</v>
      </c>
      <c r="W19" s="167"/>
      <c r="X19" s="49">
        <f>V19/درآمدها!$J$5</f>
        <v>5.7439964535403636E-3</v>
      </c>
    </row>
    <row r="20" spans="1:24">
      <c r="A20" s="5">
        <v>11</v>
      </c>
      <c r="B20" s="5" t="s">
        <v>296</v>
      </c>
      <c r="D20" s="92">
        <v>11207408</v>
      </c>
      <c r="E20" s="92"/>
      <c r="F20" s="92">
        <v>43473349302</v>
      </c>
      <c r="G20" s="92"/>
      <c r="H20" s="112">
        <v>39215348211</v>
      </c>
      <c r="I20" s="65"/>
      <c r="J20" s="65">
        <v>714134</v>
      </c>
      <c r="K20" s="65">
        <v>2609831181</v>
      </c>
      <c r="L20" s="167"/>
      <c r="M20" s="65">
        <v>144125</v>
      </c>
      <c r="N20" s="65">
        <v>559058479</v>
      </c>
      <c r="O20" s="65"/>
      <c r="P20" s="65">
        <v>11777417</v>
      </c>
      <c r="Q20" s="65"/>
      <c r="R20" s="168">
        <v>3575</v>
      </c>
      <c r="S20" s="65"/>
      <c r="T20" s="65">
        <v>45524122004</v>
      </c>
      <c r="U20" s="65"/>
      <c r="V20" s="4">
        <v>41853745399</v>
      </c>
      <c r="W20" s="167"/>
      <c r="X20" s="49">
        <f>V20/درآمدها!$J$5</f>
        <v>2.8938064436295715E-3</v>
      </c>
    </row>
    <row r="21" spans="1:24">
      <c r="A21" s="5">
        <v>12</v>
      </c>
      <c r="B21" s="5" t="s">
        <v>288</v>
      </c>
      <c r="D21" s="92">
        <v>1739962</v>
      </c>
      <c r="E21" s="92"/>
      <c r="F21" s="92">
        <v>49415262821</v>
      </c>
      <c r="G21" s="92"/>
      <c r="H21" s="112">
        <v>50919695621</v>
      </c>
      <c r="I21" s="65"/>
      <c r="J21" s="65">
        <v>110089</v>
      </c>
      <c r="K21" s="65">
        <v>3375718594</v>
      </c>
      <c r="L21" s="167"/>
      <c r="M21" s="65">
        <v>22375</v>
      </c>
      <c r="N21" s="65">
        <v>635454398</v>
      </c>
      <c r="O21" s="65"/>
      <c r="P21" s="65">
        <v>1827676</v>
      </c>
      <c r="Q21" s="65"/>
      <c r="R21" s="168">
        <v>32300</v>
      </c>
      <c r="S21" s="65"/>
      <c r="T21" s="65">
        <v>52155527017</v>
      </c>
      <c r="U21" s="65"/>
      <c r="V21" s="4">
        <v>58682682890</v>
      </c>
      <c r="W21" s="167"/>
      <c r="X21" s="49">
        <f>V21/درآمدها!$J$5</f>
        <v>4.0573746568595076E-3</v>
      </c>
    </row>
    <row r="22" spans="1:24">
      <c r="A22" s="5">
        <v>13</v>
      </c>
      <c r="B22" s="5" t="s">
        <v>282</v>
      </c>
      <c r="D22" s="92">
        <v>10494550</v>
      </c>
      <c r="E22" s="92"/>
      <c r="F22" s="92">
        <v>38148231285</v>
      </c>
      <c r="G22" s="92"/>
      <c r="H22" s="112">
        <v>30555642657</v>
      </c>
      <c r="I22" s="65"/>
      <c r="J22" s="65">
        <v>664005</v>
      </c>
      <c r="K22" s="65">
        <v>1925103701</v>
      </c>
      <c r="L22" s="167"/>
      <c r="M22" s="65">
        <v>134958</v>
      </c>
      <c r="N22" s="65">
        <v>490579300</v>
      </c>
      <c r="O22" s="65"/>
      <c r="P22" s="65">
        <v>11023597</v>
      </c>
      <c r="Q22" s="65"/>
      <c r="R22" s="168">
        <v>3620</v>
      </c>
      <c r="S22" s="65"/>
      <c r="T22" s="65">
        <v>39582755686</v>
      </c>
      <c r="U22" s="65"/>
      <c r="V22" s="4">
        <v>39667983888</v>
      </c>
      <c r="W22" s="167"/>
      <c r="X22" s="49">
        <f>V22/درآمدها!$J$5</f>
        <v>2.742680882835186E-3</v>
      </c>
    </row>
    <row r="23" spans="1:24">
      <c r="A23" s="5">
        <v>14</v>
      </c>
      <c r="B23" s="159" t="s">
        <v>274</v>
      </c>
      <c r="D23" s="92">
        <v>1992739</v>
      </c>
      <c r="E23" s="92"/>
      <c r="F23" s="92">
        <v>35996507219</v>
      </c>
      <c r="G23" s="92"/>
      <c r="H23" s="112">
        <v>23215939421</v>
      </c>
      <c r="I23" s="65"/>
      <c r="J23" s="5">
        <v>1020104</v>
      </c>
      <c r="K23" s="65">
        <v>12921271022</v>
      </c>
      <c r="L23" s="167"/>
      <c r="M23" s="65">
        <v>25626</v>
      </c>
      <c r="N23" s="65">
        <v>462903819</v>
      </c>
      <c r="O23" s="65"/>
      <c r="P23" s="65">
        <v>2987217</v>
      </c>
      <c r="Q23" s="65"/>
      <c r="R23" s="168">
        <v>12470</v>
      </c>
      <c r="S23" s="65"/>
      <c r="T23" s="65">
        <v>48454874422</v>
      </c>
      <c r="U23" s="65"/>
      <c r="V23" s="4">
        <v>37028954949</v>
      </c>
      <c r="W23" s="167"/>
      <c r="X23" s="49">
        <f>V23/درآمدها!$J$5</f>
        <v>2.5602159952653968E-3</v>
      </c>
    </row>
    <row r="24" spans="1:24">
      <c r="A24" s="5">
        <v>15</v>
      </c>
      <c r="B24" s="159" t="s">
        <v>279</v>
      </c>
      <c r="D24" s="92">
        <v>8906656</v>
      </c>
      <c r="E24" s="92"/>
      <c r="F24" s="92">
        <v>45042852253</v>
      </c>
      <c r="G24" s="92"/>
      <c r="H24" s="112">
        <v>50377333350</v>
      </c>
      <c r="I24" s="65"/>
      <c r="J24" s="5">
        <v>563537</v>
      </c>
      <c r="K24" s="65">
        <v>3399540555</v>
      </c>
      <c r="L24" s="167"/>
      <c r="M24" s="65">
        <v>114538</v>
      </c>
      <c r="N24" s="65">
        <v>579243008</v>
      </c>
      <c r="O24" s="65"/>
      <c r="P24" s="65">
        <v>9355655</v>
      </c>
      <c r="Q24" s="65"/>
      <c r="R24" s="168">
        <v>6460</v>
      </c>
      <c r="S24" s="65"/>
      <c r="T24" s="65">
        <v>47863149800</v>
      </c>
      <c r="U24" s="65"/>
      <c r="V24" s="4">
        <v>60077927993</v>
      </c>
      <c r="W24" s="167"/>
      <c r="X24" s="49">
        <f>V24/درآمدها!$J$5</f>
        <v>4.1538431862829335E-3</v>
      </c>
    </row>
    <row r="25" spans="1:24">
      <c r="A25" s="5">
        <v>16</v>
      </c>
      <c r="B25" s="159" t="s">
        <v>271</v>
      </c>
      <c r="D25" s="92">
        <v>2178399</v>
      </c>
      <c r="E25" s="92"/>
      <c r="F25" s="92">
        <v>21810889463</v>
      </c>
      <c r="G25" s="92"/>
      <c r="H25" s="112">
        <v>20095260244</v>
      </c>
      <c r="I25" s="65"/>
      <c r="J25" s="65">
        <v>0</v>
      </c>
      <c r="K25" s="65">
        <v>0</v>
      </c>
      <c r="L25" s="167"/>
      <c r="M25" s="65">
        <v>216588</v>
      </c>
      <c r="N25" s="65">
        <v>2168554487</v>
      </c>
      <c r="O25" s="65"/>
      <c r="P25" s="65">
        <v>1961811</v>
      </c>
      <c r="Q25" s="65"/>
      <c r="R25" s="168">
        <v>12030</v>
      </c>
      <c r="S25" s="65"/>
      <c r="T25" s="65">
        <v>19642334976</v>
      </c>
      <c r="U25" s="65"/>
      <c r="V25" s="4">
        <v>23460162845</v>
      </c>
      <c r="W25" s="167"/>
      <c r="X25" s="49">
        <f>V25/درآمدها!$J$5</f>
        <v>1.6220572319695461E-3</v>
      </c>
    </row>
    <row r="26" spans="1:24">
      <c r="A26" s="5">
        <v>17</v>
      </c>
      <c r="B26" s="159" t="s">
        <v>265</v>
      </c>
      <c r="D26" s="92">
        <v>9807169</v>
      </c>
      <c r="E26" s="92"/>
      <c r="F26" s="92">
        <v>39971179650</v>
      </c>
      <c r="G26" s="92"/>
      <c r="H26" s="112">
        <v>31293700469</v>
      </c>
      <c r="I26" s="65"/>
      <c r="J26" s="5">
        <v>12593871</v>
      </c>
      <c r="K26" s="65">
        <v>24259602679</v>
      </c>
      <c r="L26" s="167"/>
      <c r="M26" s="65">
        <v>126118</v>
      </c>
      <c r="N26" s="65">
        <v>514020431</v>
      </c>
      <c r="O26" s="65"/>
      <c r="P26" s="65">
        <v>22274922</v>
      </c>
      <c r="Q26" s="65"/>
      <c r="R26" s="168">
        <v>2675</v>
      </c>
      <c r="S26" s="65"/>
      <c r="T26" s="65">
        <v>63716761898</v>
      </c>
      <c r="U26" s="65"/>
      <c r="V26" s="4">
        <v>59230883127</v>
      </c>
      <c r="W26" s="167"/>
      <c r="X26" s="49">
        <f>V26/درآمدها!$J$5</f>
        <v>4.095277725344933E-3</v>
      </c>
    </row>
    <row r="27" spans="1:24">
      <c r="A27" s="5">
        <v>18</v>
      </c>
      <c r="B27" s="159" t="s">
        <v>263</v>
      </c>
      <c r="D27" s="92">
        <v>1836380</v>
      </c>
      <c r="E27" s="92"/>
      <c r="F27" s="92">
        <v>69609545584</v>
      </c>
      <c r="G27" s="92"/>
      <c r="H27" s="112">
        <v>74661049748</v>
      </c>
      <c r="I27" s="65"/>
      <c r="J27" s="65">
        <v>116190</v>
      </c>
      <c r="K27" s="65">
        <v>4894072358</v>
      </c>
      <c r="L27" s="167"/>
      <c r="M27" s="65">
        <v>23615</v>
      </c>
      <c r="N27" s="65">
        <v>895146658</v>
      </c>
      <c r="O27" s="65"/>
      <c r="P27" s="65">
        <v>1928955</v>
      </c>
      <c r="Q27" s="65"/>
      <c r="R27" s="168">
        <v>43940</v>
      </c>
      <c r="S27" s="65"/>
      <c r="T27" s="65">
        <v>73608471284</v>
      </c>
      <c r="U27" s="65"/>
      <c r="V27" s="4">
        <v>84253970922</v>
      </c>
      <c r="W27" s="167"/>
      <c r="X27" s="49">
        <f>V27/درآمدها!$J$5</f>
        <v>5.825397025550013E-3</v>
      </c>
    </row>
    <row r="28" spans="1:24">
      <c r="A28" s="5">
        <v>19</v>
      </c>
      <c r="B28" s="159" t="s">
        <v>255</v>
      </c>
      <c r="D28" s="92">
        <v>8699319</v>
      </c>
      <c r="E28" s="92"/>
      <c r="F28" s="92">
        <v>48475416567</v>
      </c>
      <c r="G28" s="92"/>
      <c r="H28" s="112">
        <v>52490677380</v>
      </c>
      <c r="I28" s="65"/>
      <c r="J28" s="65">
        <v>0</v>
      </c>
      <c r="K28" s="65">
        <v>0</v>
      </c>
      <c r="L28" s="167"/>
      <c r="M28" s="65">
        <v>0</v>
      </c>
      <c r="N28" s="65">
        <v>0</v>
      </c>
      <c r="O28" s="65"/>
      <c r="P28" s="65">
        <v>8699319</v>
      </c>
      <c r="Q28" s="65"/>
      <c r="R28" s="168">
        <v>6900</v>
      </c>
      <c r="S28" s="65"/>
      <c r="T28" s="65">
        <v>48409536539</v>
      </c>
      <c r="U28" s="65"/>
      <c r="V28" s="4">
        <v>59668150561</v>
      </c>
      <c r="W28" s="167"/>
      <c r="X28" s="49">
        <f>V28/درآمدها!$J$5</f>
        <v>4.1255107978223314E-3</v>
      </c>
    </row>
    <row r="29" spans="1:24">
      <c r="A29" s="5">
        <v>20</v>
      </c>
      <c r="B29" s="5" t="s">
        <v>236</v>
      </c>
      <c r="D29" s="92">
        <v>13308316</v>
      </c>
      <c r="E29" s="92"/>
      <c r="F29" s="92">
        <v>64875220683</v>
      </c>
      <c r="G29" s="92"/>
      <c r="H29" s="112">
        <v>64055454823</v>
      </c>
      <c r="I29" s="65"/>
      <c r="J29" s="112">
        <v>413250</v>
      </c>
      <c r="K29" s="65">
        <v>2154843825</v>
      </c>
      <c r="L29" s="167"/>
      <c r="M29" s="65">
        <v>83965</v>
      </c>
      <c r="N29" s="65">
        <v>409311584</v>
      </c>
      <c r="O29" s="65"/>
      <c r="P29" s="65">
        <v>13637601</v>
      </c>
      <c r="Q29" s="65"/>
      <c r="R29" s="168">
        <v>5000</v>
      </c>
      <c r="S29" s="65"/>
      <c r="T29" s="65">
        <v>66620752924</v>
      </c>
      <c r="U29" s="65"/>
      <c r="V29" s="4">
        <v>67782286372</v>
      </c>
      <c r="W29" s="167"/>
      <c r="X29" s="49">
        <f>V29/درآمدها!$J$5</f>
        <v>4.6865296091738789E-3</v>
      </c>
    </row>
    <row r="30" spans="1:24">
      <c r="A30" s="5">
        <v>21</v>
      </c>
      <c r="B30" s="159" t="s">
        <v>218</v>
      </c>
      <c r="D30" s="92">
        <v>29537847</v>
      </c>
      <c r="E30" s="92"/>
      <c r="F30" s="92">
        <v>45890256851</v>
      </c>
      <c r="G30" s="92"/>
      <c r="H30" s="112">
        <v>46685733931</v>
      </c>
      <c r="I30" s="65"/>
      <c r="J30" s="65">
        <v>1868904</v>
      </c>
      <c r="K30" s="65">
        <v>3036121423</v>
      </c>
      <c r="L30" s="167"/>
      <c r="M30" s="65">
        <v>379851</v>
      </c>
      <c r="N30" s="65">
        <v>590139828</v>
      </c>
      <c r="O30" s="65"/>
      <c r="P30" s="65">
        <v>31026900</v>
      </c>
      <c r="Q30" s="65"/>
      <c r="R30" s="168">
        <v>1685</v>
      </c>
      <c r="S30" s="65"/>
      <c r="T30" s="65">
        <v>48336238446</v>
      </c>
      <c r="U30" s="65"/>
      <c r="V30" s="4">
        <v>51969258562</v>
      </c>
      <c r="W30" s="167"/>
      <c r="X30" s="49">
        <f>V30/درآمدها!$J$5</f>
        <v>3.5932023254712131E-3</v>
      </c>
    </row>
    <row r="31" spans="1:24">
      <c r="A31" s="5">
        <v>22</v>
      </c>
      <c r="B31" s="159" t="s">
        <v>219</v>
      </c>
      <c r="D31" s="92">
        <v>4197538</v>
      </c>
      <c r="E31" s="92"/>
      <c r="F31" s="92">
        <v>79371109634</v>
      </c>
      <c r="G31" s="92"/>
      <c r="H31" s="112">
        <v>60710786544</v>
      </c>
      <c r="I31" s="65"/>
      <c r="J31" s="5">
        <v>0</v>
      </c>
      <c r="K31" s="65">
        <v>0</v>
      </c>
      <c r="L31" s="167"/>
      <c r="M31" s="65">
        <v>343553</v>
      </c>
      <c r="N31" s="65">
        <v>6496232513</v>
      </c>
      <c r="O31" s="65"/>
      <c r="P31" s="65">
        <v>3853985</v>
      </c>
      <c r="Q31" s="65"/>
      <c r="R31" s="168">
        <v>16570</v>
      </c>
      <c r="S31" s="65"/>
      <c r="T31" s="65">
        <v>72874877121</v>
      </c>
      <c r="U31" s="65"/>
      <c r="V31" s="4">
        <v>63480561292</v>
      </c>
      <c r="W31" s="167"/>
      <c r="X31" s="49">
        <f>V31/درآمدها!$J$5</f>
        <v>4.3891043814779035E-3</v>
      </c>
    </row>
    <row r="32" spans="1:24">
      <c r="A32" s="5">
        <v>23</v>
      </c>
      <c r="B32" s="159" t="s">
        <v>220</v>
      </c>
      <c r="D32" s="92">
        <v>7038067</v>
      </c>
      <c r="E32" s="92"/>
      <c r="F32" s="92">
        <v>55505718112</v>
      </c>
      <c r="G32" s="92"/>
      <c r="H32" s="112">
        <v>44285885879</v>
      </c>
      <c r="I32" s="65"/>
      <c r="J32" s="5">
        <v>454214</v>
      </c>
      <c r="K32" s="65">
        <v>3162208366</v>
      </c>
      <c r="L32" s="167"/>
      <c r="M32" s="65">
        <v>90508</v>
      </c>
      <c r="N32" s="65">
        <v>713791377</v>
      </c>
      <c r="O32" s="65"/>
      <c r="P32" s="65">
        <v>7401773</v>
      </c>
      <c r="Q32" s="65"/>
      <c r="R32" s="168">
        <v>6790</v>
      </c>
      <c r="S32" s="65"/>
      <c r="T32" s="65">
        <v>57954135101</v>
      </c>
      <c r="U32" s="65"/>
      <c r="V32" s="4">
        <v>49959003342</v>
      </c>
      <c r="W32" s="167"/>
      <c r="X32" s="49">
        <f>V32/درآمدها!$J$5</f>
        <v>3.4542114310239275E-3</v>
      </c>
    </row>
    <row r="33" spans="1:24">
      <c r="A33" s="5">
        <v>24</v>
      </c>
      <c r="B33" s="5" t="s">
        <v>100</v>
      </c>
      <c r="D33" s="92">
        <v>2920080</v>
      </c>
      <c r="E33" s="92"/>
      <c r="F33" s="92">
        <v>29051531598</v>
      </c>
      <c r="G33" s="92"/>
      <c r="H33" s="112">
        <v>26850026099</v>
      </c>
      <c r="I33" s="65"/>
      <c r="J33" s="65">
        <v>190327</v>
      </c>
      <c r="K33" s="65">
        <v>1949809468</v>
      </c>
      <c r="L33" s="167"/>
      <c r="M33" s="65">
        <v>37551</v>
      </c>
      <c r="N33" s="65">
        <v>373590471</v>
      </c>
      <c r="O33" s="65"/>
      <c r="P33" s="65">
        <v>3072856</v>
      </c>
      <c r="Q33" s="65"/>
      <c r="R33" s="168">
        <v>12190</v>
      </c>
      <c r="S33" s="65"/>
      <c r="T33" s="65">
        <v>30627750595</v>
      </c>
      <c r="U33" s="65"/>
      <c r="V33" s="4">
        <v>37235238861</v>
      </c>
      <c r="W33" s="167"/>
      <c r="X33" s="49">
        <f>V33/درآمدها!$J$5</f>
        <v>2.5744786546300948E-3</v>
      </c>
    </row>
    <row r="34" spans="1:24">
      <c r="A34" s="5">
        <v>25</v>
      </c>
      <c r="B34" s="159" t="s">
        <v>99</v>
      </c>
      <c r="D34" s="92">
        <v>13437686</v>
      </c>
      <c r="E34" s="92"/>
      <c r="F34" s="92">
        <v>49348581783</v>
      </c>
      <c r="G34" s="92"/>
      <c r="H34" s="112">
        <v>42611164345</v>
      </c>
      <c r="I34" s="65"/>
      <c r="J34" s="65">
        <v>6542044</v>
      </c>
      <c r="K34" s="65">
        <v>2972854084</v>
      </c>
      <c r="L34" s="167"/>
      <c r="M34" s="65">
        <v>172806</v>
      </c>
      <c r="N34" s="65">
        <v>634613059</v>
      </c>
      <c r="O34" s="65"/>
      <c r="P34" s="65">
        <v>19806924</v>
      </c>
      <c r="Q34" s="65"/>
      <c r="R34" s="168">
        <v>2351</v>
      </c>
      <c r="S34" s="65"/>
      <c r="T34" s="65">
        <v>51686822808</v>
      </c>
      <c r="U34" s="65"/>
      <c r="V34" s="4">
        <v>46283384712</v>
      </c>
      <c r="W34" s="167"/>
      <c r="X34" s="49">
        <f>V34/درآمدها!$J$5</f>
        <v>3.2000757790191002E-3</v>
      </c>
    </row>
    <row r="35" spans="1:24" ht="36" customHeight="1">
      <c r="A35" s="5">
        <v>26</v>
      </c>
      <c r="B35" s="159" t="s">
        <v>98</v>
      </c>
      <c r="D35" s="92">
        <v>5983618</v>
      </c>
      <c r="E35" s="92"/>
      <c r="F35" s="92">
        <v>34782547152</v>
      </c>
      <c r="G35" s="92"/>
      <c r="H35" s="112">
        <v>32773565258</v>
      </c>
      <c r="I35" s="65"/>
      <c r="J35" s="65">
        <v>386891</v>
      </c>
      <c r="K35" s="65">
        <v>2297713021</v>
      </c>
      <c r="L35" s="167"/>
      <c r="M35" s="65">
        <v>76948</v>
      </c>
      <c r="N35" s="65">
        <v>447295840</v>
      </c>
      <c r="O35" s="65"/>
      <c r="P35" s="65">
        <v>6293561</v>
      </c>
      <c r="Q35" s="65"/>
      <c r="R35" s="168">
        <v>6620</v>
      </c>
      <c r="S35" s="65"/>
      <c r="T35" s="65">
        <v>36632964333</v>
      </c>
      <c r="U35" s="65"/>
      <c r="V35" s="4">
        <v>41415476748</v>
      </c>
      <c r="W35" s="167"/>
      <c r="X35" s="49">
        <f>V35/درآمدها!$J$5</f>
        <v>2.8635041460881206E-3</v>
      </c>
    </row>
    <row r="36" spans="1:24">
      <c r="A36" s="5">
        <v>27</v>
      </c>
      <c r="B36" s="159" t="s">
        <v>97</v>
      </c>
      <c r="D36" s="92">
        <v>10673139</v>
      </c>
      <c r="E36" s="92"/>
      <c r="F36" s="92">
        <v>75364020868</v>
      </c>
      <c r="G36" s="92"/>
      <c r="H36" s="112">
        <v>81694180439</v>
      </c>
      <c r="I36" s="65"/>
      <c r="J36" s="65">
        <v>666934</v>
      </c>
      <c r="K36" s="65">
        <v>5147127336</v>
      </c>
      <c r="L36" s="167"/>
      <c r="M36" s="65">
        <v>137254</v>
      </c>
      <c r="N36" s="65">
        <v>969163179</v>
      </c>
      <c r="O36" s="65"/>
      <c r="P36" s="65">
        <v>11202819</v>
      </c>
      <c r="Q36" s="65"/>
      <c r="R36" s="168">
        <v>7500</v>
      </c>
      <c r="S36" s="65"/>
      <c r="T36" s="65">
        <v>79541985025</v>
      </c>
      <c r="U36" s="65"/>
      <c r="V36" s="4">
        <v>83521216705</v>
      </c>
      <c r="W36" s="167"/>
      <c r="X36" s="49">
        <f>V36/درآمدها!$J$5</f>
        <v>5.7747337251801978E-3</v>
      </c>
    </row>
    <row r="37" spans="1:24" ht="36" customHeight="1">
      <c r="A37" s="5">
        <v>28</v>
      </c>
      <c r="B37" s="5" t="s">
        <v>96</v>
      </c>
      <c r="D37" s="92">
        <v>16037571</v>
      </c>
      <c r="E37" s="92"/>
      <c r="F37" s="92">
        <v>72120257841</v>
      </c>
      <c r="G37" s="92"/>
      <c r="H37" s="112">
        <v>74545481492</v>
      </c>
      <c r="I37" s="65"/>
      <c r="J37" s="65">
        <v>0</v>
      </c>
      <c r="K37" s="65">
        <v>0</v>
      </c>
      <c r="L37" s="167"/>
      <c r="M37" s="65">
        <v>9489521</v>
      </c>
      <c r="N37" s="65">
        <v>42673962367</v>
      </c>
      <c r="O37" s="65"/>
      <c r="P37" s="65">
        <v>6548050</v>
      </c>
      <c r="Q37" s="65"/>
      <c r="R37" s="168">
        <v>5930</v>
      </c>
      <c r="S37" s="65"/>
      <c r="T37" s="65">
        <v>29446295474</v>
      </c>
      <c r="U37" s="65"/>
      <c r="V37" s="4">
        <v>38598898381</v>
      </c>
      <c r="W37" s="167"/>
      <c r="X37" s="49">
        <f>V37/درآمدها!$J$5</f>
        <v>2.6687633278002785E-3</v>
      </c>
    </row>
    <row r="38" spans="1:24">
      <c r="A38" s="5">
        <v>29</v>
      </c>
      <c r="B38" s="159" t="s">
        <v>95</v>
      </c>
      <c r="D38" s="92">
        <v>2361045</v>
      </c>
      <c r="E38" s="92"/>
      <c r="F38" s="92">
        <v>53266908193</v>
      </c>
      <c r="G38" s="92"/>
      <c r="H38" s="112">
        <v>46846055777</v>
      </c>
      <c r="I38" s="65"/>
      <c r="J38" s="65">
        <v>0</v>
      </c>
      <c r="K38" s="4">
        <v>0</v>
      </c>
      <c r="L38" s="167"/>
      <c r="M38" s="65">
        <v>30362</v>
      </c>
      <c r="N38" s="65">
        <v>684989006</v>
      </c>
      <c r="O38" s="65"/>
      <c r="P38" s="65">
        <v>2330683</v>
      </c>
      <c r="Q38" s="65"/>
      <c r="R38" s="168">
        <v>21600</v>
      </c>
      <c r="S38" s="65"/>
      <c r="T38" s="65">
        <v>52581919187</v>
      </c>
      <c r="U38" s="65"/>
      <c r="V38" s="4">
        <v>50043213423</v>
      </c>
      <c r="W38" s="167"/>
      <c r="X38" s="49">
        <f>V38/درآمدها!$J$5</f>
        <v>3.460033793459911E-3</v>
      </c>
    </row>
    <row r="39" spans="1:24">
      <c r="A39" s="5">
        <v>30</v>
      </c>
      <c r="B39" s="159" t="s">
        <v>94</v>
      </c>
      <c r="D39" s="92">
        <v>1345167</v>
      </c>
      <c r="E39" s="92"/>
      <c r="F39" s="92">
        <v>24730724345</v>
      </c>
      <c r="G39" s="92"/>
      <c r="H39" s="112">
        <v>26475832478</v>
      </c>
      <c r="I39" s="65"/>
      <c r="J39" s="65">
        <v>322477</v>
      </c>
      <c r="K39" s="65">
        <v>7040804495</v>
      </c>
      <c r="L39" s="167"/>
      <c r="M39" s="65">
        <v>17298</v>
      </c>
      <c r="N39" s="65">
        <v>318021532</v>
      </c>
      <c r="O39" s="65"/>
      <c r="P39" s="65">
        <v>1650346</v>
      </c>
      <c r="Q39" s="65"/>
      <c r="R39" s="168">
        <v>21820</v>
      </c>
      <c r="S39" s="65"/>
      <c r="T39" s="65">
        <v>31453507308</v>
      </c>
      <c r="U39" s="65"/>
      <c r="V39" s="4">
        <v>35796286953</v>
      </c>
      <c r="W39" s="167"/>
      <c r="X39" s="49">
        <f>V39/درآمدها!$J$5</f>
        <v>2.4749881965182392E-3</v>
      </c>
    </row>
    <row r="40" spans="1:24">
      <c r="A40" s="5">
        <v>31</v>
      </c>
      <c r="B40" s="159" t="s">
        <v>93</v>
      </c>
      <c r="D40" s="92">
        <v>10600500</v>
      </c>
      <c r="E40" s="92"/>
      <c r="F40" s="92">
        <v>77622514076</v>
      </c>
      <c r="G40" s="92"/>
      <c r="H40" s="112">
        <v>71759878043</v>
      </c>
      <c r="I40" s="65"/>
      <c r="J40" s="65">
        <v>681858</v>
      </c>
      <c r="K40" s="65">
        <v>4727047490</v>
      </c>
      <c r="L40" s="167"/>
      <c r="M40" s="65">
        <v>136253</v>
      </c>
      <c r="N40" s="65">
        <v>997717128</v>
      </c>
      <c r="O40" s="65"/>
      <c r="P40" s="65">
        <v>11146105</v>
      </c>
      <c r="Q40" s="65"/>
      <c r="R40" s="168">
        <v>7500</v>
      </c>
      <c r="S40" s="65"/>
      <c r="T40" s="65">
        <v>81351844438</v>
      </c>
      <c r="U40" s="65"/>
      <c r="V40" s="4">
        <v>83098392568</v>
      </c>
      <c r="W40" s="167"/>
      <c r="X40" s="49">
        <f>V40/درآمدها!$J$5</f>
        <v>5.7454992755387579E-3</v>
      </c>
    </row>
    <row r="41" spans="1:24">
      <c r="A41" s="5">
        <v>32</v>
      </c>
      <c r="B41" s="5" t="s">
        <v>92</v>
      </c>
      <c r="D41" s="92">
        <v>11859092</v>
      </c>
      <c r="E41" s="92"/>
      <c r="F41" s="92">
        <v>104614649279</v>
      </c>
      <c r="G41" s="92"/>
      <c r="H41" s="112">
        <v>89592831064</v>
      </c>
      <c r="I41" s="65"/>
      <c r="J41" s="65">
        <v>779202</v>
      </c>
      <c r="K41" s="65">
        <v>6346276497</v>
      </c>
      <c r="L41" s="167"/>
      <c r="M41" s="65">
        <v>152505</v>
      </c>
      <c r="N41" s="65">
        <v>1345318604</v>
      </c>
      <c r="O41" s="65"/>
      <c r="P41" s="65">
        <v>12485789</v>
      </c>
      <c r="Q41" s="65"/>
      <c r="R41" s="168">
        <v>9250</v>
      </c>
      <c r="S41" s="65"/>
      <c r="T41" s="65">
        <v>109615607172</v>
      </c>
      <c r="U41" s="65"/>
      <c r="V41" s="4">
        <v>114806361641</v>
      </c>
      <c r="W41" s="167"/>
      <c r="X41" s="49">
        <f>V41/درآمدها!$J$5</f>
        <v>7.9378174144082818E-3</v>
      </c>
    </row>
    <row r="42" spans="1:24">
      <c r="A42" s="5">
        <v>33</v>
      </c>
      <c r="B42" s="5" t="s">
        <v>91</v>
      </c>
      <c r="D42" s="92">
        <v>22676880</v>
      </c>
      <c r="E42" s="92"/>
      <c r="F42" s="92">
        <v>41603521143</v>
      </c>
      <c r="G42" s="92"/>
      <c r="H42" s="112">
        <v>43956807503</v>
      </c>
      <c r="I42" s="65"/>
      <c r="J42" s="65">
        <v>1465703</v>
      </c>
      <c r="K42" s="65">
        <v>2958983225</v>
      </c>
      <c r="L42" s="167"/>
      <c r="M42" s="65">
        <v>291620</v>
      </c>
      <c r="N42" s="65">
        <v>535012702</v>
      </c>
      <c r="O42" s="65"/>
      <c r="P42" s="65">
        <v>23850963</v>
      </c>
      <c r="Q42" s="65"/>
      <c r="R42" s="168">
        <v>2079</v>
      </c>
      <c r="S42" s="65"/>
      <c r="T42" s="65">
        <v>44027491666</v>
      </c>
      <c r="U42" s="65"/>
      <c r="V42" s="4">
        <v>49291114476</v>
      </c>
      <c r="W42" s="167"/>
      <c r="X42" s="49">
        <f>V42/درآمدها!$J$5</f>
        <v>3.4080329806693882E-3</v>
      </c>
    </row>
    <row r="43" spans="1:24">
      <c r="A43" s="5">
        <v>34</v>
      </c>
      <c r="B43" s="159" t="s">
        <v>90</v>
      </c>
      <c r="D43" s="92">
        <v>14759704</v>
      </c>
      <c r="E43" s="92"/>
      <c r="F43" s="92">
        <v>72362357244</v>
      </c>
      <c r="G43" s="92"/>
      <c r="H43" s="112">
        <v>61255114708</v>
      </c>
      <c r="I43" s="65"/>
      <c r="J43" s="4">
        <v>954341</v>
      </c>
      <c r="K43" s="65">
        <v>4497264543</v>
      </c>
      <c r="L43" s="167"/>
      <c r="M43" s="65">
        <v>189807</v>
      </c>
      <c r="N43" s="65">
        <v>930566219</v>
      </c>
      <c r="O43" s="65"/>
      <c r="P43" s="65">
        <v>15524238</v>
      </c>
      <c r="Q43" s="65"/>
      <c r="R43" s="168">
        <v>4680</v>
      </c>
      <c r="S43" s="65"/>
      <c r="T43" s="65">
        <v>75929055568</v>
      </c>
      <c r="U43" s="65"/>
      <c r="V43" s="4">
        <v>72221145911</v>
      </c>
      <c r="W43" s="167"/>
      <c r="X43" s="49">
        <f>V43/درآمدها!$J$5</f>
        <v>4.9934364394675348E-3</v>
      </c>
    </row>
    <row r="44" spans="1:24">
      <c r="A44" s="5">
        <v>35</v>
      </c>
      <c r="B44" s="159" t="s">
        <v>388</v>
      </c>
      <c r="D44" s="92">
        <v>0</v>
      </c>
      <c r="E44" s="92"/>
      <c r="F44" s="92">
        <v>0</v>
      </c>
      <c r="G44" s="92"/>
      <c r="H44" s="112">
        <v>0</v>
      </c>
      <c r="I44" s="65"/>
      <c r="J44" s="65">
        <v>21543516</v>
      </c>
      <c r="K44" s="65">
        <v>50137363863</v>
      </c>
      <c r="L44" s="167"/>
      <c r="M44" s="65">
        <v>0</v>
      </c>
      <c r="N44" s="65">
        <v>0</v>
      </c>
      <c r="O44" s="65"/>
      <c r="P44" s="65">
        <v>21543516</v>
      </c>
      <c r="Q44" s="65"/>
      <c r="R44" s="168">
        <v>2446</v>
      </c>
      <c r="S44" s="65"/>
      <c r="T44" s="65">
        <v>50137363863</v>
      </c>
      <c r="U44" s="65"/>
      <c r="V44" s="4">
        <v>52381902270</v>
      </c>
      <c r="W44" s="167"/>
      <c r="X44" s="49">
        <f>V44/درآمدها!$J$5</f>
        <v>3.6217328908901476E-3</v>
      </c>
    </row>
    <row r="45" spans="1:24">
      <c r="A45" s="5">
        <v>36</v>
      </c>
      <c r="B45" s="159" t="s">
        <v>426</v>
      </c>
      <c r="D45" s="92">
        <v>0</v>
      </c>
      <c r="E45" s="92"/>
      <c r="F45" s="92">
        <v>0</v>
      </c>
      <c r="G45" s="92"/>
      <c r="H45" s="112">
        <v>0</v>
      </c>
      <c r="I45" s="65"/>
      <c r="J45" s="65">
        <v>3455163</v>
      </c>
      <c r="K45" s="65">
        <v>40196904096</v>
      </c>
      <c r="L45" s="167"/>
      <c r="M45" s="65">
        <v>0</v>
      </c>
      <c r="N45" s="65">
        <v>0</v>
      </c>
      <c r="O45" s="65"/>
      <c r="P45" s="65">
        <v>3455163</v>
      </c>
      <c r="Q45" s="65"/>
      <c r="R45" s="168">
        <v>11400</v>
      </c>
      <c r="S45" s="65"/>
      <c r="T45" s="65">
        <v>40196904096</v>
      </c>
      <c r="U45" s="65"/>
      <c r="V45" s="4">
        <v>39154494497</v>
      </c>
      <c r="W45" s="167"/>
      <c r="X45" s="49">
        <f>V45/درآمدها!$J$5</f>
        <v>2.7071777541606678E-3</v>
      </c>
    </row>
    <row r="46" spans="1:24">
      <c r="A46" s="5">
        <v>37</v>
      </c>
      <c r="B46" s="5" t="s">
        <v>392</v>
      </c>
      <c r="D46" s="92">
        <v>0</v>
      </c>
      <c r="E46" s="92"/>
      <c r="F46" s="92">
        <v>0</v>
      </c>
      <c r="G46" s="92"/>
      <c r="H46" s="112">
        <v>0</v>
      </c>
      <c r="I46" s="65"/>
      <c r="J46" s="65">
        <v>10672949</v>
      </c>
      <c r="K46" s="65">
        <v>31660746411</v>
      </c>
      <c r="L46" s="167"/>
      <c r="M46" s="65">
        <v>0</v>
      </c>
      <c r="N46" s="65">
        <v>0</v>
      </c>
      <c r="O46" s="65"/>
      <c r="P46" s="65">
        <v>10672949</v>
      </c>
      <c r="Q46" s="65"/>
      <c r="R46" s="168">
        <v>3337</v>
      </c>
      <c r="S46" s="65"/>
      <c r="T46" s="65">
        <v>31660746411</v>
      </c>
      <c r="U46" s="65"/>
      <c r="V46" s="4">
        <v>35403717814</v>
      </c>
      <c r="W46" s="167"/>
      <c r="X46" s="49">
        <f>V46/درآمدها!$J$5</f>
        <v>2.4478456052595974E-3</v>
      </c>
    </row>
    <row r="47" spans="1:24">
      <c r="A47" s="5">
        <v>38</v>
      </c>
      <c r="B47" s="5" t="s">
        <v>401</v>
      </c>
      <c r="D47" s="92">
        <v>0</v>
      </c>
      <c r="E47" s="169"/>
      <c r="F47" s="112">
        <v>0</v>
      </c>
      <c r="G47" s="169"/>
      <c r="H47" s="112">
        <v>0</v>
      </c>
      <c r="I47" s="65"/>
      <c r="J47" s="65">
        <v>4122010</v>
      </c>
      <c r="K47" s="65">
        <v>35232148501</v>
      </c>
      <c r="L47" s="167"/>
      <c r="M47" s="65">
        <v>0</v>
      </c>
      <c r="N47" s="65">
        <v>0</v>
      </c>
      <c r="O47" s="65"/>
      <c r="P47" s="65">
        <v>4122010</v>
      </c>
      <c r="Q47" s="65"/>
      <c r="R47" s="168">
        <v>8440</v>
      </c>
      <c r="S47" s="65"/>
      <c r="T47" s="65">
        <v>35232148501</v>
      </c>
      <c r="U47" s="65"/>
      <c r="V47" s="4">
        <v>34582765307</v>
      </c>
      <c r="W47" s="167"/>
      <c r="X47" s="49">
        <f>V47/درآمدها!$J$5</f>
        <v>2.3910841940161676E-3</v>
      </c>
    </row>
    <row r="48" spans="1:24">
      <c r="A48" s="5">
        <v>39</v>
      </c>
      <c r="B48" s="159" t="s">
        <v>371</v>
      </c>
      <c r="D48" s="92">
        <v>3735686</v>
      </c>
      <c r="E48" s="92"/>
      <c r="F48" s="92">
        <v>30495752443</v>
      </c>
      <c r="G48" s="92"/>
      <c r="H48" s="112">
        <v>30190418978</v>
      </c>
      <c r="I48" s="65"/>
      <c r="J48" s="65">
        <v>1432291</v>
      </c>
      <c r="K48" s="65">
        <v>12418273099</v>
      </c>
      <c r="L48" s="167"/>
      <c r="M48" s="65">
        <v>48040</v>
      </c>
      <c r="N48" s="65">
        <v>392167850</v>
      </c>
      <c r="O48" s="65"/>
      <c r="P48" s="65">
        <v>5119937</v>
      </c>
      <c r="Q48" s="65"/>
      <c r="R48" s="168">
        <v>8850</v>
      </c>
      <c r="S48" s="65"/>
      <c r="T48" s="65">
        <v>42521857692</v>
      </c>
      <c r="U48" s="65"/>
      <c r="V48" s="4">
        <v>45041839370</v>
      </c>
      <c r="W48" s="167"/>
      <c r="X48" s="49">
        <f>V48/درآمدها!$J$5</f>
        <v>3.1142341924063109E-3</v>
      </c>
    </row>
    <row r="49" spans="1:24">
      <c r="A49" s="5">
        <v>40</v>
      </c>
      <c r="B49" s="5" t="s">
        <v>372</v>
      </c>
      <c r="D49" s="92">
        <v>10699434</v>
      </c>
      <c r="E49" s="92"/>
      <c r="F49" s="92">
        <v>25147115540</v>
      </c>
      <c r="G49" s="92"/>
      <c r="H49" s="112">
        <v>27653008160</v>
      </c>
      <c r="I49" s="65"/>
      <c r="J49" s="65">
        <v>701037</v>
      </c>
      <c r="K49" s="65">
        <v>1916121642</v>
      </c>
      <c r="L49" s="167"/>
      <c r="M49" s="65">
        <v>137592</v>
      </c>
      <c r="N49" s="65">
        <v>323385510</v>
      </c>
      <c r="O49" s="65"/>
      <c r="P49" s="65">
        <v>11262879</v>
      </c>
      <c r="Q49" s="65"/>
      <c r="R49" s="168">
        <v>2796</v>
      </c>
      <c r="S49" s="65"/>
      <c r="T49" s="65">
        <v>26739851672</v>
      </c>
      <c r="U49" s="65"/>
      <c r="V49" s="4">
        <v>31303638179</v>
      </c>
      <c r="W49" s="167"/>
      <c r="X49" s="49">
        <f>V49/درآمدها!$J$5</f>
        <v>2.1643623290546234E-3</v>
      </c>
    </row>
    <row r="50" spans="1:24">
      <c r="A50" s="5">
        <v>41</v>
      </c>
      <c r="B50" s="159" t="s">
        <v>352</v>
      </c>
      <c r="D50" s="92">
        <v>707024</v>
      </c>
      <c r="E50" s="92"/>
      <c r="F50" s="92">
        <v>30986850788</v>
      </c>
      <c r="G50" s="92"/>
      <c r="H50" s="112">
        <v>30010294751</v>
      </c>
      <c r="I50" s="65"/>
      <c r="J50" s="65">
        <v>45606</v>
      </c>
      <c r="K50" s="65">
        <v>2011745702</v>
      </c>
      <c r="L50" s="167"/>
      <c r="M50" s="65">
        <v>9092</v>
      </c>
      <c r="N50" s="65">
        <v>398476498</v>
      </c>
      <c r="O50" s="65"/>
      <c r="P50" s="65">
        <v>743538</v>
      </c>
      <c r="Q50" s="65"/>
      <c r="R50" s="168">
        <v>47250</v>
      </c>
      <c r="S50" s="65"/>
      <c r="T50" s="65">
        <v>32600119992</v>
      </c>
      <c r="U50" s="65"/>
      <c r="V50" s="4">
        <v>34923134088</v>
      </c>
      <c r="W50" s="167"/>
      <c r="X50" s="49">
        <f>V50/درآمدها!$J$5</f>
        <v>2.4146176045216866E-3</v>
      </c>
    </row>
    <row r="51" spans="1:24">
      <c r="A51" s="5">
        <v>42</v>
      </c>
      <c r="B51" s="159" t="s">
        <v>347</v>
      </c>
      <c r="D51" s="92">
        <v>11544571</v>
      </c>
      <c r="E51" s="92"/>
      <c r="F51" s="92">
        <v>42655348731</v>
      </c>
      <c r="G51" s="92"/>
      <c r="H51" s="112">
        <v>42690276588</v>
      </c>
      <c r="I51" s="65"/>
      <c r="J51" s="65">
        <v>737792</v>
      </c>
      <c r="K51" s="65">
        <v>2852654658</v>
      </c>
      <c r="L51" s="167"/>
      <c r="M51" s="65">
        <v>148461</v>
      </c>
      <c r="N51" s="65">
        <v>548539719</v>
      </c>
      <c r="O51" s="65"/>
      <c r="P51" s="65">
        <v>12133902</v>
      </c>
      <c r="Q51" s="65"/>
      <c r="R51" s="168">
        <v>3970</v>
      </c>
      <c r="S51" s="65"/>
      <c r="T51" s="65">
        <v>44959463670</v>
      </c>
      <c r="U51" s="65"/>
      <c r="V51" s="4">
        <v>47884969978</v>
      </c>
      <c r="W51" s="167"/>
      <c r="X51" s="49">
        <f>V51/درآمدها!$J$5</f>
        <v>3.3108108570530895E-3</v>
      </c>
    </row>
    <row r="52" spans="1:24">
      <c r="A52" s="5">
        <v>43</v>
      </c>
      <c r="B52" s="5" t="s">
        <v>350</v>
      </c>
      <c r="D52" s="92">
        <v>924927</v>
      </c>
      <c r="E52" s="92"/>
      <c r="F52" s="92">
        <v>20126328559</v>
      </c>
      <c r="G52" s="92"/>
      <c r="H52" s="112">
        <v>20227321059</v>
      </c>
      <c r="I52" s="65"/>
      <c r="J52" s="65">
        <v>2449459</v>
      </c>
      <c r="K52" s="65">
        <v>53633355788</v>
      </c>
      <c r="L52" s="167"/>
      <c r="M52" s="65">
        <v>11677</v>
      </c>
      <c r="N52" s="65">
        <v>254090473</v>
      </c>
      <c r="O52" s="65"/>
      <c r="P52" s="65">
        <v>3362709</v>
      </c>
      <c r="Q52" s="65"/>
      <c r="R52" s="168">
        <v>20910</v>
      </c>
      <c r="S52" s="65"/>
      <c r="T52" s="65">
        <v>73505593874</v>
      </c>
      <c r="U52" s="65"/>
      <c r="V52" s="4">
        <v>69895875435</v>
      </c>
      <c r="W52" s="167"/>
      <c r="X52" s="49">
        <f>V52/درآمدها!$J$5</f>
        <v>4.8326651005471434E-3</v>
      </c>
    </row>
    <row r="53" spans="1:24">
      <c r="A53" s="5">
        <v>44</v>
      </c>
      <c r="B53" s="159" t="s">
        <v>340</v>
      </c>
      <c r="D53" s="92">
        <v>3952445</v>
      </c>
      <c r="E53" s="92"/>
      <c r="F53" s="92">
        <v>33656432280</v>
      </c>
      <c r="G53" s="92"/>
      <c r="H53" s="112">
        <v>32610102008</v>
      </c>
      <c r="I53" s="65"/>
      <c r="J53" s="65">
        <v>255174</v>
      </c>
      <c r="K53" s="65">
        <v>2181350947</v>
      </c>
      <c r="L53" s="167"/>
      <c r="M53" s="65">
        <v>50827</v>
      </c>
      <c r="N53" s="65">
        <v>432809434</v>
      </c>
      <c r="O53" s="65"/>
      <c r="P53" s="65">
        <v>4156792</v>
      </c>
      <c r="Q53" s="65"/>
      <c r="R53" s="168">
        <v>8040</v>
      </c>
      <c r="S53" s="65"/>
      <c r="T53" s="65">
        <v>35404973793</v>
      </c>
      <c r="U53" s="65"/>
      <c r="V53" s="170">
        <v>33221755068</v>
      </c>
      <c r="W53" s="167"/>
      <c r="X53" s="49">
        <f>V53/درآمدها!$J$5</f>
        <v>2.2969826945704783E-3</v>
      </c>
    </row>
    <row r="54" spans="1:24">
      <c r="A54" s="5">
        <v>45</v>
      </c>
      <c r="B54" s="159" t="s">
        <v>298</v>
      </c>
      <c r="D54" s="92">
        <v>1844419</v>
      </c>
      <c r="E54" s="92"/>
      <c r="F54" s="92">
        <v>36200019831</v>
      </c>
      <c r="G54" s="92"/>
      <c r="H54" s="112">
        <v>45286084266</v>
      </c>
      <c r="I54" s="65"/>
      <c r="J54" s="65">
        <v>0</v>
      </c>
      <c r="K54" s="65">
        <v>0</v>
      </c>
      <c r="L54" s="167"/>
      <c r="M54" s="65">
        <v>754972</v>
      </c>
      <c r="N54" s="65">
        <v>14817675036</v>
      </c>
      <c r="O54" s="65"/>
      <c r="P54" s="65">
        <v>1089447</v>
      </c>
      <c r="Q54" s="65"/>
      <c r="R54" s="168">
        <v>27050</v>
      </c>
      <c r="S54" s="65"/>
      <c r="T54" s="65">
        <v>21382344795</v>
      </c>
      <c r="U54" s="65"/>
      <c r="V54" s="4">
        <v>29294197582</v>
      </c>
      <c r="W54" s="167"/>
      <c r="X54" s="49">
        <f>V54/درآمدها!$J$5</f>
        <v>2.0254277583906469E-3</v>
      </c>
    </row>
    <row r="55" spans="1:24">
      <c r="A55" s="5">
        <v>46</v>
      </c>
      <c r="B55" s="159" t="s">
        <v>293</v>
      </c>
      <c r="D55" s="92">
        <v>8943636</v>
      </c>
      <c r="E55" s="92"/>
      <c r="F55" s="92">
        <v>48947527039</v>
      </c>
      <c r="G55" s="92"/>
      <c r="H55" s="112">
        <v>48808413303</v>
      </c>
      <c r="I55" s="65"/>
      <c r="J55" s="65">
        <v>6056499</v>
      </c>
      <c r="K55" s="65">
        <v>2575819029</v>
      </c>
      <c r="L55" s="167"/>
      <c r="M55" s="65">
        <v>2730601</v>
      </c>
      <c r="N55" s="65">
        <v>0</v>
      </c>
      <c r="O55" s="5"/>
      <c r="P55" s="5">
        <v>12269534</v>
      </c>
      <c r="Q55" s="5"/>
      <c r="R55" s="168">
        <v>4170</v>
      </c>
      <c r="S55" s="5"/>
      <c r="T55" s="4">
        <v>51523346068</v>
      </c>
      <c r="U55" s="5"/>
      <c r="V55" s="4">
        <v>50859531241</v>
      </c>
      <c r="W55" s="167"/>
      <c r="X55" s="49">
        <f>V55/درآمدها!$J$5</f>
        <v>3.516474758044038E-3</v>
      </c>
    </row>
    <row r="56" spans="1:24">
      <c r="A56" s="5">
        <v>47</v>
      </c>
      <c r="B56" s="159" t="s">
        <v>281</v>
      </c>
      <c r="D56" s="92">
        <v>1719209</v>
      </c>
      <c r="E56" s="92"/>
      <c r="F56" s="92">
        <v>66981878469</v>
      </c>
      <c r="G56" s="92"/>
      <c r="H56" s="112">
        <v>74426066219</v>
      </c>
      <c r="I56" s="65"/>
      <c r="J56" s="65">
        <v>769800</v>
      </c>
      <c r="K56" s="65">
        <v>35221352736</v>
      </c>
      <c r="L56" s="167"/>
      <c r="M56" s="65">
        <v>22108</v>
      </c>
      <c r="N56" s="65">
        <v>861346915</v>
      </c>
      <c r="O56" s="65"/>
      <c r="P56" s="65">
        <v>2466901</v>
      </c>
      <c r="Q56" s="65"/>
      <c r="R56" s="168">
        <v>46500</v>
      </c>
      <c r="S56" s="65"/>
      <c r="T56" s="65">
        <v>101341884290</v>
      </c>
      <c r="U56" s="65"/>
      <c r="V56" s="4">
        <v>114028366670</v>
      </c>
      <c r="W56" s="167"/>
      <c r="X56" s="49">
        <f>V56/درآمدها!$J$5</f>
        <v>7.8840261267056275E-3</v>
      </c>
    </row>
    <row r="57" spans="1:24">
      <c r="A57" s="5">
        <v>48</v>
      </c>
      <c r="B57" s="159" t="s">
        <v>260</v>
      </c>
      <c r="D57" s="92">
        <v>7943690</v>
      </c>
      <c r="E57" s="92"/>
      <c r="F57" s="92">
        <v>19586941410</v>
      </c>
      <c r="G57" s="92"/>
      <c r="H57" s="112">
        <v>21399311876</v>
      </c>
      <c r="I57" s="65"/>
      <c r="J57" s="65">
        <v>496327</v>
      </c>
      <c r="K57" s="65">
        <v>1533137163</v>
      </c>
      <c r="L57" s="167"/>
      <c r="M57" s="65">
        <v>97141</v>
      </c>
      <c r="N57" s="65">
        <v>239522826</v>
      </c>
      <c r="O57" s="65"/>
      <c r="P57" s="65">
        <v>8342876</v>
      </c>
      <c r="Q57" s="65"/>
      <c r="R57" s="168">
        <v>3050</v>
      </c>
      <c r="S57" s="65"/>
      <c r="T57" s="65">
        <v>20880555747</v>
      </c>
      <c r="U57" s="65"/>
      <c r="V57" s="4">
        <v>25294369460</v>
      </c>
      <c r="W57" s="167"/>
      <c r="X57" s="49">
        <f>V57/درآمدها!$J$5</f>
        <v>1.7488759639810855E-3</v>
      </c>
    </row>
    <row r="58" spans="1:24">
      <c r="A58" s="5">
        <v>49</v>
      </c>
      <c r="B58" s="159" t="s">
        <v>221</v>
      </c>
      <c r="D58" s="92">
        <v>1151505</v>
      </c>
      <c r="E58" s="92"/>
      <c r="F58" s="92">
        <v>25093350322</v>
      </c>
      <c r="G58" s="92"/>
      <c r="H58" s="112">
        <v>25296843355</v>
      </c>
      <c r="I58" s="65"/>
      <c r="J58" s="65">
        <v>548282</v>
      </c>
      <c r="K58" s="65">
        <v>11875351819</v>
      </c>
      <c r="L58" s="167"/>
      <c r="M58" s="65">
        <v>14808</v>
      </c>
      <c r="N58" s="65">
        <v>322692764</v>
      </c>
      <c r="O58" s="65"/>
      <c r="P58" s="65">
        <v>1684979</v>
      </c>
      <c r="Q58" s="65"/>
      <c r="R58" s="168">
        <v>21480</v>
      </c>
      <c r="S58" s="65"/>
      <c r="T58" s="65">
        <v>36646009377</v>
      </c>
      <c r="U58" s="65"/>
      <c r="V58" s="4">
        <v>35977998497</v>
      </c>
      <c r="W58" s="167"/>
      <c r="X58" s="49">
        <f>V58/درآمدها!$J$5</f>
        <v>2.4875518997638187E-3</v>
      </c>
    </row>
    <row r="59" spans="1:24">
      <c r="A59" s="5">
        <v>50</v>
      </c>
      <c r="B59" s="159" t="s">
        <v>269</v>
      </c>
      <c r="D59" s="92">
        <v>319051</v>
      </c>
      <c r="E59" s="92"/>
      <c r="F59" s="92">
        <v>3757202902</v>
      </c>
      <c r="G59" s="92"/>
      <c r="H59" s="112">
        <v>3469649957</v>
      </c>
      <c r="I59" s="65"/>
      <c r="J59" s="65">
        <v>20532</v>
      </c>
      <c r="K59" s="65">
        <v>221794718</v>
      </c>
      <c r="L59" s="167"/>
      <c r="M59" s="65">
        <v>4102</v>
      </c>
      <c r="N59" s="65">
        <v>48305902</v>
      </c>
      <c r="O59" s="65"/>
      <c r="P59" s="65">
        <v>335481</v>
      </c>
      <c r="Q59" s="65"/>
      <c r="R59" s="168">
        <v>13100</v>
      </c>
      <c r="S59" s="65"/>
      <c r="T59" s="65">
        <v>3930691718</v>
      </c>
      <c r="U59" s="65"/>
      <c r="V59" s="4">
        <v>4368652036</v>
      </c>
      <c r="W59" s="167"/>
      <c r="X59" s="49">
        <f>V59/درآمدها!$J$5</f>
        <v>3.0205261897670694E-4</v>
      </c>
    </row>
    <row r="60" spans="1:24">
      <c r="A60" s="5">
        <v>51</v>
      </c>
      <c r="B60" s="159" t="s">
        <v>222</v>
      </c>
      <c r="D60" s="92">
        <v>4772147</v>
      </c>
      <c r="E60" s="92"/>
      <c r="F60" s="92">
        <v>61680877975</v>
      </c>
      <c r="G60" s="92"/>
      <c r="H60" s="112">
        <v>61194410161</v>
      </c>
      <c r="I60" s="65"/>
      <c r="J60" s="65">
        <v>301940</v>
      </c>
      <c r="K60" s="65">
        <v>4298306935</v>
      </c>
      <c r="L60" s="167"/>
      <c r="M60" s="65">
        <v>61369</v>
      </c>
      <c r="N60" s="65">
        <v>793205616</v>
      </c>
      <c r="O60" s="65"/>
      <c r="P60" s="65">
        <v>5012718</v>
      </c>
      <c r="Q60" s="65"/>
      <c r="R60" s="168">
        <v>14810</v>
      </c>
      <c r="S60" s="65"/>
      <c r="T60" s="65">
        <v>65185979294</v>
      </c>
      <c r="U60" s="65"/>
      <c r="V60" s="4">
        <v>73796635380</v>
      </c>
      <c r="W60" s="167"/>
      <c r="X60" s="49">
        <f>V60/درآمدها!$J$5</f>
        <v>5.1023672301004725E-3</v>
      </c>
    </row>
    <row r="61" spans="1:24">
      <c r="A61" s="5">
        <v>52</v>
      </c>
      <c r="B61" s="159" t="s">
        <v>112</v>
      </c>
      <c r="D61" s="92">
        <v>17017335</v>
      </c>
      <c r="E61" s="92"/>
      <c r="F61" s="92">
        <v>57863046551</v>
      </c>
      <c r="G61" s="92"/>
      <c r="H61" s="112">
        <v>62082020418</v>
      </c>
      <c r="I61" s="65"/>
      <c r="J61" s="65">
        <v>17017335</v>
      </c>
      <c r="K61" s="65">
        <v>0</v>
      </c>
      <c r="L61" s="167"/>
      <c r="M61" s="65">
        <v>0</v>
      </c>
      <c r="N61" s="65">
        <v>0</v>
      </c>
      <c r="O61" s="65"/>
      <c r="P61" s="65">
        <v>34034670</v>
      </c>
      <c r="Q61" s="65"/>
      <c r="R61" s="168">
        <v>1980</v>
      </c>
      <c r="S61" s="65"/>
      <c r="T61" s="65">
        <v>57863046551</v>
      </c>
      <c r="U61" s="65"/>
      <c r="V61" s="4">
        <v>66987684156</v>
      </c>
      <c r="W61" s="167"/>
      <c r="X61" s="49">
        <f>V61/درآمدها!$J$5</f>
        <v>4.6315900812806815E-3</v>
      </c>
    </row>
    <row r="62" spans="1:24">
      <c r="A62" s="5">
        <v>53</v>
      </c>
      <c r="B62" s="5" t="s">
        <v>110</v>
      </c>
      <c r="D62" s="92">
        <v>7350999</v>
      </c>
      <c r="E62" s="92"/>
      <c r="F62" s="92">
        <v>27030360600</v>
      </c>
      <c r="G62" s="92"/>
      <c r="H62" s="112">
        <v>24851993155</v>
      </c>
      <c r="I62" s="65"/>
      <c r="J62" s="65">
        <v>0</v>
      </c>
      <c r="K62" s="65">
        <v>0</v>
      </c>
      <c r="L62" s="167"/>
      <c r="M62" s="65">
        <v>94532</v>
      </c>
      <c r="N62" s="65">
        <v>347603645</v>
      </c>
      <c r="O62" s="65"/>
      <c r="P62" s="65">
        <v>7256467</v>
      </c>
      <c r="Q62" s="65"/>
      <c r="R62" s="168">
        <v>3530</v>
      </c>
      <c r="S62" s="65"/>
      <c r="T62" s="65">
        <v>26682756955</v>
      </c>
      <c r="U62" s="65"/>
      <c r="V62" s="4">
        <v>25462917310</v>
      </c>
      <c r="W62" s="167"/>
      <c r="X62" s="49">
        <f>V62/درآمدها!$J$5</f>
        <v>1.760529517318789E-3</v>
      </c>
    </row>
    <row r="63" spans="1:24">
      <c r="A63" s="5">
        <v>54</v>
      </c>
      <c r="B63" s="159" t="s">
        <v>109</v>
      </c>
      <c r="D63" s="92">
        <v>15509993</v>
      </c>
      <c r="E63" s="92"/>
      <c r="F63" s="92">
        <v>36338693124</v>
      </c>
      <c r="G63" s="92"/>
      <c r="H63" s="112">
        <v>46700239175</v>
      </c>
      <c r="I63" s="65"/>
      <c r="J63" s="65">
        <v>1019084</v>
      </c>
      <c r="K63" s="65">
        <v>3060586562</v>
      </c>
      <c r="L63" s="167"/>
      <c r="M63" s="65">
        <v>199455</v>
      </c>
      <c r="N63" s="65">
        <v>467307370</v>
      </c>
      <c r="O63" s="65"/>
      <c r="P63" s="65">
        <v>16329622</v>
      </c>
      <c r="Q63" s="65"/>
      <c r="R63" s="168">
        <v>3089</v>
      </c>
      <c r="S63" s="65"/>
      <c r="T63" s="65">
        <v>38931972316</v>
      </c>
      <c r="U63" s="65"/>
      <c r="V63" s="4">
        <v>50142071257</v>
      </c>
      <c r="W63" s="167"/>
      <c r="X63" s="49">
        <f>V63/درآمدها!$J$5</f>
        <v>3.4668689150077021E-3</v>
      </c>
    </row>
    <row r="64" spans="1:24">
      <c r="A64" s="5">
        <v>55</v>
      </c>
      <c r="B64" s="159" t="s">
        <v>108</v>
      </c>
      <c r="D64" s="92">
        <v>3222244</v>
      </c>
      <c r="E64" s="92"/>
      <c r="F64" s="92">
        <v>33416343407</v>
      </c>
      <c r="G64" s="92"/>
      <c r="H64" s="112">
        <v>37604061154</v>
      </c>
      <c r="I64" s="65"/>
      <c r="J64" s="65">
        <v>1822626</v>
      </c>
      <c r="K64" s="65">
        <v>2305175147</v>
      </c>
      <c r="L64" s="167"/>
      <c r="M64" s="65">
        <v>1631840</v>
      </c>
      <c r="N64" s="65">
        <v>214856418</v>
      </c>
      <c r="O64" s="65"/>
      <c r="P64" s="65">
        <v>3413030</v>
      </c>
      <c r="Q64" s="65"/>
      <c r="R64" s="168">
        <v>10660</v>
      </c>
      <c r="S64" s="65"/>
      <c r="T64" s="65">
        <v>35506662136</v>
      </c>
      <c r="U64" s="65"/>
      <c r="V64" s="4">
        <v>36166421551</v>
      </c>
      <c r="W64" s="167"/>
      <c r="X64" s="49">
        <f>V64/درآمدها!$J$5</f>
        <v>2.5005796429823884E-3</v>
      </c>
    </row>
    <row r="65" spans="1:24">
      <c r="A65" s="5">
        <v>56</v>
      </c>
      <c r="B65" s="5" t="s">
        <v>107</v>
      </c>
      <c r="D65" s="92">
        <v>10013655</v>
      </c>
      <c r="E65" s="92"/>
      <c r="F65" s="92">
        <v>37306055324</v>
      </c>
      <c r="G65" s="92"/>
      <c r="H65" s="112">
        <v>42802517141</v>
      </c>
      <c r="I65" s="65"/>
      <c r="J65" s="65">
        <v>633578</v>
      </c>
      <c r="K65" s="65">
        <v>2827298524</v>
      </c>
      <c r="L65" s="167"/>
      <c r="M65" s="65">
        <v>128773</v>
      </c>
      <c r="N65" s="65">
        <v>479746173</v>
      </c>
      <c r="O65" s="65"/>
      <c r="P65" s="65">
        <v>10518460</v>
      </c>
      <c r="Q65" s="65"/>
      <c r="R65" s="168">
        <v>4650</v>
      </c>
      <c r="S65" s="65"/>
      <c r="T65" s="65">
        <v>39653607675</v>
      </c>
      <c r="U65" s="65"/>
      <c r="V65" s="4">
        <v>48619819510</v>
      </c>
      <c r="W65" s="167"/>
      <c r="X65" s="49">
        <f>V65/درآمدها!$J$5</f>
        <v>3.3616190294287586E-3</v>
      </c>
    </row>
    <row r="66" spans="1:24">
      <c r="A66" s="5">
        <v>57</v>
      </c>
      <c r="B66" s="159" t="s">
        <v>106</v>
      </c>
      <c r="D66" s="92">
        <v>19397497</v>
      </c>
      <c r="E66" s="92"/>
      <c r="F66" s="92">
        <v>71614123806</v>
      </c>
      <c r="G66" s="92"/>
      <c r="H66" s="112">
        <v>93710918001</v>
      </c>
      <c r="I66" s="65"/>
      <c r="J66" s="65">
        <v>0</v>
      </c>
      <c r="K66" s="65">
        <v>0</v>
      </c>
      <c r="L66" s="167"/>
      <c r="M66" s="65">
        <v>7616930</v>
      </c>
      <c r="N66" s="65">
        <v>28121142024</v>
      </c>
      <c r="O66" s="65"/>
      <c r="P66" s="65">
        <v>11780567</v>
      </c>
      <c r="Q66" s="65"/>
      <c r="R66" s="168">
        <v>4729</v>
      </c>
      <c r="S66" s="65"/>
      <c r="T66" s="65">
        <v>43492981782</v>
      </c>
      <c r="U66" s="65"/>
      <c r="V66" s="4">
        <v>55378825052</v>
      </c>
      <c r="W66" s="167"/>
      <c r="X66" s="49">
        <f>V66/درآمدها!$J$5</f>
        <v>3.8289428878673613E-3</v>
      </c>
    </row>
    <row r="67" spans="1:24">
      <c r="A67" s="5">
        <v>58</v>
      </c>
      <c r="B67" s="159" t="s">
        <v>105</v>
      </c>
      <c r="D67" s="92">
        <v>1146539</v>
      </c>
      <c r="E67" s="92"/>
      <c r="F67" s="92">
        <v>56912615553</v>
      </c>
      <c r="G67" s="92"/>
      <c r="H67" s="112">
        <v>68018316111</v>
      </c>
      <c r="I67" s="65"/>
      <c r="J67" s="65">
        <v>72542</v>
      </c>
      <c r="K67" s="65">
        <v>4539546633</v>
      </c>
      <c r="L67" s="167"/>
      <c r="M67" s="65">
        <v>14744</v>
      </c>
      <c r="N67" s="65">
        <v>731871837</v>
      </c>
      <c r="O67" s="65"/>
      <c r="P67" s="65">
        <v>1204337</v>
      </c>
      <c r="Q67" s="65"/>
      <c r="R67" s="168">
        <v>66080</v>
      </c>
      <c r="S67" s="65"/>
      <c r="T67" s="65">
        <v>60720290349</v>
      </c>
      <c r="U67" s="65"/>
      <c r="V67" s="4">
        <v>79109072560</v>
      </c>
      <c r="W67" s="167"/>
      <c r="X67" s="49">
        <f>V67/درآمدها!$J$5</f>
        <v>5.4696740217939251E-3</v>
      </c>
    </row>
    <row r="68" spans="1:24">
      <c r="A68" s="5">
        <v>59</v>
      </c>
      <c r="B68" s="5" t="s">
        <v>104</v>
      </c>
      <c r="D68" s="92">
        <v>4290328</v>
      </c>
      <c r="E68" s="92"/>
      <c r="F68" s="92">
        <v>124767610107</v>
      </c>
      <c r="G68" s="92"/>
      <c r="H68" s="112">
        <v>156518180128</v>
      </c>
      <c r="I68" s="65"/>
      <c r="J68" s="65">
        <v>281896</v>
      </c>
      <c r="K68" s="65">
        <v>11153031406</v>
      </c>
      <c r="L68" s="167"/>
      <c r="M68" s="65">
        <v>55172</v>
      </c>
      <c r="N68" s="65">
        <v>1604464410</v>
      </c>
      <c r="O68" s="65"/>
      <c r="P68" s="65">
        <v>4517052</v>
      </c>
      <c r="Q68" s="65"/>
      <c r="R68" s="168">
        <v>37560</v>
      </c>
      <c r="S68" s="65"/>
      <c r="T68" s="65">
        <v>134316177103</v>
      </c>
      <c r="U68" s="65"/>
      <c r="V68" s="4">
        <v>168650993308</v>
      </c>
      <c r="W68" s="167"/>
      <c r="X68" s="49">
        <f>V68/درآمدها!$J$5</f>
        <v>1.1660684760864409E-2</v>
      </c>
    </row>
    <row r="69" spans="1:24">
      <c r="A69" s="5">
        <v>60</v>
      </c>
      <c r="B69" s="5" t="s">
        <v>103</v>
      </c>
      <c r="D69" s="92">
        <v>23204201</v>
      </c>
      <c r="E69" s="92"/>
      <c r="F69" s="92">
        <v>72996578981</v>
      </c>
      <c r="G69" s="92"/>
      <c r="H69" s="112">
        <v>59556763167</v>
      </c>
      <c r="I69" s="65"/>
      <c r="J69" s="65">
        <v>1374734</v>
      </c>
      <c r="K69" s="65">
        <v>3781976742</v>
      </c>
      <c r="L69" s="167"/>
      <c r="M69" s="65">
        <v>2208281</v>
      </c>
      <c r="N69" s="65">
        <v>0</v>
      </c>
      <c r="O69" s="65"/>
      <c r="P69" s="65">
        <v>22370654</v>
      </c>
      <c r="Q69" s="65"/>
      <c r="R69" s="168">
        <v>2669</v>
      </c>
      <c r="S69" s="65"/>
      <c r="T69" s="65">
        <v>69831668889</v>
      </c>
      <c r="U69" s="65"/>
      <c r="V69" s="4">
        <v>59352017240</v>
      </c>
      <c r="W69" s="167"/>
      <c r="X69" s="49">
        <f>V69/درآمدها!$J$5</f>
        <v>4.103653049307006E-3</v>
      </c>
    </row>
    <row r="70" spans="1:24">
      <c r="A70" s="5">
        <v>61</v>
      </c>
      <c r="B70" s="159" t="s">
        <v>102</v>
      </c>
      <c r="D70" s="92">
        <v>1510782</v>
      </c>
      <c r="E70" s="92"/>
      <c r="F70" s="92">
        <v>46586836509</v>
      </c>
      <c r="G70" s="92"/>
      <c r="H70" s="112">
        <v>44513139991</v>
      </c>
      <c r="I70" s="65"/>
      <c r="J70" s="65">
        <v>95589</v>
      </c>
      <c r="K70" s="65">
        <v>3032044071</v>
      </c>
      <c r="L70" s="167"/>
      <c r="M70" s="65">
        <v>19428</v>
      </c>
      <c r="N70" s="65">
        <v>599086473</v>
      </c>
      <c r="O70" s="65"/>
      <c r="P70" s="65">
        <v>1586943</v>
      </c>
      <c r="Q70" s="65"/>
      <c r="R70" s="168">
        <v>33750</v>
      </c>
      <c r="S70" s="65"/>
      <c r="T70" s="65">
        <v>49019794107</v>
      </c>
      <c r="U70" s="65"/>
      <c r="V70" s="4">
        <v>53240648264</v>
      </c>
      <c r="W70" s="167"/>
      <c r="X70" s="49">
        <f>V70/درآمدها!$J$5</f>
        <v>3.6811073785778768E-3</v>
      </c>
    </row>
    <row r="71" spans="1:24">
      <c r="A71" s="5">
        <v>62</v>
      </c>
      <c r="B71" s="5" t="s">
        <v>101</v>
      </c>
      <c r="D71" s="92">
        <v>34934881</v>
      </c>
      <c r="E71" s="171"/>
      <c r="F71" s="171">
        <v>187017785693</v>
      </c>
      <c r="G71" s="92"/>
      <c r="H71" s="172">
        <v>225031079613</v>
      </c>
      <c r="I71" s="65"/>
      <c r="J71" s="65">
        <v>0</v>
      </c>
      <c r="K71" s="148">
        <v>0</v>
      </c>
      <c r="L71" s="167"/>
      <c r="M71" s="65">
        <v>3365088</v>
      </c>
      <c r="N71" s="65">
        <v>18014411053</v>
      </c>
      <c r="O71" s="65"/>
      <c r="P71" s="65">
        <v>31569793</v>
      </c>
      <c r="Q71" s="65"/>
      <c r="R71" s="168">
        <v>6680</v>
      </c>
      <c r="S71" s="65"/>
      <c r="T71" s="148">
        <v>169003374640</v>
      </c>
      <c r="U71" s="65"/>
      <c r="V71" s="173">
        <v>209631444250</v>
      </c>
      <c r="W71" s="167"/>
      <c r="X71" s="49">
        <f>V71/درآمدها!$J$5</f>
        <v>1.4494110822696346E-2</v>
      </c>
    </row>
    <row r="72" spans="1:24">
      <c r="A72" s="5">
        <v>63</v>
      </c>
      <c r="B72" s="159" t="s">
        <v>412</v>
      </c>
      <c r="D72" s="92">
        <v>0</v>
      </c>
      <c r="E72" s="92"/>
      <c r="F72" s="92">
        <v>0</v>
      </c>
      <c r="G72" s="92"/>
      <c r="H72" s="112">
        <v>0</v>
      </c>
      <c r="I72" s="65"/>
      <c r="J72" s="65">
        <v>13532534</v>
      </c>
      <c r="K72" s="65">
        <v>39628541820</v>
      </c>
      <c r="L72" s="167"/>
      <c r="M72" s="65">
        <v>0</v>
      </c>
      <c r="N72" s="65">
        <v>0</v>
      </c>
      <c r="O72" s="65"/>
      <c r="P72" s="65">
        <v>13532534</v>
      </c>
      <c r="Q72" s="65"/>
      <c r="R72" s="168">
        <v>2835</v>
      </c>
      <c r="S72" s="65"/>
      <c r="T72" s="65">
        <v>39628541820</v>
      </c>
      <c r="U72" s="65"/>
      <c r="V72" s="4">
        <v>38136463726</v>
      </c>
      <c r="W72" s="167"/>
      <c r="X72" s="49">
        <f>V72/درآمدها!$J$5</f>
        <v>2.6367901705203426E-3</v>
      </c>
    </row>
    <row r="73" spans="1:24">
      <c r="A73" s="5">
        <v>64</v>
      </c>
      <c r="B73" s="159" t="s">
        <v>422</v>
      </c>
      <c r="D73" s="92">
        <v>0</v>
      </c>
      <c r="E73" s="92"/>
      <c r="F73" s="92">
        <v>0</v>
      </c>
      <c r="G73" s="92"/>
      <c r="H73" s="112">
        <v>0</v>
      </c>
      <c r="I73" s="65"/>
      <c r="J73" s="65">
        <v>1169630</v>
      </c>
      <c r="K73" s="65">
        <v>20017903129</v>
      </c>
      <c r="L73" s="167"/>
      <c r="M73" s="65">
        <v>0</v>
      </c>
      <c r="N73" s="148">
        <v>0</v>
      </c>
      <c r="O73" s="65"/>
      <c r="P73" s="65">
        <v>1169630</v>
      </c>
      <c r="Q73" s="65"/>
      <c r="R73" s="168">
        <v>17400</v>
      </c>
      <c r="S73" s="65"/>
      <c r="T73" s="65">
        <v>20017903129</v>
      </c>
      <c r="U73" s="65"/>
      <c r="V73" s="4">
        <v>20230470210</v>
      </c>
      <c r="W73" s="167"/>
      <c r="X73" s="49">
        <f>V73/درآمدها!$J$5</f>
        <v>1.3987533133116648E-3</v>
      </c>
    </row>
    <row r="74" spans="1:24">
      <c r="A74" s="5">
        <v>65</v>
      </c>
      <c r="B74" s="159" t="s">
        <v>415</v>
      </c>
      <c r="D74" s="92">
        <v>0</v>
      </c>
      <c r="E74" s="92"/>
      <c r="F74" s="92">
        <v>0</v>
      </c>
      <c r="G74" s="92"/>
      <c r="H74" s="112">
        <v>0</v>
      </c>
      <c r="I74" s="65"/>
      <c r="J74" s="65">
        <v>2064116</v>
      </c>
      <c r="K74" s="65">
        <v>35223375430</v>
      </c>
      <c r="L74" s="167"/>
      <c r="M74" s="65">
        <v>0</v>
      </c>
      <c r="N74" s="65">
        <v>0</v>
      </c>
      <c r="O74" s="65"/>
      <c r="P74" s="65">
        <v>2064116</v>
      </c>
      <c r="Q74" s="65"/>
      <c r="R74" s="168">
        <v>17470</v>
      </c>
      <c r="S74" s="65"/>
      <c r="T74" s="65">
        <v>35223375430</v>
      </c>
      <c r="U74" s="65"/>
      <c r="V74" s="4">
        <v>35845548890</v>
      </c>
      <c r="W74" s="167"/>
      <c r="X74" s="49">
        <f>V74/درآمدها!$J$5</f>
        <v>2.4783942121413879E-3</v>
      </c>
    </row>
    <row r="75" spans="1:24">
      <c r="A75" s="5">
        <v>66</v>
      </c>
      <c r="B75" s="5" t="s">
        <v>418</v>
      </c>
      <c r="D75" s="92">
        <v>0</v>
      </c>
      <c r="E75" s="92"/>
      <c r="F75" s="92">
        <v>0</v>
      </c>
      <c r="G75" s="92"/>
      <c r="H75" s="112">
        <v>0</v>
      </c>
      <c r="I75" s="65"/>
      <c r="J75" s="65">
        <v>5368323</v>
      </c>
      <c r="K75" s="65">
        <v>29981765615</v>
      </c>
      <c r="L75" s="167"/>
      <c r="M75" s="65">
        <v>0</v>
      </c>
      <c r="N75" s="65">
        <v>0</v>
      </c>
      <c r="O75" s="65"/>
      <c r="P75" s="65">
        <v>5368323</v>
      </c>
      <c r="Q75" s="65"/>
      <c r="R75" s="168">
        <v>5300</v>
      </c>
      <c r="S75" s="65"/>
      <c r="T75" s="65">
        <v>29981765615</v>
      </c>
      <c r="U75" s="65"/>
      <c r="V75" s="4">
        <v>28282821837</v>
      </c>
      <c r="W75" s="167"/>
      <c r="X75" s="49">
        <f>V75/درآمدها!$J$5</f>
        <v>1.9555003093676116E-3</v>
      </c>
    </row>
    <row r="76" spans="1:24">
      <c r="A76" s="5">
        <v>67</v>
      </c>
      <c r="B76" s="159" t="s">
        <v>405</v>
      </c>
      <c r="D76" s="92">
        <v>0</v>
      </c>
      <c r="E76" s="92"/>
      <c r="F76" s="92">
        <v>0</v>
      </c>
      <c r="G76" s="92"/>
      <c r="H76" s="112">
        <v>0</v>
      </c>
      <c r="I76" s="65"/>
      <c r="J76" s="65">
        <v>3193274</v>
      </c>
      <c r="K76" s="65">
        <v>4538396031</v>
      </c>
      <c r="L76" s="167"/>
      <c r="M76" s="65">
        <v>0</v>
      </c>
      <c r="N76" s="65">
        <v>0</v>
      </c>
      <c r="O76" s="65"/>
      <c r="P76" s="65">
        <v>3193274</v>
      </c>
      <c r="Q76" s="65"/>
      <c r="R76" s="168">
        <v>1469</v>
      </c>
      <c r="S76" s="65"/>
      <c r="T76" s="65">
        <v>4538396031</v>
      </c>
      <c r="U76" s="65"/>
      <c r="V76" s="4">
        <v>4663008539</v>
      </c>
      <c r="W76" s="167"/>
      <c r="X76" s="49">
        <f>V76/درآمدها!$J$5</f>
        <v>3.224046982705715E-4</v>
      </c>
    </row>
    <row r="77" spans="1:24">
      <c r="A77" s="5">
        <v>68</v>
      </c>
      <c r="B77" s="5" t="s">
        <v>337</v>
      </c>
      <c r="D77" s="92">
        <v>3859403</v>
      </c>
      <c r="E77" s="92"/>
      <c r="F77" s="92">
        <v>35807897416</v>
      </c>
      <c r="G77" s="92"/>
      <c r="H77" s="112">
        <v>33300295316</v>
      </c>
      <c r="I77" s="65"/>
      <c r="J77" s="65">
        <v>249731</v>
      </c>
      <c r="K77" s="65">
        <v>2393419766</v>
      </c>
      <c r="L77" s="167"/>
      <c r="M77" s="65">
        <v>49631</v>
      </c>
      <c r="N77" s="65">
        <v>460481001</v>
      </c>
      <c r="O77" s="65"/>
      <c r="P77" s="65">
        <v>4059503</v>
      </c>
      <c r="Q77" s="65"/>
      <c r="R77" s="168">
        <v>9800</v>
      </c>
      <c r="S77" s="65"/>
      <c r="T77" s="65">
        <v>37740836181</v>
      </c>
      <c r="U77" s="65"/>
      <c r="V77" s="4">
        <v>39546419784</v>
      </c>
      <c r="W77" s="167"/>
      <c r="X77" s="49">
        <f>V77/درآمدها!$J$5</f>
        <v>2.7342758288999734E-3</v>
      </c>
    </row>
    <row r="78" spans="1:24">
      <c r="A78" s="5">
        <v>69</v>
      </c>
      <c r="B78" s="159" t="s">
        <v>291</v>
      </c>
      <c r="D78" s="92">
        <v>1057710</v>
      </c>
      <c r="E78" s="92"/>
      <c r="F78" s="92">
        <v>13382067932</v>
      </c>
      <c r="G78" s="92"/>
      <c r="H78" s="112">
        <v>14930116086</v>
      </c>
      <c r="I78" s="65"/>
      <c r="J78" s="65">
        <v>662665</v>
      </c>
      <c r="K78" s="65">
        <v>9538931159</v>
      </c>
      <c r="L78" s="167"/>
      <c r="M78" s="65">
        <v>13601</v>
      </c>
      <c r="N78" s="65">
        <v>172078836</v>
      </c>
      <c r="O78" s="65"/>
      <c r="P78" s="65">
        <v>1706774</v>
      </c>
      <c r="Q78" s="65"/>
      <c r="R78" s="168">
        <v>13900</v>
      </c>
      <c r="S78" s="65"/>
      <c r="T78" s="65">
        <v>22748920255</v>
      </c>
      <c r="U78" s="65"/>
      <c r="V78" s="4">
        <v>23582999860</v>
      </c>
      <c r="W78" s="167"/>
      <c r="X78" s="49">
        <f>V78/درآمدها!$J$5</f>
        <v>1.630550296141808E-3</v>
      </c>
    </row>
    <row r="79" spans="1:24">
      <c r="A79" s="5">
        <v>70</v>
      </c>
      <c r="B79" s="159" t="s">
        <v>125</v>
      </c>
      <c r="D79" s="92">
        <v>688945</v>
      </c>
      <c r="E79" s="92"/>
      <c r="F79" s="92">
        <v>4136883667</v>
      </c>
      <c r="G79" s="92"/>
      <c r="H79" s="112">
        <v>3965257055</v>
      </c>
      <c r="I79" s="65"/>
      <c r="J79" s="65">
        <v>0</v>
      </c>
      <c r="K79" s="65">
        <v>0</v>
      </c>
      <c r="L79" s="167"/>
      <c r="M79" s="65">
        <v>8859</v>
      </c>
      <c r="N79" s="65">
        <v>53195324</v>
      </c>
      <c r="O79" s="65"/>
      <c r="P79" s="65">
        <v>680086</v>
      </c>
      <c r="Q79" s="65"/>
      <c r="R79" s="168">
        <v>5780</v>
      </c>
      <c r="S79" s="65"/>
      <c r="T79" s="65">
        <v>4083688343</v>
      </c>
      <c r="U79" s="65"/>
      <c r="V79" s="4">
        <v>3907508247</v>
      </c>
      <c r="W79" s="167"/>
      <c r="X79" s="49">
        <f>V79/درآمدها!$J$5</f>
        <v>2.7016871335903096E-4</v>
      </c>
    </row>
    <row r="80" spans="1:24">
      <c r="A80" s="5">
        <v>71</v>
      </c>
      <c r="B80" s="5" t="s">
        <v>307</v>
      </c>
      <c r="D80" s="92">
        <v>6514797</v>
      </c>
      <c r="E80" s="92"/>
      <c r="F80" s="92">
        <v>72762368319</v>
      </c>
      <c r="G80" s="92"/>
      <c r="H80" s="112">
        <v>58867148679</v>
      </c>
      <c r="I80" s="65"/>
      <c r="J80" s="65">
        <v>412201</v>
      </c>
      <c r="K80" s="65">
        <v>4134200168</v>
      </c>
      <c r="L80" s="167"/>
      <c r="M80" s="65">
        <v>83779</v>
      </c>
      <c r="N80" s="65">
        <v>935709655</v>
      </c>
      <c r="O80" s="65"/>
      <c r="P80" s="65">
        <v>6843219</v>
      </c>
      <c r="Q80" s="65"/>
      <c r="R80" s="168">
        <v>10300</v>
      </c>
      <c r="S80" s="65"/>
      <c r="T80" s="65">
        <v>75960858832</v>
      </c>
      <c r="U80" s="65"/>
      <c r="V80" s="4">
        <v>70065769028</v>
      </c>
      <c r="W80" s="167"/>
      <c r="X80" s="49">
        <f>V80/درآمدها!$J$5</f>
        <v>4.844411699793349E-3</v>
      </c>
    </row>
    <row r="81" spans="1:24">
      <c r="A81" s="5">
        <v>72</v>
      </c>
      <c r="B81" s="159" t="s">
        <v>419</v>
      </c>
      <c r="D81" s="92">
        <v>31856200</v>
      </c>
      <c r="E81" s="92"/>
      <c r="F81" s="92">
        <v>117222139007</v>
      </c>
      <c r="G81" s="92"/>
      <c r="H81" s="112">
        <v>96298299711</v>
      </c>
      <c r="I81" s="65"/>
      <c r="J81" s="65">
        <v>0</v>
      </c>
      <c r="K81" s="65">
        <v>0</v>
      </c>
      <c r="L81" s="167"/>
      <c r="M81" s="65">
        <v>0</v>
      </c>
      <c r="N81" s="65">
        <v>0</v>
      </c>
      <c r="O81" s="65"/>
      <c r="P81" s="65">
        <v>31856200</v>
      </c>
      <c r="Q81" s="65"/>
      <c r="R81" s="168">
        <v>3355</v>
      </c>
      <c r="S81" s="65"/>
      <c r="T81" s="65">
        <v>117222139007</v>
      </c>
      <c r="U81" s="65"/>
      <c r="V81" s="4">
        <v>106241629574</v>
      </c>
      <c r="W81" s="167"/>
      <c r="X81" s="49">
        <f>V81/درآمدها!$J$5</f>
        <v>7.3456439635696952E-3</v>
      </c>
    </row>
    <row r="82" spans="1:24">
      <c r="A82" s="5">
        <v>73</v>
      </c>
      <c r="B82" s="159" t="s">
        <v>272</v>
      </c>
      <c r="D82" s="92">
        <v>15690204</v>
      </c>
      <c r="E82" s="92"/>
      <c r="F82" s="92">
        <v>294199549178</v>
      </c>
      <c r="G82" s="92"/>
      <c r="H82" s="112">
        <v>184198766453</v>
      </c>
      <c r="I82" s="65"/>
      <c r="J82" s="65">
        <v>4106876</v>
      </c>
      <c r="K82" s="65">
        <v>52874674319</v>
      </c>
      <c r="L82" s="167"/>
      <c r="M82" s="65">
        <v>231773</v>
      </c>
      <c r="N82" s="65">
        <v>4345865236</v>
      </c>
      <c r="O82" s="65"/>
      <c r="P82" s="65">
        <v>19565307</v>
      </c>
      <c r="Q82" s="65"/>
      <c r="R82" s="168">
        <v>13140</v>
      </c>
      <c r="S82" s="65"/>
      <c r="T82" s="65">
        <v>342728358261</v>
      </c>
      <c r="U82" s="65"/>
      <c r="V82" s="4">
        <v>255558459587</v>
      </c>
      <c r="W82" s="167"/>
      <c r="X82" s="49">
        <f>V82/درآمدها!$J$5</f>
        <v>1.7669546895427372E-2</v>
      </c>
    </row>
    <row r="83" spans="1:24">
      <c r="A83" s="5">
        <v>74</v>
      </c>
      <c r="B83" s="159" t="s">
        <v>264</v>
      </c>
      <c r="D83" s="92">
        <v>1433910</v>
      </c>
      <c r="E83" s="92"/>
      <c r="F83" s="92">
        <v>17368586962</v>
      </c>
      <c r="G83" s="92"/>
      <c r="H83" s="112">
        <v>25029641819</v>
      </c>
      <c r="I83" s="65"/>
      <c r="J83" s="65">
        <v>98258</v>
      </c>
      <c r="K83" s="65">
        <v>1871978154</v>
      </c>
      <c r="L83" s="167"/>
      <c r="M83" s="65">
        <v>1532168</v>
      </c>
      <c r="N83" s="65">
        <v>19240565116</v>
      </c>
      <c r="O83" s="65"/>
      <c r="P83" s="65">
        <v>0</v>
      </c>
      <c r="Q83" s="65"/>
      <c r="R83" s="168"/>
      <c r="S83" s="65"/>
      <c r="T83" s="65">
        <v>0</v>
      </c>
      <c r="U83" s="65"/>
      <c r="V83" s="4">
        <v>0</v>
      </c>
      <c r="W83" s="167"/>
      <c r="X83" s="49">
        <f>V83/درآمدها!$J$5</f>
        <v>0</v>
      </c>
    </row>
    <row r="84" spans="1:24">
      <c r="A84" s="5">
        <v>75</v>
      </c>
      <c r="B84" s="159" t="s">
        <v>257</v>
      </c>
      <c r="D84" s="92">
        <v>10399353</v>
      </c>
      <c r="E84" s="92"/>
      <c r="F84" s="92">
        <v>60436918526</v>
      </c>
      <c r="G84" s="92"/>
      <c r="H84" s="112">
        <v>75773705312</v>
      </c>
      <c r="I84" s="65"/>
      <c r="J84" s="65">
        <v>405892</v>
      </c>
      <c r="K84" s="65">
        <v>3094799517</v>
      </c>
      <c r="L84" s="167"/>
      <c r="M84" s="65">
        <v>4207265</v>
      </c>
      <c r="N84" s="65">
        <v>24450956903</v>
      </c>
      <c r="O84" s="65"/>
      <c r="P84" s="65">
        <v>6597980</v>
      </c>
      <c r="Q84" s="65"/>
      <c r="R84" s="168">
        <v>8870</v>
      </c>
      <c r="S84" s="65"/>
      <c r="T84" s="65">
        <v>39080761140</v>
      </c>
      <c r="U84" s="65"/>
      <c r="V84" s="4">
        <v>58175864312</v>
      </c>
      <c r="W84" s="167"/>
      <c r="X84" s="49">
        <f>V84/درآمدها!$J$5</f>
        <v>4.0223327543299761E-3</v>
      </c>
    </row>
    <row r="85" spans="1:24">
      <c r="A85" s="5">
        <v>76</v>
      </c>
      <c r="B85" s="159" t="s">
        <v>259</v>
      </c>
      <c r="D85" s="92">
        <v>2552652</v>
      </c>
      <c r="E85" s="92"/>
      <c r="F85" s="92">
        <v>31155761654</v>
      </c>
      <c r="G85" s="92"/>
      <c r="H85" s="112">
        <v>40218799973</v>
      </c>
      <c r="I85" s="65"/>
      <c r="J85" s="65">
        <v>162218</v>
      </c>
      <c r="K85" s="65">
        <v>2598804487</v>
      </c>
      <c r="L85" s="167"/>
      <c r="M85" s="65">
        <v>21765</v>
      </c>
      <c r="N85" s="65">
        <v>265647316</v>
      </c>
      <c r="O85" s="65"/>
      <c r="P85" s="65">
        <v>2693105</v>
      </c>
      <c r="Q85" s="65"/>
      <c r="R85" s="168">
        <v>16650</v>
      </c>
      <c r="S85" s="65"/>
      <c r="T85" s="65">
        <v>33488918825</v>
      </c>
      <c r="U85" s="65"/>
      <c r="V85" s="4">
        <v>44573399075</v>
      </c>
      <c r="W85" s="167"/>
      <c r="X85" s="49">
        <f>V85/درآمدها!$J$5</f>
        <v>3.08184579965427E-3</v>
      </c>
    </row>
    <row r="86" spans="1:24">
      <c r="A86" s="5">
        <v>77</v>
      </c>
      <c r="B86" s="159" t="s">
        <v>251</v>
      </c>
      <c r="D86" s="92">
        <v>2526978</v>
      </c>
      <c r="E86" s="92"/>
      <c r="F86" s="92">
        <v>18173677606</v>
      </c>
      <c r="G86" s="92"/>
      <c r="H86" s="112">
        <v>13941280773</v>
      </c>
      <c r="I86" s="65"/>
      <c r="J86" s="65">
        <v>163576</v>
      </c>
      <c r="K86" s="65">
        <v>981086155</v>
      </c>
      <c r="L86" s="167"/>
      <c r="M86" s="65">
        <v>32476</v>
      </c>
      <c r="N86" s="65">
        <v>233562917</v>
      </c>
      <c r="O86" s="65"/>
      <c r="P86" s="65">
        <v>2658078</v>
      </c>
      <c r="Q86" s="65"/>
      <c r="R86" s="168">
        <v>6050</v>
      </c>
      <c r="S86" s="65"/>
      <c r="T86" s="65">
        <v>18921200844</v>
      </c>
      <c r="U86" s="65"/>
      <c r="V86" s="4">
        <v>15985687740</v>
      </c>
      <c r="W86" s="167"/>
      <c r="X86" s="49">
        <f>V86/درآمدها!$J$5</f>
        <v>1.1052651500328453E-3</v>
      </c>
    </row>
    <row r="87" spans="1:24">
      <c r="A87" s="5">
        <v>78</v>
      </c>
      <c r="B87" s="159" t="s">
        <v>261</v>
      </c>
      <c r="D87" s="92">
        <v>1252490</v>
      </c>
      <c r="E87" s="92"/>
      <c r="F87" s="92">
        <v>36901560546</v>
      </c>
      <c r="G87" s="92"/>
      <c r="H87" s="112">
        <v>35458673258</v>
      </c>
      <c r="I87" s="65"/>
      <c r="J87" s="65">
        <v>79246</v>
      </c>
      <c r="K87" s="65">
        <v>2283045410</v>
      </c>
      <c r="L87" s="167"/>
      <c r="M87" s="65">
        <v>16106</v>
      </c>
      <c r="N87" s="65">
        <v>474523976</v>
      </c>
      <c r="O87" s="65"/>
      <c r="P87" s="65">
        <v>1315630</v>
      </c>
      <c r="Q87" s="65"/>
      <c r="R87" s="168">
        <v>29180</v>
      </c>
      <c r="S87" s="65"/>
      <c r="T87" s="65">
        <v>38710081980</v>
      </c>
      <c r="U87" s="65"/>
      <c r="V87" s="4">
        <v>38161662406</v>
      </c>
      <c r="W87" s="167"/>
      <c r="X87" s="49">
        <f>V87/درآمدها!$J$5</f>
        <v>2.638532430427068E-3</v>
      </c>
    </row>
    <row r="88" spans="1:24">
      <c r="A88" s="5">
        <v>79</v>
      </c>
      <c r="B88" s="5" t="s">
        <v>223</v>
      </c>
      <c r="D88" s="92">
        <v>5591885</v>
      </c>
      <c r="E88" s="92"/>
      <c r="F88" s="92">
        <v>35517674698</v>
      </c>
      <c r="G88" s="92"/>
      <c r="H88" s="112">
        <v>28626858417</v>
      </c>
      <c r="I88" s="65"/>
      <c r="J88" s="65">
        <v>353807</v>
      </c>
      <c r="K88" s="65">
        <v>1829033623</v>
      </c>
      <c r="L88" s="167"/>
      <c r="M88" s="65">
        <v>71910</v>
      </c>
      <c r="N88" s="65">
        <v>456746873</v>
      </c>
      <c r="O88" s="65"/>
      <c r="P88" s="65">
        <v>5873782</v>
      </c>
      <c r="Q88" s="65"/>
      <c r="R88" s="168">
        <v>5970</v>
      </c>
      <c r="S88" s="65"/>
      <c r="T88" s="65">
        <v>36889961448</v>
      </c>
      <c r="U88" s="65"/>
      <c r="V88" s="4">
        <v>34857832997</v>
      </c>
      <c r="W88" s="167"/>
      <c r="X88" s="49">
        <f>V88/درآمدها!$J$5</f>
        <v>2.4101026270421239E-3</v>
      </c>
    </row>
    <row r="89" spans="1:24">
      <c r="A89" s="5">
        <v>80</v>
      </c>
      <c r="B89" s="5" t="s">
        <v>224</v>
      </c>
      <c r="D89" s="92">
        <v>1165931</v>
      </c>
      <c r="E89" s="92"/>
      <c r="F89" s="171">
        <v>34705692142</v>
      </c>
      <c r="G89" s="92"/>
      <c r="H89" s="172">
        <v>31118981133</v>
      </c>
      <c r="I89" s="65"/>
      <c r="J89" s="65">
        <v>0</v>
      </c>
      <c r="K89" s="173">
        <v>0</v>
      </c>
      <c r="L89" s="167"/>
      <c r="M89" s="65">
        <v>312596</v>
      </c>
      <c r="N89" s="65">
        <v>9304890719</v>
      </c>
      <c r="O89" s="65"/>
      <c r="P89" s="65">
        <v>853335</v>
      </c>
      <c r="Q89" s="65"/>
      <c r="R89" s="168">
        <v>30880</v>
      </c>
      <c r="S89" s="65"/>
      <c r="T89" s="148">
        <v>25400801423</v>
      </c>
      <c r="U89" s="65"/>
      <c r="V89" s="173">
        <v>26194196443</v>
      </c>
      <c r="W89" s="167"/>
      <c r="X89" s="49">
        <f>V89/درآمدها!$J$5</f>
        <v>1.811090829024427E-3</v>
      </c>
    </row>
    <row r="90" spans="1:24">
      <c r="A90" s="5">
        <v>81</v>
      </c>
      <c r="B90" s="5" t="s">
        <v>132</v>
      </c>
      <c r="D90" s="92">
        <v>493901</v>
      </c>
      <c r="E90" s="92"/>
      <c r="F90" s="92">
        <v>5883669351</v>
      </c>
      <c r="G90" s="92"/>
      <c r="H90" s="112">
        <v>5763897278</v>
      </c>
      <c r="I90" s="65"/>
      <c r="J90" s="65">
        <v>31610</v>
      </c>
      <c r="K90" s="65">
        <v>371109739</v>
      </c>
      <c r="L90" s="167"/>
      <c r="M90" s="65">
        <v>6351</v>
      </c>
      <c r="N90" s="148">
        <v>75657235</v>
      </c>
      <c r="O90" s="65"/>
      <c r="P90" s="65">
        <v>519160</v>
      </c>
      <c r="Q90" s="65"/>
      <c r="R90" s="168">
        <v>12380</v>
      </c>
      <c r="S90" s="65"/>
      <c r="T90" s="65">
        <v>6179121855</v>
      </c>
      <c r="U90" s="65"/>
      <c r="V90" s="4">
        <v>6388958957</v>
      </c>
      <c r="W90" s="167"/>
      <c r="X90" s="49">
        <f>V90/درآمدها!$J$5</f>
        <v>4.4173849727420587E-4</v>
      </c>
    </row>
    <row r="91" spans="1:24">
      <c r="A91" s="5">
        <v>82</v>
      </c>
      <c r="B91" s="159" t="s">
        <v>130</v>
      </c>
      <c r="D91" s="92">
        <v>1170870</v>
      </c>
      <c r="E91" s="92"/>
      <c r="F91" s="92">
        <v>12993135713</v>
      </c>
      <c r="G91" s="92"/>
      <c r="H91" s="112">
        <v>12930965929</v>
      </c>
      <c r="I91" s="65"/>
      <c r="J91" s="65">
        <v>0</v>
      </c>
      <c r="K91" s="65">
        <v>0</v>
      </c>
      <c r="L91" s="167"/>
      <c r="M91" s="65">
        <v>1170870</v>
      </c>
      <c r="N91" s="65">
        <v>12993135713</v>
      </c>
      <c r="O91" s="65"/>
      <c r="P91" s="65">
        <v>0</v>
      </c>
      <c r="Q91" s="65"/>
      <c r="R91" s="168"/>
      <c r="S91" s="65"/>
      <c r="T91" s="65">
        <v>0</v>
      </c>
      <c r="U91" s="65"/>
      <c r="V91" s="4">
        <v>0</v>
      </c>
      <c r="W91" s="167"/>
      <c r="X91" s="49">
        <f>V91/درآمدها!$J$5</f>
        <v>0</v>
      </c>
    </row>
    <row r="92" spans="1:24">
      <c r="A92" s="5">
        <v>83</v>
      </c>
      <c r="B92" s="159" t="s">
        <v>129</v>
      </c>
      <c r="D92" s="92">
        <v>5646848</v>
      </c>
      <c r="E92" s="171"/>
      <c r="F92" s="92">
        <v>41605999777</v>
      </c>
      <c r="G92" s="92"/>
      <c r="H92" s="112">
        <v>35644132768</v>
      </c>
      <c r="I92" s="65"/>
      <c r="J92" s="65">
        <v>357284</v>
      </c>
      <c r="K92" s="4">
        <v>2393100324</v>
      </c>
      <c r="L92" s="167"/>
      <c r="M92" s="65">
        <v>72617</v>
      </c>
      <c r="N92" s="65">
        <v>535042361</v>
      </c>
      <c r="O92" s="65"/>
      <c r="P92" s="65">
        <v>5931515</v>
      </c>
      <c r="Q92" s="65"/>
      <c r="R92" s="168">
        <v>7160</v>
      </c>
      <c r="S92" s="65"/>
      <c r="T92" s="65">
        <v>43464057740</v>
      </c>
      <c r="U92" s="65"/>
      <c r="V92" s="4">
        <v>42216953001</v>
      </c>
      <c r="W92" s="167"/>
      <c r="X92" s="49">
        <f>V92/درآمدها!$J$5</f>
        <v>2.9189189512205398E-3</v>
      </c>
    </row>
    <row r="93" spans="1:24">
      <c r="A93" s="5">
        <v>84</v>
      </c>
      <c r="B93" s="159" t="s">
        <v>128</v>
      </c>
      <c r="D93" s="92">
        <v>64118</v>
      </c>
      <c r="E93" s="92"/>
      <c r="F93" s="171">
        <v>336380772</v>
      </c>
      <c r="G93" s="92"/>
      <c r="H93" s="172">
        <v>588287880</v>
      </c>
      <c r="I93" s="65"/>
      <c r="J93" s="65">
        <v>0</v>
      </c>
      <c r="K93" s="148">
        <v>0</v>
      </c>
      <c r="L93" s="167"/>
      <c r="M93" s="65">
        <v>0</v>
      </c>
      <c r="N93" s="148">
        <v>0</v>
      </c>
      <c r="O93" s="65"/>
      <c r="P93" s="65">
        <v>64118</v>
      </c>
      <c r="Q93" s="65"/>
      <c r="R93" s="168">
        <v>9410</v>
      </c>
      <c r="S93" s="65"/>
      <c r="T93" s="148">
        <v>336380772</v>
      </c>
      <c r="U93" s="65"/>
      <c r="V93" s="173">
        <v>599760448</v>
      </c>
      <c r="W93" s="167"/>
      <c r="X93" s="49">
        <f>V93/درآمدها!$J$5</f>
        <v>4.1467988886319037E-5</v>
      </c>
    </row>
    <row r="94" spans="1:24">
      <c r="A94" s="5">
        <v>85</v>
      </c>
      <c r="B94" s="159" t="s">
        <v>127</v>
      </c>
      <c r="D94" s="92">
        <v>1469535</v>
      </c>
      <c r="E94" s="92"/>
      <c r="F94" s="92">
        <v>23327518212</v>
      </c>
      <c r="G94" s="92"/>
      <c r="H94" s="112">
        <v>21108433809</v>
      </c>
      <c r="I94" s="65"/>
      <c r="J94" s="4">
        <v>1179968</v>
      </c>
      <c r="K94" s="65">
        <v>18421161469</v>
      </c>
      <c r="L94" s="167"/>
      <c r="M94" s="65">
        <v>18897</v>
      </c>
      <c r="N94" s="65">
        <v>299972516</v>
      </c>
      <c r="O94" s="65"/>
      <c r="P94" s="65">
        <v>2630606</v>
      </c>
      <c r="Q94" s="65"/>
      <c r="R94" s="168">
        <v>15680</v>
      </c>
      <c r="S94" s="65"/>
      <c r="T94" s="65">
        <v>41448707165</v>
      </c>
      <c r="U94" s="65"/>
      <c r="V94" s="4">
        <v>41002477065</v>
      </c>
      <c r="W94" s="167"/>
      <c r="X94" s="49">
        <f>V94/درآمدها!$J$5</f>
        <v>2.8349489682303482E-3</v>
      </c>
    </row>
    <row r="95" spans="1:24">
      <c r="A95" s="5">
        <v>86</v>
      </c>
      <c r="B95" s="159" t="s">
        <v>126</v>
      </c>
      <c r="D95" s="92">
        <v>20320670</v>
      </c>
      <c r="E95" s="92"/>
      <c r="F95" s="92">
        <v>39435811820</v>
      </c>
      <c r="G95" s="92"/>
      <c r="H95" s="112">
        <v>35632380196</v>
      </c>
      <c r="I95" s="65"/>
      <c r="J95" s="65">
        <v>1335170</v>
      </c>
      <c r="K95" s="65">
        <v>2430233172</v>
      </c>
      <c r="L95" s="167"/>
      <c r="M95" s="65">
        <v>261320</v>
      </c>
      <c r="N95" s="65">
        <v>507137134</v>
      </c>
      <c r="O95" s="65"/>
      <c r="P95" s="65">
        <v>21394520</v>
      </c>
      <c r="Q95" s="65"/>
      <c r="R95" s="168">
        <v>1890</v>
      </c>
      <c r="S95" s="65"/>
      <c r="T95" s="65">
        <v>41358907858</v>
      </c>
      <c r="U95" s="65"/>
      <c r="V95" s="4">
        <v>40195050728</v>
      </c>
      <c r="W95" s="167"/>
      <c r="X95" s="49">
        <f>V95/درآمدها!$J$5</f>
        <v>2.7791227688187502E-3</v>
      </c>
    </row>
    <row r="96" spans="1:24">
      <c r="A96" s="5">
        <v>87</v>
      </c>
      <c r="B96" s="159" t="s">
        <v>124</v>
      </c>
      <c r="D96" s="92">
        <v>3961601</v>
      </c>
      <c r="E96" s="92"/>
      <c r="F96" s="92">
        <v>16875098695</v>
      </c>
      <c r="G96" s="92"/>
      <c r="H96" s="112">
        <v>17307639541</v>
      </c>
      <c r="I96" s="65"/>
      <c r="J96" s="65">
        <v>0</v>
      </c>
      <c r="K96" s="65">
        <v>0</v>
      </c>
      <c r="L96" s="167"/>
      <c r="M96" s="65">
        <v>50945</v>
      </c>
      <c r="N96" s="65">
        <v>217008705</v>
      </c>
      <c r="O96" s="65"/>
      <c r="P96" s="65">
        <v>3910656</v>
      </c>
      <c r="Q96" s="65"/>
      <c r="R96" s="168">
        <v>4936</v>
      </c>
      <c r="S96" s="65"/>
      <c r="T96" s="65">
        <v>16658089990</v>
      </c>
      <c r="U96" s="65"/>
      <c r="V96" s="4">
        <v>19188145183</v>
      </c>
      <c r="W96" s="167"/>
      <c r="X96" s="49">
        <f>V96/درآمدها!$J$5</f>
        <v>1.3266860024716404E-3</v>
      </c>
    </row>
    <row r="97" spans="1:24">
      <c r="A97" s="5">
        <v>88</v>
      </c>
      <c r="B97" s="159" t="s">
        <v>123</v>
      </c>
      <c r="D97" s="92">
        <v>13511236</v>
      </c>
      <c r="E97" s="92"/>
      <c r="F97" s="92">
        <v>54949626284</v>
      </c>
      <c r="G97" s="92"/>
      <c r="H97" s="112">
        <v>56705023986</v>
      </c>
      <c r="I97" s="65"/>
      <c r="J97" s="65">
        <v>887756</v>
      </c>
      <c r="K97" s="65">
        <v>4325937301</v>
      </c>
      <c r="L97" s="167"/>
      <c r="M97" s="65">
        <v>4945751</v>
      </c>
      <c r="N97" s="65">
        <v>20354172424</v>
      </c>
      <c r="O97" s="65"/>
      <c r="P97" s="65">
        <v>9453241</v>
      </c>
      <c r="Q97" s="65"/>
      <c r="R97" s="168">
        <v>5600</v>
      </c>
      <c r="S97" s="65"/>
      <c r="T97" s="65">
        <v>38921391161</v>
      </c>
      <c r="U97" s="65"/>
      <c r="V97" s="4">
        <v>52623167614</v>
      </c>
      <c r="W97" s="167"/>
      <c r="X97" s="49">
        <f>V97/درآمدها!$J$5</f>
        <v>3.6384141986306106E-3</v>
      </c>
    </row>
    <row r="98" spans="1:24">
      <c r="A98" s="5">
        <v>89</v>
      </c>
      <c r="B98" s="159" t="s">
        <v>122</v>
      </c>
      <c r="D98" s="92">
        <v>1070019</v>
      </c>
      <c r="E98" s="92"/>
      <c r="F98" s="92">
        <v>67426759141</v>
      </c>
      <c r="G98" s="92"/>
      <c r="H98" s="112">
        <v>58617883049</v>
      </c>
      <c r="I98" s="65"/>
      <c r="J98" s="65">
        <v>67701</v>
      </c>
      <c r="K98" s="65">
        <v>3872197797</v>
      </c>
      <c r="L98" s="167"/>
      <c r="M98" s="65">
        <v>13760</v>
      </c>
      <c r="N98" s="65">
        <v>867080123</v>
      </c>
      <c r="O98" s="65"/>
      <c r="P98" s="65">
        <v>1123960</v>
      </c>
      <c r="Q98" s="65"/>
      <c r="R98" s="168">
        <v>60300</v>
      </c>
      <c r="S98" s="65"/>
      <c r="T98" s="65">
        <v>70431876815</v>
      </c>
      <c r="U98" s="65"/>
      <c r="V98" s="4">
        <v>67371528015</v>
      </c>
      <c r="W98" s="167"/>
      <c r="X98" s="49">
        <f>V98/درآمدها!$J$5</f>
        <v>4.6581293986567643E-3</v>
      </c>
    </row>
    <row r="99" spans="1:24" ht="29.25" customHeight="1">
      <c r="A99" s="5">
        <v>90</v>
      </c>
      <c r="B99" s="159" t="s">
        <v>121</v>
      </c>
      <c r="C99" s="162"/>
      <c r="D99" s="92">
        <v>2304065</v>
      </c>
      <c r="E99" s="92"/>
      <c r="F99" s="92">
        <v>56963972468</v>
      </c>
      <c r="G99" s="92"/>
      <c r="H99" s="112">
        <v>49792335383</v>
      </c>
      <c r="I99" s="65"/>
      <c r="J99" s="65">
        <v>145781</v>
      </c>
      <c r="K99" s="163">
        <v>3269012924</v>
      </c>
      <c r="L99" s="65"/>
      <c r="M99" s="65">
        <v>29629</v>
      </c>
      <c r="N99" s="163">
        <v>732525142</v>
      </c>
      <c r="O99" s="65"/>
      <c r="P99" s="65">
        <v>2420217</v>
      </c>
      <c r="Q99" s="65"/>
      <c r="R99" s="168">
        <v>23000</v>
      </c>
      <c r="S99" s="65"/>
      <c r="T99" s="65">
        <v>59500460250</v>
      </c>
      <c r="U99" s="65"/>
      <c r="V99" s="4">
        <v>55333784307</v>
      </c>
      <c r="W99" s="174"/>
      <c r="X99" s="49">
        <f>V99/درآمدها!$J$5</f>
        <v>3.8258287293407032E-3</v>
      </c>
    </row>
    <row r="100" spans="1:24">
      <c r="A100" s="5">
        <v>91</v>
      </c>
      <c r="B100" s="159" t="s">
        <v>120</v>
      </c>
      <c r="D100" s="92">
        <v>8864525</v>
      </c>
      <c r="E100" s="92"/>
      <c r="F100" s="92">
        <v>61656589116</v>
      </c>
      <c r="G100" s="92"/>
      <c r="H100" s="112">
        <v>67850714290</v>
      </c>
      <c r="I100" s="65"/>
      <c r="J100" s="65">
        <v>357112</v>
      </c>
      <c r="K100" s="65">
        <v>2950130669</v>
      </c>
      <c r="L100" s="167"/>
      <c r="M100" s="65">
        <v>35482</v>
      </c>
      <c r="N100" s="65">
        <v>246792591</v>
      </c>
      <c r="O100" s="65"/>
      <c r="P100" s="65">
        <v>9186155</v>
      </c>
      <c r="Q100" s="65"/>
      <c r="R100" s="168">
        <v>8950</v>
      </c>
      <c r="S100" s="65"/>
      <c r="T100" s="65">
        <v>64359927194</v>
      </c>
      <c r="U100" s="65"/>
      <c r="V100" s="4">
        <v>81726901534</v>
      </c>
      <c r="W100" s="167"/>
      <c r="X100" s="49">
        <f>V100/درآمدها!$J$5</f>
        <v>5.6506731242891199E-3</v>
      </c>
    </row>
    <row r="101" spans="1:24">
      <c r="A101" s="5">
        <v>92</v>
      </c>
      <c r="B101" s="159" t="s">
        <v>119</v>
      </c>
      <c r="D101" s="92">
        <v>727803</v>
      </c>
      <c r="E101" s="92"/>
      <c r="F101" s="92">
        <v>17998844499</v>
      </c>
      <c r="G101" s="92"/>
      <c r="H101" s="112">
        <v>22594048432</v>
      </c>
      <c r="I101" s="65"/>
      <c r="J101" s="65">
        <v>46048</v>
      </c>
      <c r="K101" s="65">
        <v>1476347750</v>
      </c>
      <c r="L101" s="167"/>
      <c r="M101" s="65">
        <v>9356</v>
      </c>
      <c r="N101" s="65">
        <v>231377432</v>
      </c>
      <c r="O101" s="65"/>
      <c r="P101" s="65">
        <v>764495</v>
      </c>
      <c r="Q101" s="65"/>
      <c r="R101" s="168">
        <v>38150</v>
      </c>
      <c r="S101" s="65"/>
      <c r="T101" s="65">
        <v>19243814817</v>
      </c>
      <c r="U101" s="65"/>
      <c r="V101" s="4">
        <v>28991949622</v>
      </c>
      <c r="W101" s="167"/>
      <c r="X101" s="49">
        <f>V101/درآمدها!$J$5</f>
        <v>2.004530056503188E-3</v>
      </c>
    </row>
    <row r="102" spans="1:24">
      <c r="A102" s="5">
        <v>93</v>
      </c>
      <c r="B102" s="159" t="s">
        <v>118</v>
      </c>
      <c r="C102" s="5">
        <v>0</v>
      </c>
      <c r="D102" s="92">
        <v>1497692</v>
      </c>
      <c r="E102" s="92">
        <v>30849198855</v>
      </c>
      <c r="F102" s="92">
        <v>10644244576</v>
      </c>
      <c r="G102" s="92">
        <v>30849198855</v>
      </c>
      <c r="H102" s="112">
        <v>20813154645</v>
      </c>
      <c r="I102" s="65">
        <v>30849198855</v>
      </c>
      <c r="J102" s="65">
        <v>98405</v>
      </c>
      <c r="K102" s="65">
        <v>1382380516</v>
      </c>
      <c r="L102" s="167">
        <v>2272125</v>
      </c>
      <c r="M102" s="65">
        <v>19260</v>
      </c>
      <c r="N102" s="65">
        <v>136882717</v>
      </c>
      <c r="O102" s="65"/>
      <c r="P102" s="65">
        <v>1576837</v>
      </c>
      <c r="Q102" s="65"/>
      <c r="R102" s="168">
        <v>17650</v>
      </c>
      <c r="S102" s="65"/>
      <c r="T102" s="65">
        <v>11889742375</v>
      </c>
      <c r="U102" s="65"/>
      <c r="V102" s="4">
        <v>27665577572</v>
      </c>
      <c r="W102" s="167"/>
      <c r="X102" s="49">
        <f>V102/درآمدها!$J$5</f>
        <v>1.9128234732966141E-3</v>
      </c>
    </row>
    <row r="103" spans="1:24">
      <c r="A103" s="5">
        <v>94</v>
      </c>
      <c r="B103" s="5" t="s">
        <v>117</v>
      </c>
      <c r="D103" s="92">
        <v>776209</v>
      </c>
      <c r="E103" s="92"/>
      <c r="F103" s="92">
        <v>10710053421</v>
      </c>
      <c r="G103" s="92"/>
      <c r="H103" s="112">
        <v>11573858349</v>
      </c>
      <c r="I103" s="65"/>
      <c r="J103" s="65">
        <v>0</v>
      </c>
      <c r="K103" s="65">
        <v>0</v>
      </c>
      <c r="L103" s="167"/>
      <c r="M103" s="65">
        <v>9981</v>
      </c>
      <c r="N103" s="65">
        <v>137716830</v>
      </c>
      <c r="O103" s="65"/>
      <c r="P103" s="65">
        <v>766228</v>
      </c>
      <c r="Q103" s="65"/>
      <c r="R103" s="168">
        <v>17200</v>
      </c>
      <c r="S103" s="65"/>
      <c r="T103" s="65">
        <v>10572336591</v>
      </c>
      <c r="U103" s="65"/>
      <c r="V103" s="4">
        <v>13100705830</v>
      </c>
      <c r="W103" s="167"/>
      <c r="X103" s="49">
        <f>V103/درآمدها!$J$5</f>
        <v>9.0579484788129113E-4</v>
      </c>
    </row>
    <row r="104" spans="1:24">
      <c r="A104" s="5">
        <v>95</v>
      </c>
      <c r="B104" s="159" t="s">
        <v>116</v>
      </c>
      <c r="D104" s="92">
        <v>2859347</v>
      </c>
      <c r="E104" s="92"/>
      <c r="F104" s="92">
        <v>47775609621</v>
      </c>
      <c r="G104" s="92"/>
      <c r="H104" s="112">
        <v>47921749311</v>
      </c>
      <c r="I104" s="65"/>
      <c r="J104" s="65">
        <v>180914</v>
      </c>
      <c r="K104" s="65">
        <v>3157226334</v>
      </c>
      <c r="L104" s="167"/>
      <c r="M104" s="65">
        <v>36770</v>
      </c>
      <c r="N104" s="65">
        <v>614374249</v>
      </c>
      <c r="O104" s="65"/>
      <c r="P104" s="65">
        <v>3003491</v>
      </c>
      <c r="Q104" s="65"/>
      <c r="R104" s="168">
        <v>19200</v>
      </c>
      <c r="S104" s="65"/>
      <c r="T104" s="65">
        <v>50318461706</v>
      </c>
      <c r="U104" s="65"/>
      <c r="V104" s="4">
        <v>57323908392</v>
      </c>
      <c r="W104" s="167"/>
      <c r="X104" s="49">
        <f>V104/درآمدها!$J$5</f>
        <v>3.9634277386024408E-3</v>
      </c>
    </row>
    <row r="105" spans="1:24">
      <c r="A105" s="5">
        <v>96</v>
      </c>
      <c r="B105" s="5" t="s">
        <v>115</v>
      </c>
      <c r="D105" s="92">
        <v>1362602</v>
      </c>
      <c r="E105" s="92"/>
      <c r="F105" s="92">
        <v>61597234777</v>
      </c>
      <c r="G105" s="92"/>
      <c r="H105" s="112">
        <v>61087702768</v>
      </c>
      <c r="I105" s="65"/>
      <c r="J105" s="65">
        <v>86213</v>
      </c>
      <c r="K105" s="65">
        <v>4176068258</v>
      </c>
      <c r="L105" s="167"/>
      <c r="M105" s="65">
        <v>17522</v>
      </c>
      <c r="N105" s="65">
        <v>792092444</v>
      </c>
      <c r="O105" s="65"/>
      <c r="P105" s="65">
        <v>1431293</v>
      </c>
      <c r="Q105" s="65"/>
      <c r="R105" s="168">
        <v>51230</v>
      </c>
      <c r="S105" s="65"/>
      <c r="T105" s="65">
        <v>64981210591</v>
      </c>
      <c r="U105" s="65"/>
      <c r="V105" s="4">
        <v>72888855809</v>
      </c>
      <c r="W105" s="167"/>
      <c r="X105" s="49">
        <f>V105/درآمدها!$J$5</f>
        <v>5.0396025158099839E-3</v>
      </c>
    </row>
    <row r="106" spans="1:24">
      <c r="A106" s="5">
        <v>97</v>
      </c>
      <c r="B106" s="5" t="s">
        <v>114</v>
      </c>
      <c r="D106" s="92">
        <v>9510130</v>
      </c>
      <c r="E106" s="92"/>
      <c r="F106" s="92">
        <v>97617999549</v>
      </c>
      <c r="G106" s="92"/>
      <c r="H106" s="112">
        <v>104650740126</v>
      </c>
      <c r="I106" s="65"/>
      <c r="J106" s="65">
        <v>0</v>
      </c>
      <c r="K106" s="65">
        <v>0</v>
      </c>
      <c r="L106" s="167"/>
      <c r="M106" s="65">
        <v>122298</v>
      </c>
      <c r="N106" s="65">
        <v>1255344155</v>
      </c>
      <c r="O106" s="65"/>
      <c r="P106" s="65">
        <v>9387832</v>
      </c>
      <c r="Q106" s="65"/>
      <c r="R106" s="168">
        <v>12220</v>
      </c>
      <c r="S106" s="65"/>
      <c r="T106" s="65">
        <v>96362655394</v>
      </c>
      <c r="U106" s="65"/>
      <c r="V106" s="4">
        <v>114036727166</v>
      </c>
      <c r="W106" s="167"/>
      <c r="X106" s="49">
        <f>V106/درآمدها!$J$5</f>
        <v>7.8846041790869882E-3</v>
      </c>
    </row>
    <row r="107" spans="1:24">
      <c r="A107" s="5">
        <v>98</v>
      </c>
      <c r="B107" s="159" t="s">
        <v>113</v>
      </c>
      <c r="D107" s="92">
        <v>5631119</v>
      </c>
      <c r="E107" s="92"/>
      <c r="F107" s="92">
        <v>29446341312</v>
      </c>
      <c r="G107" s="92"/>
      <c r="H107" s="112">
        <v>26269601763</v>
      </c>
      <c r="I107" s="65"/>
      <c r="J107" s="65">
        <v>356290</v>
      </c>
      <c r="K107" s="65">
        <v>1827704693</v>
      </c>
      <c r="L107" s="167"/>
      <c r="M107" s="65">
        <v>72392</v>
      </c>
      <c r="N107" s="65">
        <v>378553453</v>
      </c>
      <c r="O107" s="65"/>
      <c r="P107" s="65">
        <v>5915017</v>
      </c>
      <c r="Q107" s="65"/>
      <c r="R107" s="168">
        <v>5500</v>
      </c>
      <c r="S107" s="65"/>
      <c r="T107" s="65">
        <v>30895492552</v>
      </c>
      <c r="U107" s="65"/>
      <c r="V107" s="4">
        <v>32339024573</v>
      </c>
      <c r="W107" s="167"/>
      <c r="X107" s="49">
        <f>V107/درآمدها!$J$5</f>
        <v>2.235949896428586E-3</v>
      </c>
    </row>
    <row r="108" spans="1:24">
      <c r="A108" s="5">
        <v>99</v>
      </c>
      <c r="B108" s="159" t="s">
        <v>416</v>
      </c>
      <c r="D108" s="92">
        <v>0</v>
      </c>
      <c r="E108" s="92"/>
      <c r="F108" s="92">
        <v>0</v>
      </c>
      <c r="G108" s="92"/>
      <c r="H108" s="112">
        <v>0</v>
      </c>
      <c r="I108" s="65"/>
      <c r="J108" s="65">
        <v>357610</v>
      </c>
      <c r="K108" s="65">
        <v>15096998953</v>
      </c>
      <c r="L108" s="167"/>
      <c r="M108" s="65">
        <v>0</v>
      </c>
      <c r="N108" s="65">
        <v>0</v>
      </c>
      <c r="O108" s="65"/>
      <c r="P108" s="65">
        <v>357610</v>
      </c>
      <c r="Q108" s="65"/>
      <c r="R108" s="168">
        <v>41820</v>
      </c>
      <c r="S108" s="65"/>
      <c r="T108" s="65">
        <v>15096998953</v>
      </c>
      <c r="U108" s="65"/>
      <c r="V108" s="4">
        <v>14866266463</v>
      </c>
      <c r="W108" s="167"/>
      <c r="X108" s="49">
        <f>V108/درآمدها!$J$5</f>
        <v>1.0278673335737229E-3</v>
      </c>
    </row>
    <row r="109" spans="1:24">
      <c r="A109" s="5">
        <v>100</v>
      </c>
      <c r="B109" s="159" t="s">
        <v>420</v>
      </c>
      <c r="D109" s="92">
        <v>0</v>
      </c>
      <c r="E109" s="92"/>
      <c r="F109" s="92">
        <v>0</v>
      </c>
      <c r="G109" s="92"/>
      <c r="H109" s="112">
        <v>0</v>
      </c>
      <c r="I109" s="65"/>
      <c r="J109" s="65">
        <v>6182671</v>
      </c>
      <c r="K109" s="65">
        <v>40788896757</v>
      </c>
      <c r="L109" s="167"/>
      <c r="M109" s="65">
        <v>0</v>
      </c>
      <c r="N109" s="65">
        <v>0</v>
      </c>
      <c r="O109" s="65"/>
      <c r="P109" s="65">
        <v>6182671</v>
      </c>
      <c r="Q109" s="65"/>
      <c r="R109" s="168">
        <v>6500</v>
      </c>
      <c r="S109" s="65"/>
      <c r="T109" s="65">
        <v>40788896757</v>
      </c>
      <c r="U109" s="65"/>
      <c r="V109" s="4">
        <v>39948246703</v>
      </c>
      <c r="W109" s="167"/>
      <c r="X109" s="49">
        <f>V109/درآمدها!$J$5</f>
        <v>2.7620585115808358E-3</v>
      </c>
    </row>
    <row r="110" spans="1:24" ht="32.25" customHeight="1">
      <c r="A110" s="5">
        <v>101</v>
      </c>
      <c r="B110" s="5" t="s">
        <v>410</v>
      </c>
      <c r="D110" s="175">
        <v>0</v>
      </c>
      <c r="E110" s="92"/>
      <c r="F110" s="176">
        <v>0</v>
      </c>
      <c r="G110" s="92"/>
      <c r="H110" s="112">
        <v>0</v>
      </c>
      <c r="I110" s="65"/>
      <c r="J110" s="65">
        <v>2734605</v>
      </c>
      <c r="K110" s="65">
        <v>14951309821</v>
      </c>
      <c r="L110" s="167"/>
      <c r="M110" s="65">
        <v>0</v>
      </c>
      <c r="N110" s="65">
        <v>0</v>
      </c>
      <c r="O110" s="65"/>
      <c r="P110" s="65">
        <v>2734605</v>
      </c>
      <c r="Q110" s="65"/>
      <c r="R110" s="168">
        <v>5460</v>
      </c>
      <c r="S110" s="65"/>
      <c r="T110" s="65">
        <v>14951309821</v>
      </c>
      <c r="U110" s="65"/>
      <c r="V110" s="4">
        <v>14842104191</v>
      </c>
      <c r="W110" s="167"/>
      <c r="X110" s="49">
        <f>V110/درآمدها!$J$5</f>
        <v>1.02619673186915E-3</v>
      </c>
    </row>
    <row r="111" spans="1:24">
      <c r="A111" s="5">
        <v>102</v>
      </c>
      <c r="B111" s="159" t="s">
        <v>425</v>
      </c>
      <c r="D111" s="92">
        <v>0</v>
      </c>
      <c r="E111" s="92"/>
      <c r="F111" s="92">
        <v>0</v>
      </c>
      <c r="G111" s="92"/>
      <c r="H111" s="112">
        <v>0</v>
      </c>
      <c r="I111" s="65"/>
      <c r="J111" s="65">
        <v>19698660</v>
      </c>
      <c r="K111" s="65">
        <v>40511992068</v>
      </c>
      <c r="L111" s="167"/>
      <c r="M111" s="65">
        <v>0</v>
      </c>
      <c r="N111" s="65">
        <v>0</v>
      </c>
      <c r="O111" s="65"/>
      <c r="P111" s="65">
        <v>19698660</v>
      </c>
      <c r="Q111" s="65"/>
      <c r="R111" s="168">
        <v>2052</v>
      </c>
      <c r="S111" s="65"/>
      <c r="T111" s="65">
        <v>40511992068</v>
      </c>
      <c r="U111" s="65"/>
      <c r="V111" s="4">
        <v>40181141504</v>
      </c>
      <c r="W111" s="167"/>
      <c r="X111" s="49">
        <f>V111/درآمدها!$J$5</f>
        <v>2.7781610722811198E-3</v>
      </c>
    </row>
    <row r="112" spans="1:24">
      <c r="A112" s="5">
        <v>103</v>
      </c>
      <c r="B112" s="159" t="s">
        <v>390</v>
      </c>
      <c r="D112" s="92">
        <v>0</v>
      </c>
      <c r="E112" s="92"/>
      <c r="F112" s="92">
        <v>0</v>
      </c>
      <c r="G112" s="92"/>
      <c r="H112" s="112">
        <v>0</v>
      </c>
      <c r="I112" s="65"/>
      <c r="J112" s="65">
        <v>16415201</v>
      </c>
      <c r="K112" s="65">
        <v>34927551753</v>
      </c>
      <c r="L112" s="167"/>
      <c r="M112" s="65">
        <v>0</v>
      </c>
      <c r="N112" s="65">
        <v>0</v>
      </c>
      <c r="O112" s="65"/>
      <c r="P112" s="65">
        <v>16415201</v>
      </c>
      <c r="Q112" s="65"/>
      <c r="R112" s="168">
        <v>2130</v>
      </c>
      <c r="S112" s="65"/>
      <c r="T112" s="65">
        <v>34927551753</v>
      </c>
      <c r="U112" s="65"/>
      <c r="V112" s="4">
        <v>34756340083</v>
      </c>
      <c r="W112" s="167"/>
      <c r="X112" s="49">
        <f>V112/درآمدها!$J$5</f>
        <v>2.4030853136400368E-3</v>
      </c>
    </row>
    <row r="113" spans="1:24">
      <c r="A113" s="5">
        <v>104</v>
      </c>
      <c r="B113" s="159" t="s">
        <v>389</v>
      </c>
      <c r="D113" s="92">
        <v>0</v>
      </c>
      <c r="E113" s="92"/>
      <c r="F113" s="92">
        <v>0</v>
      </c>
      <c r="G113" s="92"/>
      <c r="H113" s="112">
        <v>0</v>
      </c>
      <c r="I113" s="65"/>
      <c r="J113" s="65">
        <v>20263399</v>
      </c>
      <c r="K113" s="65">
        <v>38939303580</v>
      </c>
      <c r="L113" s="167"/>
      <c r="M113" s="65">
        <v>0</v>
      </c>
      <c r="N113" s="65">
        <v>0</v>
      </c>
      <c r="O113" s="65"/>
      <c r="P113" s="65">
        <v>20263399</v>
      </c>
      <c r="Q113" s="65"/>
      <c r="R113" s="168">
        <v>1828</v>
      </c>
      <c r="S113" s="65"/>
      <c r="T113" s="65">
        <v>38939303580</v>
      </c>
      <c r="U113" s="65"/>
      <c r="V113" s="4">
        <v>36828612342</v>
      </c>
      <c r="W113" s="167"/>
      <c r="X113" s="49">
        <f>V113/درآمدها!$J$5</f>
        <v>2.5463641231917452E-3</v>
      </c>
    </row>
    <row r="114" spans="1:24">
      <c r="A114" s="5">
        <v>105</v>
      </c>
      <c r="B114" s="5" t="s">
        <v>407</v>
      </c>
      <c r="D114" s="92">
        <v>0</v>
      </c>
      <c r="E114" s="169"/>
      <c r="F114" s="112">
        <v>0</v>
      </c>
      <c r="G114" s="169"/>
      <c r="H114" s="112">
        <v>0</v>
      </c>
      <c r="I114" s="65"/>
      <c r="J114" s="65">
        <v>1377196</v>
      </c>
      <c r="K114" s="65">
        <v>54242401082</v>
      </c>
      <c r="L114" s="167"/>
      <c r="M114" s="65">
        <v>0</v>
      </c>
      <c r="N114" s="65">
        <v>0</v>
      </c>
      <c r="O114" s="65"/>
      <c r="P114" s="65">
        <v>1377196</v>
      </c>
      <c r="Q114" s="65"/>
      <c r="R114" s="168">
        <v>37110</v>
      </c>
      <c r="S114" s="65"/>
      <c r="T114" s="65">
        <v>54242401082</v>
      </c>
      <c r="U114" s="65"/>
      <c r="V114" s="4">
        <v>50803652489</v>
      </c>
      <c r="W114" s="167"/>
      <c r="X114" s="49">
        <f>V114/درآمدها!$J$5</f>
        <v>3.5126112497472768E-3</v>
      </c>
    </row>
    <row r="115" spans="1:24">
      <c r="A115" s="5">
        <v>106</v>
      </c>
      <c r="B115" s="159" t="s">
        <v>399</v>
      </c>
      <c r="D115" s="92">
        <v>0</v>
      </c>
      <c r="E115" s="92"/>
      <c r="F115" s="92">
        <v>0</v>
      </c>
      <c r="G115" s="92"/>
      <c r="H115" s="112">
        <v>0</v>
      </c>
      <c r="I115" s="65"/>
      <c r="J115" s="65">
        <v>1671854</v>
      </c>
      <c r="K115" s="65">
        <v>39848767292</v>
      </c>
      <c r="L115" s="167"/>
      <c r="M115" s="65">
        <v>0</v>
      </c>
      <c r="N115" s="65">
        <v>0</v>
      </c>
      <c r="O115" s="65"/>
      <c r="P115" s="65">
        <v>1671854</v>
      </c>
      <c r="Q115" s="65"/>
      <c r="R115" s="168">
        <v>21900</v>
      </c>
      <c r="S115" s="65"/>
      <c r="T115" s="65">
        <v>39848767292</v>
      </c>
      <c r="U115" s="65"/>
      <c r="V115" s="4">
        <v>36395751667</v>
      </c>
      <c r="W115" s="167"/>
      <c r="X115" s="49">
        <f>V115/درآمدها!$J$5</f>
        <v>2.5164357380838553E-3</v>
      </c>
    </row>
    <row r="116" spans="1:24">
      <c r="A116" s="5">
        <v>107</v>
      </c>
      <c r="B116" s="159" t="s">
        <v>373</v>
      </c>
      <c r="D116" s="92">
        <v>2254171</v>
      </c>
      <c r="E116" s="92"/>
      <c r="F116" s="92">
        <v>30604292722</v>
      </c>
      <c r="G116" s="92"/>
      <c r="H116" s="112">
        <v>30877654649</v>
      </c>
      <c r="I116" s="65"/>
      <c r="J116" s="65">
        <v>331739</v>
      </c>
      <c r="K116" s="148">
        <v>4804048940</v>
      </c>
      <c r="L116" s="167"/>
      <c r="M116" s="65">
        <v>0</v>
      </c>
      <c r="N116" s="65">
        <v>0</v>
      </c>
      <c r="O116" s="65"/>
      <c r="P116" s="65">
        <v>2585910</v>
      </c>
      <c r="Q116" s="65"/>
      <c r="R116" s="168">
        <v>14100</v>
      </c>
      <c r="S116" s="65"/>
      <c r="T116" s="148">
        <v>35408341662</v>
      </c>
      <c r="U116" s="65"/>
      <c r="V116" s="173">
        <v>36244386085</v>
      </c>
      <c r="W116" s="167"/>
      <c r="X116" s="49">
        <f>V116/درآمدها!$J$5</f>
        <v>2.5059701825556799E-3</v>
      </c>
    </row>
    <row r="117" spans="1:24">
      <c r="A117" s="5">
        <v>108</v>
      </c>
      <c r="B117" s="159" t="s">
        <v>353</v>
      </c>
      <c r="D117" s="92">
        <v>367254</v>
      </c>
      <c r="E117" s="92"/>
      <c r="F117" s="92">
        <v>48925458973</v>
      </c>
      <c r="G117" s="92"/>
      <c r="H117" s="112">
        <v>51803268214</v>
      </c>
      <c r="I117" s="65"/>
      <c r="J117" s="65">
        <v>23799</v>
      </c>
      <c r="K117" s="65">
        <v>3372947477</v>
      </c>
      <c r="L117" s="167"/>
      <c r="M117" s="65">
        <v>4722</v>
      </c>
      <c r="N117" s="65">
        <v>629063311</v>
      </c>
      <c r="O117" s="65"/>
      <c r="P117" s="65">
        <v>386331</v>
      </c>
      <c r="Q117" s="65"/>
      <c r="R117" s="168">
        <v>147050</v>
      </c>
      <c r="S117" s="65"/>
      <c r="T117" s="65">
        <v>51669343139</v>
      </c>
      <c r="U117" s="65"/>
      <c r="V117" s="4">
        <v>56471954211</v>
      </c>
      <c r="W117" s="167"/>
      <c r="X117" s="49">
        <f>V117/درآمدها!$J$5</f>
        <v>3.9045228431109644E-3</v>
      </c>
    </row>
    <row r="118" spans="1:24">
      <c r="A118" s="5">
        <v>109</v>
      </c>
      <c r="B118" s="159" t="s">
        <v>286</v>
      </c>
      <c r="D118" s="92">
        <v>2691670</v>
      </c>
      <c r="E118" s="92"/>
      <c r="F118" s="92">
        <v>39112252777</v>
      </c>
      <c r="G118" s="92"/>
      <c r="H118" s="112">
        <v>42489394471</v>
      </c>
      <c r="I118" s="65"/>
      <c r="J118" s="65">
        <v>170305</v>
      </c>
      <c r="K118" s="65">
        <v>2732148459</v>
      </c>
      <c r="L118" s="167"/>
      <c r="M118" s="65">
        <v>34614</v>
      </c>
      <c r="N118" s="65">
        <v>502970839</v>
      </c>
      <c r="O118" s="65"/>
      <c r="P118" s="65">
        <v>2827361</v>
      </c>
      <c r="Q118" s="65"/>
      <c r="R118" s="168">
        <v>14920</v>
      </c>
      <c r="S118" s="65"/>
      <c r="T118" s="65">
        <v>41341430397</v>
      </c>
      <c r="U118" s="65"/>
      <c r="V118" s="4">
        <v>41933229979</v>
      </c>
      <c r="W118" s="167"/>
      <c r="X118" s="49">
        <f>V118/درآمدها!$J$5</f>
        <v>2.899302080581066E-3</v>
      </c>
    </row>
    <row r="119" spans="1:24">
      <c r="A119" s="5">
        <v>110</v>
      </c>
      <c r="B119" s="159" t="s">
        <v>273</v>
      </c>
      <c r="D119" s="92">
        <v>14061682</v>
      </c>
      <c r="E119" s="92"/>
      <c r="F119" s="92">
        <v>62101630808</v>
      </c>
      <c r="G119" s="92"/>
      <c r="H119" s="112">
        <v>57086213230</v>
      </c>
      <c r="I119" s="65"/>
      <c r="J119" s="65">
        <v>778886</v>
      </c>
      <c r="K119" s="65">
        <v>3770496510</v>
      </c>
      <c r="L119" s="167"/>
      <c r="M119" s="65">
        <v>4515554</v>
      </c>
      <c r="N119" s="65">
        <v>19999480551</v>
      </c>
      <c r="O119" s="65"/>
      <c r="P119" s="65">
        <v>10325014</v>
      </c>
      <c r="Q119" s="65"/>
      <c r="R119" s="168">
        <v>4610</v>
      </c>
      <c r="S119" s="65"/>
      <c r="T119" s="65">
        <v>45872646767</v>
      </c>
      <c r="U119" s="65"/>
      <c r="V119" s="4">
        <v>47315104572</v>
      </c>
      <c r="W119" s="167"/>
      <c r="X119" s="49">
        <f>V119/درآمدها!$J$5</f>
        <v>3.2714098388607299E-3</v>
      </c>
    </row>
    <row r="120" spans="1:24">
      <c r="A120" s="5">
        <v>111</v>
      </c>
      <c r="B120" s="159" t="s">
        <v>253</v>
      </c>
      <c r="D120" s="92">
        <v>3198616</v>
      </c>
      <c r="E120" s="177"/>
      <c r="F120" s="177">
        <v>32127103620</v>
      </c>
      <c r="G120" s="92"/>
      <c r="H120" s="178">
        <v>37073952182</v>
      </c>
      <c r="I120" s="65"/>
      <c r="J120" s="65">
        <v>0</v>
      </c>
      <c r="K120" s="65">
        <v>0</v>
      </c>
      <c r="L120" s="167"/>
      <c r="M120" s="65">
        <v>1194001</v>
      </c>
      <c r="N120" s="65">
        <v>11992622387</v>
      </c>
      <c r="O120" s="65"/>
      <c r="P120" s="65">
        <v>2004615</v>
      </c>
      <c r="Q120" s="65"/>
      <c r="R120" s="168">
        <v>13780</v>
      </c>
      <c r="S120" s="65"/>
      <c r="T120" s="65">
        <v>20134481233</v>
      </c>
      <c r="U120" s="65"/>
      <c r="V120" s="4">
        <v>27459234316</v>
      </c>
      <c r="W120" s="167"/>
      <c r="X120" s="49">
        <f>V120/درآمدها!$J$5</f>
        <v>1.8985567108331864E-3</v>
      </c>
    </row>
    <row r="121" spans="1:24">
      <c r="A121" s="5">
        <v>112</v>
      </c>
      <c r="B121" s="159" t="s">
        <v>149</v>
      </c>
      <c r="D121" s="92">
        <v>12815974</v>
      </c>
      <c r="E121" s="92"/>
      <c r="F121" s="92">
        <v>48111689567</v>
      </c>
      <c r="G121" s="92"/>
      <c r="H121" s="112">
        <v>60475445883</v>
      </c>
      <c r="I121" s="65"/>
      <c r="J121" s="65">
        <v>810886</v>
      </c>
      <c r="K121" s="65">
        <v>4139564036</v>
      </c>
      <c r="L121" s="167"/>
      <c r="M121" s="65">
        <v>2915249</v>
      </c>
      <c r="N121" s="65">
        <v>11167778734</v>
      </c>
      <c r="O121" s="65"/>
      <c r="P121" s="65">
        <v>10711611</v>
      </c>
      <c r="Q121" s="65"/>
      <c r="R121" s="168">
        <v>5560</v>
      </c>
      <c r="S121" s="65"/>
      <c r="T121" s="65">
        <v>41083474869</v>
      </c>
      <c r="U121" s="65"/>
      <c r="V121" s="4">
        <v>59202195649</v>
      </c>
      <c r="W121" s="167"/>
      <c r="X121" s="49">
        <f>V121/درآمدها!$J$5</f>
        <v>4.0932942467363526E-3</v>
      </c>
    </row>
    <row r="122" spans="1:24">
      <c r="A122" s="5">
        <v>113</v>
      </c>
      <c r="B122" s="159" t="s">
        <v>148</v>
      </c>
      <c r="D122" s="92">
        <v>1278817</v>
      </c>
      <c r="E122" s="92"/>
      <c r="F122" s="92">
        <v>11169102056</v>
      </c>
      <c r="G122" s="92"/>
      <c r="H122" s="112">
        <v>6953507977</v>
      </c>
      <c r="I122" s="65"/>
      <c r="J122" s="65">
        <v>2550293</v>
      </c>
      <c r="K122" s="65">
        <v>15144577979</v>
      </c>
      <c r="L122" s="167"/>
      <c r="M122" s="65">
        <v>16445</v>
      </c>
      <c r="N122" s="65">
        <v>143629529</v>
      </c>
      <c r="O122" s="65"/>
      <c r="P122" s="65">
        <v>3812665</v>
      </c>
      <c r="Q122" s="65"/>
      <c r="R122" s="168">
        <v>5930</v>
      </c>
      <c r="S122" s="65"/>
      <c r="T122" s="65">
        <v>26170050506</v>
      </c>
      <c r="U122" s="65"/>
      <c r="V122" s="4">
        <v>22474579287</v>
      </c>
      <c r="W122" s="167"/>
      <c r="X122" s="49">
        <f>V122/درآمدها!$J$5</f>
        <v>1.5539130784729773E-3</v>
      </c>
    </row>
    <row r="123" spans="1:24">
      <c r="A123" s="5">
        <v>114</v>
      </c>
      <c r="B123" s="159" t="s">
        <v>147</v>
      </c>
      <c r="D123" s="92">
        <v>3813888</v>
      </c>
      <c r="E123" s="92"/>
      <c r="F123" s="92">
        <v>31468400919</v>
      </c>
      <c r="G123" s="92"/>
      <c r="H123" s="112">
        <v>29002644556</v>
      </c>
      <c r="I123" s="65"/>
      <c r="J123" s="65">
        <v>246042</v>
      </c>
      <c r="K123" s="65">
        <v>1892065453</v>
      </c>
      <c r="L123" s="167"/>
      <c r="M123" s="65">
        <v>49045</v>
      </c>
      <c r="N123" s="65">
        <v>404670437</v>
      </c>
      <c r="O123" s="65"/>
      <c r="P123" s="65">
        <v>4010885</v>
      </c>
      <c r="Q123" s="65"/>
      <c r="R123" s="168">
        <v>8440</v>
      </c>
      <c r="S123" s="65"/>
      <c r="T123" s="65">
        <v>32955795935</v>
      </c>
      <c r="U123" s="65"/>
      <c r="V123" s="4">
        <v>33650450779</v>
      </c>
      <c r="W123" s="167"/>
      <c r="X123" s="49">
        <f>V123/درآمدها!$J$5</f>
        <v>2.3266231102375026E-3</v>
      </c>
    </row>
    <row r="124" spans="1:24">
      <c r="A124" s="5">
        <v>115</v>
      </c>
      <c r="B124" s="159" t="s">
        <v>146</v>
      </c>
      <c r="D124" s="92">
        <v>19349051</v>
      </c>
      <c r="E124" s="169"/>
      <c r="F124" s="92">
        <v>76900921919</v>
      </c>
      <c r="G124" s="169"/>
      <c r="H124" s="169">
        <v>67222564897</v>
      </c>
      <c r="I124" s="65"/>
      <c r="J124" s="65">
        <v>1271330</v>
      </c>
      <c r="K124" s="65">
        <v>4350664097</v>
      </c>
      <c r="L124" s="167"/>
      <c r="M124" s="65">
        <v>248825</v>
      </c>
      <c r="N124" s="65">
        <v>988930770</v>
      </c>
      <c r="O124" s="65"/>
      <c r="P124" s="5">
        <v>20371556</v>
      </c>
      <c r="Q124" s="5"/>
      <c r="R124" s="179">
        <v>3598</v>
      </c>
      <c r="S124" s="65"/>
      <c r="T124" s="65">
        <v>80262655246</v>
      </c>
      <c r="U124" s="65"/>
      <c r="V124" s="4">
        <v>72860742184</v>
      </c>
      <c r="W124" s="167"/>
      <c r="X124" s="49">
        <f>V124/درآمدها!$J$5</f>
        <v>5.037658713925512E-3</v>
      </c>
    </row>
    <row r="125" spans="1:24">
      <c r="A125" s="5">
        <v>116</v>
      </c>
      <c r="B125" s="159" t="s">
        <v>144</v>
      </c>
      <c r="D125" s="92">
        <v>20500313</v>
      </c>
      <c r="E125" s="92"/>
      <c r="F125" s="92">
        <v>74915661558</v>
      </c>
      <c r="G125" s="92"/>
      <c r="H125" s="112">
        <v>63152463693</v>
      </c>
      <c r="I125" s="65"/>
      <c r="J125" s="65">
        <v>1297086</v>
      </c>
      <c r="K125" s="65">
        <v>4222752229</v>
      </c>
      <c r="L125" s="167"/>
      <c r="M125" s="65">
        <v>263630</v>
      </c>
      <c r="N125" s="65">
        <v>963400698</v>
      </c>
      <c r="O125" s="65"/>
      <c r="P125" s="65">
        <v>21533769</v>
      </c>
      <c r="Q125" s="65"/>
      <c r="R125" s="168">
        <v>3153</v>
      </c>
      <c r="S125" s="65"/>
      <c r="T125" s="65">
        <v>78175013089</v>
      </c>
      <c r="U125" s="65"/>
      <c r="V125" s="4">
        <v>67491992617</v>
      </c>
      <c r="W125" s="167"/>
      <c r="X125" s="49">
        <f>V125/درآمدها!$J$5</f>
        <v>4.6664584320126471E-3</v>
      </c>
    </row>
    <row r="126" spans="1:24">
      <c r="A126" s="5">
        <v>117</v>
      </c>
      <c r="B126" s="159" t="s">
        <v>143</v>
      </c>
      <c r="D126" s="92">
        <v>18076352</v>
      </c>
      <c r="E126" s="92"/>
      <c r="F126" s="92">
        <v>47681225621</v>
      </c>
      <c r="G126" s="92"/>
      <c r="H126" s="112">
        <v>53439204379</v>
      </c>
      <c r="I126" s="65"/>
      <c r="J126" s="65">
        <v>1143717</v>
      </c>
      <c r="K126" s="65">
        <v>3494274352</v>
      </c>
      <c r="L126" s="167"/>
      <c r="M126" s="65">
        <v>232458</v>
      </c>
      <c r="N126" s="65">
        <v>613170309</v>
      </c>
      <c r="O126" s="65"/>
      <c r="P126" s="65">
        <v>18987611</v>
      </c>
      <c r="Q126" s="65"/>
      <c r="R126" s="168">
        <v>3260</v>
      </c>
      <c r="S126" s="65"/>
      <c r="T126" s="65">
        <v>50562329664</v>
      </c>
      <c r="U126" s="65"/>
      <c r="V126" s="4">
        <v>61531309172</v>
      </c>
      <c r="W126" s="167"/>
      <c r="X126" s="49">
        <f>V126/درآمدها!$J$5</f>
        <v>4.2543312974602102E-3</v>
      </c>
    </row>
    <row r="127" spans="1:24">
      <c r="A127" s="5">
        <v>118</v>
      </c>
      <c r="B127" s="159" t="s">
        <v>142</v>
      </c>
      <c r="D127" s="92">
        <v>7197376</v>
      </c>
      <c r="E127" s="92"/>
      <c r="F127" s="92">
        <v>35628168913</v>
      </c>
      <c r="G127" s="92"/>
      <c r="H127" s="112">
        <v>33976965611</v>
      </c>
      <c r="I127" s="65"/>
      <c r="J127" s="65">
        <v>1444378</v>
      </c>
      <c r="K127" s="65">
        <v>7190919742</v>
      </c>
      <c r="L127" s="167"/>
      <c r="M127" s="65">
        <v>91937</v>
      </c>
      <c r="N127" s="148">
        <v>455102938</v>
      </c>
      <c r="O127" s="65"/>
      <c r="P127" s="65">
        <v>8549817</v>
      </c>
      <c r="Q127" s="65"/>
      <c r="R127" s="168">
        <v>5069</v>
      </c>
      <c r="S127" s="65"/>
      <c r="T127" s="65">
        <v>42363985717</v>
      </c>
      <c r="U127" s="65"/>
      <c r="V127" s="4">
        <v>43081155193</v>
      </c>
      <c r="W127" s="167"/>
      <c r="X127" s="49">
        <f>V127/درآمدها!$J$5</f>
        <v>2.9786706854552534E-3</v>
      </c>
    </row>
    <row r="128" spans="1:24">
      <c r="A128" s="5">
        <v>119</v>
      </c>
      <c r="B128" s="159" t="s">
        <v>141</v>
      </c>
      <c r="D128" s="92">
        <v>7205141</v>
      </c>
      <c r="E128" s="92"/>
      <c r="F128" s="92">
        <v>38562432627</v>
      </c>
      <c r="G128" s="92"/>
      <c r="H128" s="112">
        <v>36885692621</v>
      </c>
      <c r="I128" s="65"/>
      <c r="J128" s="65">
        <v>456162</v>
      </c>
      <c r="K128" s="65">
        <v>2474314620</v>
      </c>
      <c r="L128" s="167"/>
      <c r="M128" s="65">
        <v>92656</v>
      </c>
      <c r="N128" s="65">
        <v>0</v>
      </c>
      <c r="O128" s="65"/>
      <c r="P128" s="65">
        <v>7568647</v>
      </c>
      <c r="Q128" s="65"/>
      <c r="R128" s="168">
        <v>5730</v>
      </c>
      <c r="S128" s="65"/>
      <c r="T128" s="65">
        <v>40540845674</v>
      </c>
      <c r="U128" s="65"/>
      <c r="V128" s="4">
        <v>43110305647</v>
      </c>
      <c r="W128" s="167"/>
      <c r="X128" s="49">
        <f>V128/درآمدها!$J$5</f>
        <v>2.9806861746502046E-3</v>
      </c>
    </row>
    <row r="129" spans="1:24">
      <c r="A129" s="5">
        <v>120</v>
      </c>
      <c r="B129" s="159" t="s">
        <v>140</v>
      </c>
      <c r="D129" s="92">
        <v>17059142</v>
      </c>
      <c r="E129" s="92"/>
      <c r="F129" s="92">
        <v>44230218652</v>
      </c>
      <c r="G129" s="92"/>
      <c r="H129" s="112">
        <v>45904331769</v>
      </c>
      <c r="I129" s="65"/>
      <c r="J129" s="65">
        <v>1117650</v>
      </c>
      <c r="K129" s="65">
        <v>3083592872</v>
      </c>
      <c r="L129" s="167"/>
      <c r="M129" s="65">
        <v>219377</v>
      </c>
      <c r="N129" s="65">
        <v>568791366</v>
      </c>
      <c r="O129" s="65"/>
      <c r="P129" s="65">
        <v>17957415</v>
      </c>
      <c r="Q129" s="65"/>
      <c r="R129" s="168">
        <v>2808</v>
      </c>
      <c r="S129" s="65"/>
      <c r="T129" s="65">
        <v>46745020158</v>
      </c>
      <c r="U129" s="65"/>
      <c r="V129" s="4">
        <v>50124396017</v>
      </c>
      <c r="W129" s="167"/>
      <c r="X129" s="49">
        <f>V129/درآمدها!$J$5</f>
        <v>3.4656468326607799E-3</v>
      </c>
    </row>
    <row r="130" spans="1:24">
      <c r="A130" s="5">
        <v>121</v>
      </c>
      <c r="B130" s="159" t="s">
        <v>139</v>
      </c>
      <c r="D130" s="92">
        <v>8465138</v>
      </c>
      <c r="E130" s="92"/>
      <c r="F130" s="92">
        <v>37592514000</v>
      </c>
      <c r="G130" s="92"/>
      <c r="H130" s="112">
        <v>40719074108</v>
      </c>
      <c r="I130" s="65"/>
      <c r="J130" s="65">
        <v>553222</v>
      </c>
      <c r="K130" s="65">
        <v>2716013181</v>
      </c>
      <c r="L130" s="167"/>
      <c r="M130" s="65">
        <v>0</v>
      </c>
      <c r="N130" s="65">
        <v>0</v>
      </c>
      <c r="O130" s="65"/>
      <c r="P130" s="65">
        <v>9018360</v>
      </c>
      <c r="Q130" s="65"/>
      <c r="R130" s="168">
        <v>5130</v>
      </c>
      <c r="S130" s="65"/>
      <c r="T130" s="65">
        <v>40308527181</v>
      </c>
      <c r="U130" s="65"/>
      <c r="V130" s="4">
        <v>45988914892</v>
      </c>
      <c r="W130" s="167"/>
      <c r="X130" s="49">
        <f>V130/درآمدها!$J$5</f>
        <v>3.1797158648836548E-3</v>
      </c>
    </row>
    <row r="131" spans="1:24">
      <c r="A131" s="5">
        <v>122</v>
      </c>
      <c r="B131" s="159" t="s">
        <v>138</v>
      </c>
      <c r="D131" s="92">
        <v>1659239</v>
      </c>
      <c r="E131" s="92"/>
      <c r="F131" s="92">
        <v>48592625571</v>
      </c>
      <c r="G131" s="92"/>
      <c r="H131" s="112">
        <v>49975805800</v>
      </c>
      <c r="I131" s="65"/>
      <c r="J131" s="65">
        <v>107122</v>
      </c>
      <c r="K131" s="65">
        <v>3509016999</v>
      </c>
      <c r="L131" s="167"/>
      <c r="M131" s="65">
        <v>21337</v>
      </c>
      <c r="N131" s="65">
        <v>624877339</v>
      </c>
      <c r="O131" s="65"/>
      <c r="P131" s="65">
        <v>1745024</v>
      </c>
      <c r="Q131" s="65"/>
      <c r="R131" s="168">
        <v>33970</v>
      </c>
      <c r="S131" s="65"/>
      <c r="T131" s="65">
        <v>51476765231</v>
      </c>
      <c r="U131" s="65"/>
      <c r="V131" s="4">
        <v>58925758417</v>
      </c>
      <c r="W131" s="167"/>
      <c r="X131" s="49">
        <f>V131/درآمدها!$J$5</f>
        <v>4.07418112231715E-3</v>
      </c>
    </row>
    <row r="132" spans="1:24">
      <c r="A132" s="5">
        <v>123</v>
      </c>
      <c r="B132" s="159" t="s">
        <v>137</v>
      </c>
      <c r="D132" s="92">
        <v>13514819</v>
      </c>
      <c r="E132" s="92"/>
      <c r="F132" s="92">
        <v>63559802364</v>
      </c>
      <c r="G132" s="92"/>
      <c r="H132" s="112">
        <v>57969461147</v>
      </c>
      <c r="I132" s="65"/>
      <c r="J132" s="65">
        <v>887991</v>
      </c>
      <c r="K132" s="65">
        <v>4154722722</v>
      </c>
      <c r="L132" s="167"/>
      <c r="M132" s="65">
        <v>173798</v>
      </c>
      <c r="N132" s="65">
        <v>817366961</v>
      </c>
      <c r="O132" s="65"/>
      <c r="P132" s="65">
        <v>14229012</v>
      </c>
      <c r="Q132" s="65"/>
      <c r="R132" s="168">
        <v>4720</v>
      </c>
      <c r="S132" s="65"/>
      <c r="T132" s="65">
        <v>66897158125</v>
      </c>
      <c r="U132" s="65"/>
      <c r="V132" s="4">
        <v>66761329070</v>
      </c>
      <c r="W132" s="167"/>
      <c r="X132" s="49">
        <f>V132/درآمدها!$J$5</f>
        <v>4.6159396824891133E-3</v>
      </c>
    </row>
    <row r="133" spans="1:24">
      <c r="A133" s="5">
        <v>124</v>
      </c>
      <c r="B133" s="159" t="s">
        <v>136</v>
      </c>
      <c r="D133" s="92">
        <v>3387526</v>
      </c>
      <c r="E133" s="92"/>
      <c r="F133" s="92">
        <v>45640453296</v>
      </c>
      <c r="G133" s="92"/>
      <c r="H133" s="112">
        <v>37007398724</v>
      </c>
      <c r="I133" s="65"/>
      <c r="J133" s="65">
        <v>218455</v>
      </c>
      <c r="K133" s="65">
        <v>2751460436</v>
      </c>
      <c r="L133" s="167"/>
      <c r="M133" s="65">
        <v>43563</v>
      </c>
      <c r="N133" s="65">
        <v>586928356</v>
      </c>
      <c r="O133" s="65"/>
      <c r="P133" s="65">
        <v>3562418</v>
      </c>
      <c r="Q133" s="65"/>
      <c r="R133" s="168">
        <v>14320</v>
      </c>
      <c r="S133" s="65"/>
      <c r="T133" s="65">
        <v>47804985376</v>
      </c>
      <c r="U133" s="65"/>
      <c r="V133" s="4">
        <v>50710293502</v>
      </c>
      <c r="W133" s="167"/>
      <c r="X133" s="49">
        <f>V133/درآمدها!$J$5</f>
        <v>3.5061563235375477E-3</v>
      </c>
    </row>
    <row r="134" spans="1:24">
      <c r="A134" s="5">
        <v>125</v>
      </c>
      <c r="B134" s="159" t="s">
        <v>135</v>
      </c>
      <c r="D134" s="92">
        <v>3370703</v>
      </c>
      <c r="E134" s="92"/>
      <c r="F134" s="92">
        <v>14794906958</v>
      </c>
      <c r="G134" s="92"/>
      <c r="H134" s="112">
        <v>17624404893</v>
      </c>
      <c r="I134" s="65"/>
      <c r="J134" s="65">
        <v>221472</v>
      </c>
      <c r="K134" s="65">
        <v>1236909393</v>
      </c>
      <c r="L134" s="167"/>
      <c r="M134" s="65">
        <v>43346</v>
      </c>
      <c r="N134" s="65">
        <v>190257058</v>
      </c>
      <c r="O134" s="65"/>
      <c r="P134" s="65">
        <v>3548829</v>
      </c>
      <c r="Q134" s="65"/>
      <c r="R134" s="168">
        <v>6140</v>
      </c>
      <c r="S134" s="65"/>
      <c r="T134" s="65">
        <v>15841559293</v>
      </c>
      <c r="U134" s="65"/>
      <c r="V134" s="4">
        <v>21660160694</v>
      </c>
      <c r="W134" s="167"/>
      <c r="X134" s="49">
        <f>V134/درآمدها!$J$5</f>
        <v>1.4976034280517886E-3</v>
      </c>
    </row>
    <row r="135" spans="1:24">
      <c r="A135" s="5">
        <v>126</v>
      </c>
      <c r="B135" s="159" t="s">
        <v>134</v>
      </c>
      <c r="D135" s="92">
        <v>49387142</v>
      </c>
      <c r="E135" s="92"/>
      <c r="F135" s="92">
        <v>171132127577</v>
      </c>
      <c r="G135" s="92"/>
      <c r="H135" s="112">
        <v>220625238546</v>
      </c>
      <c r="I135" s="65"/>
      <c r="J135" s="65">
        <v>0</v>
      </c>
      <c r="K135" s="65">
        <v>0</v>
      </c>
      <c r="L135" s="167"/>
      <c r="M135" s="65">
        <v>635110</v>
      </c>
      <c r="N135" s="65">
        <v>2200729201</v>
      </c>
      <c r="O135" s="65"/>
      <c r="P135" s="65">
        <v>48752032</v>
      </c>
      <c r="Q135" s="65"/>
      <c r="R135" s="168">
        <v>4775</v>
      </c>
      <c r="S135" s="65"/>
      <c r="T135" s="65">
        <v>168931398376</v>
      </c>
      <c r="U135" s="65"/>
      <c r="V135" s="4">
        <v>231405846634</v>
      </c>
      <c r="W135" s="167"/>
      <c r="X135" s="49">
        <f>V135/درآمدها!$J$5</f>
        <v>1.5999613026246039E-2</v>
      </c>
    </row>
    <row r="136" spans="1:24">
      <c r="A136" s="5">
        <v>127</v>
      </c>
      <c r="B136" s="5" t="s">
        <v>424</v>
      </c>
      <c r="D136" s="92">
        <v>0</v>
      </c>
      <c r="E136" s="92"/>
      <c r="F136" s="92">
        <v>0</v>
      </c>
      <c r="G136" s="92"/>
      <c r="H136" s="112">
        <v>0</v>
      </c>
      <c r="I136" s="65"/>
      <c r="J136" s="65">
        <v>3415346</v>
      </c>
      <c r="K136" s="65">
        <v>21558600453</v>
      </c>
      <c r="L136" s="167"/>
      <c r="M136" s="65">
        <v>0</v>
      </c>
      <c r="N136" s="65">
        <v>0</v>
      </c>
      <c r="O136" s="65"/>
      <c r="P136" s="65">
        <v>3415346</v>
      </c>
      <c r="Q136" s="65"/>
      <c r="R136" s="168">
        <v>5580</v>
      </c>
      <c r="S136" s="65"/>
      <c r="T136" s="65">
        <v>21558600453</v>
      </c>
      <c r="U136" s="65"/>
      <c r="V136" s="4">
        <v>18944237782</v>
      </c>
      <c r="W136" s="167"/>
      <c r="X136" s="49">
        <f>V136/درآمدها!$J$5</f>
        <v>1.3098220204806857E-3</v>
      </c>
    </row>
    <row r="137" spans="1:24">
      <c r="A137" s="5">
        <v>128</v>
      </c>
      <c r="B137" s="159" t="s">
        <v>427</v>
      </c>
      <c r="D137" s="92">
        <v>0</v>
      </c>
      <c r="E137" s="171"/>
      <c r="F137" s="92">
        <v>0</v>
      </c>
      <c r="G137" s="92"/>
      <c r="H137" s="112">
        <v>0</v>
      </c>
      <c r="I137" s="65"/>
      <c r="J137" s="65">
        <v>4493219</v>
      </c>
      <c r="K137" s="65">
        <v>34766846244</v>
      </c>
      <c r="L137" s="167"/>
      <c r="M137" s="65">
        <v>0</v>
      </c>
      <c r="N137" s="65">
        <v>0</v>
      </c>
      <c r="O137" s="65"/>
      <c r="P137" s="65">
        <v>4493219</v>
      </c>
      <c r="Q137" s="65"/>
      <c r="R137" s="168">
        <v>8810</v>
      </c>
      <c r="S137" s="65"/>
      <c r="T137" s="65">
        <v>34766846244</v>
      </c>
      <c r="U137" s="65"/>
      <c r="V137" s="4">
        <v>39349727101</v>
      </c>
      <c r="W137" s="167"/>
      <c r="X137" s="49">
        <f>V137/درآمدها!$J$5</f>
        <v>2.7206763159279804E-3</v>
      </c>
    </row>
    <row r="138" spans="1:24">
      <c r="A138" s="5">
        <v>129</v>
      </c>
      <c r="B138" s="159" t="s">
        <v>406</v>
      </c>
      <c r="D138" s="92">
        <v>0</v>
      </c>
      <c r="E138" s="92"/>
      <c r="F138" s="92">
        <v>0</v>
      </c>
      <c r="G138" s="92"/>
      <c r="H138" s="112">
        <v>0</v>
      </c>
      <c r="I138" s="65"/>
      <c r="J138" s="65">
        <v>474864</v>
      </c>
      <c r="K138" s="65">
        <v>50231860291</v>
      </c>
      <c r="L138" s="167"/>
      <c r="M138" s="65">
        <v>0</v>
      </c>
      <c r="N138" s="65">
        <v>0</v>
      </c>
      <c r="O138" s="65"/>
      <c r="P138" s="65">
        <v>474864</v>
      </c>
      <c r="Q138" s="65"/>
      <c r="R138" s="168">
        <v>111760</v>
      </c>
      <c r="S138" s="65"/>
      <c r="T138" s="65">
        <v>50231860291</v>
      </c>
      <c r="U138" s="65"/>
      <c r="V138" s="4">
        <v>52755029378</v>
      </c>
      <c r="W138" s="167"/>
      <c r="X138" s="49">
        <f>V138/درآمدها!$J$5</f>
        <v>3.6475312422474689E-3</v>
      </c>
    </row>
    <row r="139" spans="1:24">
      <c r="A139" s="5">
        <v>130</v>
      </c>
      <c r="B139" s="159" t="s">
        <v>400</v>
      </c>
      <c r="D139" s="92">
        <v>0</v>
      </c>
      <c r="E139" s="92"/>
      <c r="F139" s="92">
        <v>0</v>
      </c>
      <c r="G139" s="92"/>
      <c r="H139" s="112">
        <v>0</v>
      </c>
      <c r="I139" s="65"/>
      <c r="J139" s="65">
        <v>603682</v>
      </c>
      <c r="K139" s="65">
        <v>26988145694</v>
      </c>
      <c r="L139" s="167"/>
      <c r="M139" s="65">
        <v>0</v>
      </c>
      <c r="N139" s="65">
        <v>0</v>
      </c>
      <c r="O139" s="65"/>
      <c r="P139" s="65">
        <v>603682</v>
      </c>
      <c r="Q139" s="65"/>
      <c r="R139" s="168">
        <v>43250</v>
      </c>
      <c r="S139" s="65"/>
      <c r="T139" s="65">
        <v>26988145694</v>
      </c>
      <c r="U139" s="65"/>
      <c r="V139" s="4">
        <v>25953896487</v>
      </c>
      <c r="W139" s="167"/>
      <c r="X139" s="49">
        <f>V139/درآمدها!$J$5</f>
        <v>1.7944762690980094E-3</v>
      </c>
    </row>
    <row r="140" spans="1:24">
      <c r="A140" s="5">
        <v>131</v>
      </c>
      <c r="B140" s="159" t="s">
        <v>393</v>
      </c>
      <c r="D140" s="92">
        <v>0</v>
      </c>
      <c r="E140" s="92"/>
      <c r="F140" s="92">
        <v>0</v>
      </c>
      <c r="G140" s="92"/>
      <c r="H140" s="112">
        <v>0</v>
      </c>
      <c r="I140" s="65"/>
      <c r="J140" s="65">
        <v>5697116</v>
      </c>
      <c r="K140" s="4">
        <v>57990713544</v>
      </c>
      <c r="L140" s="167"/>
      <c r="M140" s="65">
        <v>0</v>
      </c>
      <c r="N140" s="65">
        <v>0</v>
      </c>
      <c r="O140" s="65"/>
      <c r="P140" s="65">
        <v>5697116</v>
      </c>
      <c r="Q140" s="65"/>
      <c r="R140" s="168">
        <v>10280</v>
      </c>
      <c r="S140" s="65"/>
      <c r="T140" s="65">
        <v>57990713544</v>
      </c>
      <c r="U140" s="65"/>
      <c r="V140" s="4">
        <v>58217882686</v>
      </c>
      <c r="W140" s="167"/>
      <c r="X140" s="49">
        <f>V140/درآمدها!$J$5</f>
        <v>4.0252379433464635E-3</v>
      </c>
    </row>
    <row r="141" spans="1:24">
      <c r="A141" s="5">
        <v>132</v>
      </c>
      <c r="B141" s="159" t="s">
        <v>403</v>
      </c>
      <c r="D141" s="92">
        <v>0</v>
      </c>
      <c r="E141" s="92"/>
      <c r="F141" s="92">
        <v>0</v>
      </c>
      <c r="G141" s="92"/>
      <c r="H141" s="112">
        <v>0</v>
      </c>
      <c r="I141" s="65"/>
      <c r="J141" s="65">
        <v>7771099</v>
      </c>
      <c r="K141" s="65">
        <v>37034715985</v>
      </c>
      <c r="L141" s="167"/>
      <c r="M141" s="65">
        <v>0</v>
      </c>
      <c r="N141" s="65">
        <v>0</v>
      </c>
      <c r="O141" s="65"/>
      <c r="P141" s="65">
        <v>7771099</v>
      </c>
      <c r="Q141" s="65"/>
      <c r="R141" s="168">
        <v>5390</v>
      </c>
      <c r="S141" s="65"/>
      <c r="T141" s="65">
        <v>37034715985</v>
      </c>
      <c r="U141" s="65"/>
      <c r="V141" s="4">
        <v>41637000583</v>
      </c>
      <c r="W141" s="167"/>
      <c r="X141" s="49">
        <f>V141/درآمدها!$J$5</f>
        <v>2.8788205077429569E-3</v>
      </c>
    </row>
    <row r="142" spans="1:24">
      <c r="A142" s="5">
        <v>133</v>
      </c>
      <c r="B142" s="5" t="s">
        <v>338</v>
      </c>
      <c r="D142" s="92">
        <v>11511897</v>
      </c>
      <c r="E142" s="169"/>
      <c r="F142" s="169">
        <v>29140756187</v>
      </c>
      <c r="G142" s="169"/>
      <c r="H142" s="169">
        <v>23184330860</v>
      </c>
      <c r="I142" s="65"/>
      <c r="J142" s="65">
        <v>750875</v>
      </c>
      <c r="K142" s="65">
        <v>1620557284</v>
      </c>
      <c r="L142" s="167"/>
      <c r="M142" s="65">
        <v>148041</v>
      </c>
      <c r="N142" s="65">
        <v>374745073</v>
      </c>
      <c r="O142" s="65"/>
      <c r="P142" s="65">
        <v>12114731</v>
      </c>
      <c r="Q142" s="65"/>
      <c r="R142" s="168">
        <v>2140</v>
      </c>
      <c r="S142" s="65"/>
      <c r="T142" s="65">
        <v>30386568398</v>
      </c>
      <c r="U142" s="65"/>
      <c r="V142" s="4">
        <v>25771267474</v>
      </c>
      <c r="W142" s="167"/>
      <c r="X142" s="49">
        <f>V142/درآمدها!$J$5</f>
        <v>1.7818491312021085E-3</v>
      </c>
    </row>
    <row r="143" spans="1:24">
      <c r="A143" s="5">
        <v>134</v>
      </c>
      <c r="B143" s="5" t="s">
        <v>295</v>
      </c>
      <c r="D143" s="92">
        <v>893308</v>
      </c>
      <c r="E143" s="92"/>
      <c r="F143" s="92">
        <v>30141206249</v>
      </c>
      <c r="G143" s="92"/>
      <c r="H143" s="112">
        <v>26595384884</v>
      </c>
      <c r="I143" s="65"/>
      <c r="J143" s="65">
        <v>541248</v>
      </c>
      <c r="K143" s="65">
        <v>16695678753</v>
      </c>
      <c r="L143" s="167"/>
      <c r="M143" s="65">
        <v>11487</v>
      </c>
      <c r="N143" s="65">
        <v>387584166</v>
      </c>
      <c r="O143" s="65"/>
      <c r="P143" s="65">
        <v>1423069</v>
      </c>
      <c r="Q143" s="65"/>
      <c r="R143" s="168">
        <v>30700</v>
      </c>
      <c r="S143" s="65"/>
      <c r="T143" s="65">
        <v>46449300836</v>
      </c>
      <c r="U143" s="65"/>
      <c r="V143" s="4">
        <v>43428273405</v>
      </c>
      <c r="W143" s="167"/>
      <c r="X143" s="49">
        <f>V143/درآمدها!$J$5</f>
        <v>3.0026707578265726E-3</v>
      </c>
    </row>
    <row r="144" spans="1:24">
      <c r="A144" s="5">
        <v>135</v>
      </c>
      <c r="B144" s="159" t="s">
        <v>287</v>
      </c>
      <c r="D144" s="92">
        <v>5411127</v>
      </c>
      <c r="E144" s="92"/>
      <c r="F144" s="92">
        <v>95481905559</v>
      </c>
      <c r="G144" s="92"/>
      <c r="H144" s="112">
        <v>82082483926</v>
      </c>
      <c r="I144" s="65"/>
      <c r="J144" s="65">
        <v>0</v>
      </c>
      <c r="K144" s="65">
        <v>0</v>
      </c>
      <c r="L144" s="167"/>
      <c r="M144" s="65">
        <v>69586</v>
      </c>
      <c r="N144" s="65">
        <v>1227878015</v>
      </c>
      <c r="O144" s="65"/>
      <c r="P144" s="65">
        <v>5341541</v>
      </c>
      <c r="Q144" s="65"/>
      <c r="R144" s="168">
        <v>17950</v>
      </c>
      <c r="S144" s="65"/>
      <c r="T144" s="65">
        <v>94254027544</v>
      </c>
      <c r="U144" s="65"/>
      <c r="V144" s="4">
        <v>95310171022</v>
      </c>
      <c r="W144" s="167"/>
      <c r="X144" s="49">
        <f>V144/درآمدها!$J$5</f>
        <v>6.5898328672274551E-3</v>
      </c>
    </row>
    <row r="145" spans="1:24">
      <c r="A145" s="5">
        <v>136</v>
      </c>
      <c r="B145" s="159" t="s">
        <v>276</v>
      </c>
      <c r="D145" s="92">
        <v>8285406</v>
      </c>
      <c r="E145" s="92"/>
      <c r="F145" s="92">
        <v>37206355896</v>
      </c>
      <c r="G145" s="92"/>
      <c r="H145" s="112">
        <v>36914235316</v>
      </c>
      <c r="I145" s="65"/>
      <c r="J145" s="4">
        <v>418383</v>
      </c>
      <c r="K145" s="65">
        <v>1928100839</v>
      </c>
      <c r="L145" s="167"/>
      <c r="M145" s="65">
        <v>56363</v>
      </c>
      <c r="N145" s="65">
        <v>253103087</v>
      </c>
      <c r="O145" s="65"/>
      <c r="P145" s="65">
        <v>8647426</v>
      </c>
      <c r="Q145" s="65"/>
      <c r="R145" s="168">
        <v>4565</v>
      </c>
      <c r="S145" s="65"/>
      <c r="T145" s="65">
        <v>38881353648</v>
      </c>
      <c r="U145" s="65"/>
      <c r="V145" s="4">
        <v>39240620473</v>
      </c>
      <c r="W145" s="167"/>
      <c r="X145" s="49">
        <f>V145/درآمدها!$J$5</f>
        <v>2.713132583338719E-3</v>
      </c>
    </row>
    <row r="146" spans="1:24">
      <c r="A146" s="5">
        <v>137</v>
      </c>
      <c r="B146" s="159" t="s">
        <v>275</v>
      </c>
      <c r="D146" s="92">
        <v>109963515</v>
      </c>
      <c r="E146" s="92"/>
      <c r="F146" s="92">
        <v>144924805581</v>
      </c>
      <c r="G146" s="92"/>
      <c r="H146" s="112">
        <v>129750058489</v>
      </c>
      <c r="I146" s="65"/>
      <c r="J146" s="65">
        <v>108417968</v>
      </c>
      <c r="K146" s="65">
        <v>139210498224</v>
      </c>
      <c r="L146" s="167"/>
      <c r="M146" s="65">
        <v>1414112</v>
      </c>
      <c r="N146" s="65">
        <v>1863708219</v>
      </c>
      <c r="O146" s="65"/>
      <c r="P146" s="65">
        <v>216967371</v>
      </c>
      <c r="Q146" s="65"/>
      <c r="R146" s="168">
        <v>1279</v>
      </c>
      <c r="S146" s="65"/>
      <c r="T146" s="65">
        <v>282271595586</v>
      </c>
      <c r="U146" s="65"/>
      <c r="V146" s="4">
        <v>275850134969</v>
      </c>
      <c r="W146" s="167"/>
      <c r="X146" s="49">
        <f>V146/درآمدها!$J$5</f>
        <v>1.9072531990612523E-2</v>
      </c>
    </row>
    <row r="147" spans="1:24">
      <c r="A147" s="5">
        <v>138</v>
      </c>
      <c r="B147" s="5" t="s">
        <v>266</v>
      </c>
      <c r="D147" s="92">
        <v>12719775</v>
      </c>
      <c r="E147" s="92"/>
      <c r="F147" s="92">
        <v>235285483346</v>
      </c>
      <c r="G147" s="92"/>
      <c r="H147" s="112">
        <v>320780622638</v>
      </c>
      <c r="I147" s="65"/>
      <c r="J147" s="65">
        <v>0</v>
      </c>
      <c r="K147" s="65">
        <v>0</v>
      </c>
      <c r="L147" s="167"/>
      <c r="M147" s="65">
        <v>2926257</v>
      </c>
      <c r="N147" s="65">
        <v>54128771354</v>
      </c>
      <c r="O147" s="65"/>
      <c r="P147" s="65">
        <v>9793518</v>
      </c>
      <c r="Q147" s="65"/>
      <c r="R147" s="168">
        <v>27680</v>
      </c>
      <c r="S147" s="65"/>
      <c r="T147" s="65">
        <v>181156711992</v>
      </c>
      <c r="U147" s="65"/>
      <c r="V147" s="4">
        <v>269471625002</v>
      </c>
      <c r="W147" s="167"/>
      <c r="X147" s="49">
        <f>V147/درآمدها!$J$5</f>
        <v>1.8631515946115319E-2</v>
      </c>
    </row>
    <row r="148" spans="1:24">
      <c r="A148" s="5">
        <v>139</v>
      </c>
      <c r="B148" s="159" t="s">
        <v>254</v>
      </c>
      <c r="D148" s="92">
        <v>14268610</v>
      </c>
      <c r="E148" s="92"/>
      <c r="F148" s="92">
        <v>36664707778</v>
      </c>
      <c r="G148" s="92"/>
      <c r="H148" s="112">
        <v>42153991386</v>
      </c>
      <c r="I148" s="65"/>
      <c r="J148" s="65">
        <v>7682792</v>
      </c>
      <c r="K148" s="65">
        <v>0</v>
      </c>
      <c r="L148" s="167"/>
      <c r="M148" s="65">
        <v>4024887</v>
      </c>
      <c r="N148" s="65">
        <v>471499599</v>
      </c>
      <c r="O148" s="65"/>
      <c r="P148" s="65">
        <v>17926515</v>
      </c>
      <c r="Q148" s="65"/>
      <c r="R148" s="168">
        <v>2650</v>
      </c>
      <c r="S148" s="65"/>
      <c r="T148" s="65">
        <v>36193208179</v>
      </c>
      <c r="U148" s="65"/>
      <c r="V148" s="4">
        <v>47222608430</v>
      </c>
      <c r="W148" s="167"/>
      <c r="X148" s="49">
        <f>V148/درآمدها!$J$5</f>
        <v>3.2650145705477329E-3</v>
      </c>
    </row>
    <row r="149" spans="1:24">
      <c r="A149" s="5">
        <v>140</v>
      </c>
      <c r="B149" s="159" t="s">
        <v>262</v>
      </c>
      <c r="D149" s="92">
        <v>409414</v>
      </c>
      <c r="E149" s="92"/>
      <c r="F149" s="92">
        <v>9918397801</v>
      </c>
      <c r="G149" s="92"/>
      <c r="H149" s="112">
        <v>9311656339</v>
      </c>
      <c r="I149" s="65"/>
      <c r="J149" s="65">
        <v>25903</v>
      </c>
      <c r="K149" s="65">
        <v>595093886</v>
      </c>
      <c r="L149" s="167"/>
      <c r="M149" s="65">
        <v>5264</v>
      </c>
      <c r="N149" s="65">
        <v>127524818</v>
      </c>
      <c r="O149" s="65"/>
      <c r="P149" s="65">
        <v>430053</v>
      </c>
      <c r="Q149" s="65"/>
      <c r="R149" s="168">
        <v>22850</v>
      </c>
      <c r="S149" s="65"/>
      <c r="T149" s="65">
        <v>10385966869</v>
      </c>
      <c r="U149" s="65"/>
      <c r="V149" s="4">
        <v>9768242122</v>
      </c>
      <c r="W149" s="167"/>
      <c r="X149" s="49">
        <f>V149/درآمدها!$J$5</f>
        <v>6.7538524273272772E-4</v>
      </c>
    </row>
    <row r="150" spans="1:24">
      <c r="A150" s="5">
        <v>141</v>
      </c>
      <c r="B150" s="5" t="s">
        <v>225</v>
      </c>
      <c r="D150" s="92">
        <v>1444824</v>
      </c>
      <c r="E150" s="92"/>
      <c r="F150" s="92">
        <v>16329635843</v>
      </c>
      <c r="G150" s="92"/>
      <c r="H150" s="112">
        <v>18096463948</v>
      </c>
      <c r="I150" s="65"/>
      <c r="J150" s="65">
        <v>93279</v>
      </c>
      <c r="K150" s="65">
        <v>1263757966</v>
      </c>
      <c r="L150" s="167"/>
      <c r="M150" s="65">
        <v>18580</v>
      </c>
      <c r="N150" s="65">
        <v>6555543580</v>
      </c>
      <c r="O150" s="65"/>
      <c r="P150" s="65">
        <v>1519523</v>
      </c>
      <c r="Q150" s="65"/>
      <c r="R150" s="168">
        <v>8254</v>
      </c>
      <c r="S150" s="65"/>
      <c r="T150" s="65">
        <v>11037850229</v>
      </c>
      <c r="U150" s="65"/>
      <c r="V150" s="4">
        <v>12467517095</v>
      </c>
      <c r="W150" s="167"/>
      <c r="X150" s="49">
        <f>V150/درآمدها!$J$5</f>
        <v>8.6201559649270608E-4</v>
      </c>
    </row>
    <row r="151" spans="1:24">
      <c r="A151" s="5">
        <v>142</v>
      </c>
      <c r="B151" s="159" t="s">
        <v>226</v>
      </c>
      <c r="D151" s="92">
        <v>3786517</v>
      </c>
      <c r="E151" s="92"/>
      <c r="F151" s="176">
        <v>39636421459</v>
      </c>
      <c r="G151" s="92"/>
      <c r="H151" s="112">
        <v>39371306364</v>
      </c>
      <c r="I151" s="65"/>
      <c r="J151" s="65">
        <v>0</v>
      </c>
      <c r="K151" s="65">
        <v>0</v>
      </c>
      <c r="L151" s="167"/>
      <c r="M151" s="65">
        <v>1615273</v>
      </c>
      <c r="N151" s="65">
        <v>16908320073</v>
      </c>
      <c r="O151" s="65"/>
      <c r="P151" s="65">
        <v>2171244</v>
      </c>
      <c r="Q151" s="65"/>
      <c r="R151" s="168">
        <v>12940</v>
      </c>
      <c r="S151" s="65"/>
      <c r="T151" s="65">
        <v>22728101386</v>
      </c>
      <c r="U151" s="65"/>
      <c r="V151" s="4">
        <v>27928726776</v>
      </c>
      <c r="W151" s="167"/>
      <c r="X151" s="49">
        <f>V151/درآمدها!$J$5</f>
        <v>1.931017851240849E-3</v>
      </c>
    </row>
    <row r="152" spans="1:24">
      <c r="A152" s="5">
        <v>143</v>
      </c>
      <c r="B152" s="159" t="s">
        <v>227</v>
      </c>
      <c r="D152" s="92">
        <v>1240407</v>
      </c>
      <c r="E152" s="92"/>
      <c r="F152" s="92">
        <v>24211085881</v>
      </c>
      <c r="G152" s="92"/>
      <c r="H152" s="112">
        <v>23279541803</v>
      </c>
      <c r="I152" s="65"/>
      <c r="J152" s="65">
        <v>78482</v>
      </c>
      <c r="K152" s="65">
        <v>1526974733</v>
      </c>
      <c r="L152" s="167"/>
      <c r="M152" s="65">
        <v>15951</v>
      </c>
      <c r="N152" s="65">
        <v>311342189</v>
      </c>
      <c r="O152" s="65"/>
      <c r="P152" s="65">
        <v>1302938</v>
      </c>
      <c r="Q152" s="65"/>
      <c r="R152" s="168">
        <v>20680</v>
      </c>
      <c r="S152" s="65"/>
      <c r="T152" s="65">
        <v>25426718425</v>
      </c>
      <c r="U152" s="65"/>
      <c r="V152" s="4">
        <v>26784436535</v>
      </c>
      <c r="W152" s="167"/>
      <c r="X152" s="49">
        <f>V152/درآمدها!$J$5</f>
        <v>1.8519005717424328E-3</v>
      </c>
    </row>
    <row r="153" spans="1:24">
      <c r="A153" s="5">
        <v>144</v>
      </c>
      <c r="B153" s="5" t="s">
        <v>228</v>
      </c>
      <c r="D153" s="92">
        <v>8673770</v>
      </c>
      <c r="E153" s="92"/>
      <c r="F153" s="92">
        <v>36948643441</v>
      </c>
      <c r="G153" s="92"/>
      <c r="H153" s="112">
        <v>31643331123</v>
      </c>
      <c r="I153" s="65"/>
      <c r="J153" s="65">
        <v>0</v>
      </c>
      <c r="K153" s="65">
        <v>0</v>
      </c>
      <c r="L153" s="167"/>
      <c r="M153" s="65">
        <v>111495</v>
      </c>
      <c r="N153" s="65">
        <v>474947918</v>
      </c>
      <c r="O153" s="65"/>
      <c r="P153" s="65">
        <v>8562275</v>
      </c>
      <c r="Q153" s="65"/>
      <c r="R153" s="168">
        <v>3660</v>
      </c>
      <c r="S153" s="65"/>
      <c r="T153" s="65">
        <v>36473695523</v>
      </c>
      <c r="U153" s="65"/>
      <c r="V153" s="4">
        <v>31151465841</v>
      </c>
      <c r="W153" s="167"/>
      <c r="X153" s="49">
        <f>V153/درآمدها!$J$5</f>
        <v>2.1538409936747533E-3</v>
      </c>
    </row>
    <row r="154" spans="1:24">
      <c r="A154" s="5">
        <v>145</v>
      </c>
      <c r="B154" s="159" t="s">
        <v>166</v>
      </c>
      <c r="D154" s="92">
        <v>30561753</v>
      </c>
      <c r="E154" s="92"/>
      <c r="F154" s="92">
        <v>53335316625</v>
      </c>
      <c r="G154" s="92"/>
      <c r="H154" s="112">
        <v>47514180134</v>
      </c>
      <c r="I154" s="65"/>
      <c r="J154" s="65">
        <v>1972361</v>
      </c>
      <c r="K154" s="65">
        <v>3286433768</v>
      </c>
      <c r="L154" s="167"/>
      <c r="M154" s="65">
        <v>393019</v>
      </c>
      <c r="N154" s="65">
        <v>685883195</v>
      </c>
      <c r="O154" s="65"/>
      <c r="P154" s="65">
        <v>32141095</v>
      </c>
      <c r="Q154" s="65"/>
      <c r="R154" s="168">
        <v>1720</v>
      </c>
      <c r="S154" s="65"/>
      <c r="T154" s="65">
        <v>55935867198</v>
      </c>
      <c r="U154" s="65"/>
      <c r="V154" s="4">
        <v>54953751436</v>
      </c>
      <c r="W154" s="167"/>
      <c r="X154" s="49">
        <f>V154/درآمدها!$J$5</f>
        <v>3.7995529071793458E-3</v>
      </c>
    </row>
    <row r="155" spans="1:24">
      <c r="A155" s="5">
        <v>146</v>
      </c>
      <c r="B155" s="5" t="s">
        <v>165</v>
      </c>
      <c r="D155" s="92">
        <v>837668</v>
      </c>
      <c r="E155" s="92"/>
      <c r="F155" s="92">
        <v>4799665443</v>
      </c>
      <c r="G155" s="92"/>
      <c r="H155" s="112">
        <v>7544115914</v>
      </c>
      <c r="I155" s="65"/>
      <c r="J155" s="65">
        <v>0</v>
      </c>
      <c r="K155" s="65">
        <v>0</v>
      </c>
      <c r="L155" s="167"/>
      <c r="M155" s="65">
        <v>837668</v>
      </c>
      <c r="N155" s="65">
        <v>4799665443</v>
      </c>
      <c r="O155" s="65"/>
      <c r="P155" s="65">
        <v>0</v>
      </c>
      <c r="Q155" s="65"/>
      <c r="R155" s="168"/>
      <c r="S155" s="65"/>
      <c r="T155" s="65">
        <v>0</v>
      </c>
      <c r="U155" s="65"/>
      <c r="V155" s="4">
        <v>0</v>
      </c>
      <c r="W155" s="167"/>
      <c r="X155" s="49">
        <f>V155/درآمدها!$J$5</f>
        <v>0</v>
      </c>
    </row>
    <row r="156" spans="1:24">
      <c r="A156" s="5">
        <v>147</v>
      </c>
      <c r="B156" s="159" t="s">
        <v>164</v>
      </c>
      <c r="D156" s="92">
        <v>27133529</v>
      </c>
      <c r="E156" s="92"/>
      <c r="F156" s="92">
        <v>117551841676</v>
      </c>
      <c r="G156" s="92"/>
      <c r="H156" s="112">
        <v>98933605958</v>
      </c>
      <c r="I156" s="65"/>
      <c r="J156" s="65">
        <v>927613</v>
      </c>
      <c r="K156" s="65">
        <v>3852424251</v>
      </c>
      <c r="L156" s="167"/>
      <c r="M156" s="65">
        <v>180349</v>
      </c>
      <c r="N156" s="65">
        <v>781334308</v>
      </c>
      <c r="O156" s="65"/>
      <c r="P156" s="65">
        <v>27880793</v>
      </c>
      <c r="Q156" s="65"/>
      <c r="R156" s="168">
        <v>4250</v>
      </c>
      <c r="S156" s="65"/>
      <c r="T156" s="65">
        <v>120622931619</v>
      </c>
      <c r="U156" s="65"/>
      <c r="V156" s="4">
        <v>117788334699</v>
      </c>
      <c r="W156" s="167"/>
      <c r="X156" s="49">
        <f>V156/درآمدها!$J$5</f>
        <v>8.1439937737210703E-3</v>
      </c>
    </row>
    <row r="157" spans="1:24">
      <c r="A157" s="5">
        <v>148</v>
      </c>
      <c r="B157" s="5" t="s">
        <v>163</v>
      </c>
      <c r="D157" s="92">
        <v>1567293</v>
      </c>
      <c r="E157" s="92"/>
      <c r="F157" s="92">
        <v>10821509265</v>
      </c>
      <c r="G157" s="92"/>
      <c r="H157" s="112">
        <v>8880415360</v>
      </c>
      <c r="I157" s="65"/>
      <c r="J157" s="65">
        <v>0</v>
      </c>
      <c r="K157" s="65">
        <v>0</v>
      </c>
      <c r="L157" s="167"/>
      <c r="M157" s="65">
        <v>20155</v>
      </c>
      <c r="N157" s="65">
        <v>139161930</v>
      </c>
      <c r="O157" s="65"/>
      <c r="P157" s="65">
        <v>1547138</v>
      </c>
      <c r="Q157" s="65"/>
      <c r="R157" s="168">
        <v>5750</v>
      </c>
      <c r="S157" s="65"/>
      <c r="T157" s="65">
        <v>10682347335</v>
      </c>
      <c r="U157" s="65"/>
      <c r="V157" s="4">
        <v>8843112044</v>
      </c>
      <c r="W157" s="167"/>
      <c r="X157" s="49">
        <f>V157/درآمدها!$J$5</f>
        <v>6.1142089843354598E-4</v>
      </c>
    </row>
    <row r="158" spans="1:24">
      <c r="A158" s="5">
        <v>149</v>
      </c>
      <c r="B158" s="159" t="s">
        <v>162</v>
      </c>
      <c r="D158" s="92">
        <v>11326237</v>
      </c>
      <c r="E158" s="92"/>
      <c r="F158" s="92">
        <v>39933106589</v>
      </c>
      <c r="G158" s="92"/>
      <c r="H158" s="112">
        <v>65864248459</v>
      </c>
      <c r="I158" s="65"/>
      <c r="J158" s="65">
        <v>716627</v>
      </c>
      <c r="K158" s="65">
        <v>4281662719</v>
      </c>
      <c r="L158" s="167"/>
      <c r="M158" s="65">
        <v>3034119</v>
      </c>
      <c r="N158" s="65">
        <v>11123542318</v>
      </c>
      <c r="O158" s="65"/>
      <c r="P158" s="65">
        <v>9008745</v>
      </c>
      <c r="Q158" s="65"/>
      <c r="R158" s="168">
        <v>6650</v>
      </c>
      <c r="S158" s="65"/>
      <c r="T158" s="65">
        <v>33091226990</v>
      </c>
      <c r="U158" s="65"/>
      <c r="V158" s="4">
        <v>59551700736</v>
      </c>
      <c r="W158" s="167"/>
      <c r="X158" s="49">
        <f>V158/درآمدها!$J$5</f>
        <v>4.1174593498400306E-3</v>
      </c>
    </row>
    <row r="159" spans="1:24">
      <c r="A159" s="5">
        <v>150</v>
      </c>
      <c r="B159" s="159" t="s">
        <v>161</v>
      </c>
      <c r="D159" s="92">
        <v>11025528</v>
      </c>
      <c r="E159" s="92"/>
      <c r="F159" s="92">
        <v>19591593178</v>
      </c>
      <c r="G159" s="92"/>
      <c r="H159" s="112">
        <v>22040411406</v>
      </c>
      <c r="I159" s="65"/>
      <c r="J159" s="65">
        <v>8467709</v>
      </c>
      <c r="K159" s="65">
        <v>16694517046</v>
      </c>
      <c r="L159" s="167"/>
      <c r="M159" s="65">
        <v>141786</v>
      </c>
      <c r="N159" s="65">
        <v>251943819</v>
      </c>
      <c r="O159" s="65"/>
      <c r="P159" s="65">
        <v>19351451</v>
      </c>
      <c r="Q159" s="65"/>
      <c r="R159" s="168">
        <v>2089</v>
      </c>
      <c r="S159" s="65"/>
      <c r="T159" s="65">
        <v>36034166405</v>
      </c>
      <c r="U159" s="65"/>
      <c r="V159" s="4">
        <v>40184651315</v>
      </c>
      <c r="W159" s="167"/>
      <c r="X159" s="49">
        <f>V159/درآمدها!$J$5</f>
        <v>2.7784037438411172E-3</v>
      </c>
    </row>
    <row r="160" spans="1:24">
      <c r="A160" s="5">
        <v>151</v>
      </c>
      <c r="B160" s="159" t="s">
        <v>160</v>
      </c>
      <c r="D160" s="92">
        <v>7649140</v>
      </c>
      <c r="E160" s="92"/>
      <c r="F160" s="92">
        <v>42714021126</v>
      </c>
      <c r="G160" s="92"/>
      <c r="H160" s="112">
        <v>59992621901</v>
      </c>
      <c r="I160" s="65"/>
      <c r="J160" s="65">
        <v>0</v>
      </c>
      <c r="K160" s="65">
        <v>0</v>
      </c>
      <c r="L160" s="167"/>
      <c r="M160" s="65">
        <v>2924252</v>
      </c>
      <c r="N160" s="65">
        <v>16329490858</v>
      </c>
      <c r="O160" s="65"/>
      <c r="P160" s="65">
        <v>4724888</v>
      </c>
      <c r="Q160" s="65"/>
      <c r="R160" s="168">
        <v>8310</v>
      </c>
      <c r="S160" s="65"/>
      <c r="T160" s="65">
        <v>26384530268</v>
      </c>
      <c r="U160" s="65"/>
      <c r="V160" s="4">
        <v>39030199559</v>
      </c>
      <c r="W160" s="167"/>
      <c r="X160" s="49">
        <f>V160/درآمدها!$J$5</f>
        <v>2.698583887851548E-3</v>
      </c>
    </row>
    <row r="161" spans="1:24">
      <c r="A161" s="5">
        <v>152</v>
      </c>
      <c r="B161" s="5" t="s">
        <v>159</v>
      </c>
      <c r="D161" s="92">
        <v>128656</v>
      </c>
      <c r="E161" s="92"/>
      <c r="F161" s="92">
        <v>2412906153</v>
      </c>
      <c r="G161" s="92"/>
      <c r="H161" s="112">
        <v>2463170972</v>
      </c>
      <c r="I161" s="65"/>
      <c r="J161" s="65">
        <v>3648</v>
      </c>
      <c r="K161" s="65">
        <v>71329301</v>
      </c>
      <c r="L161" s="167"/>
      <c r="M161" s="65">
        <v>714</v>
      </c>
      <c r="N161" s="65">
        <v>0</v>
      </c>
      <c r="O161" s="65"/>
      <c r="P161" s="65">
        <v>131590</v>
      </c>
      <c r="Q161" s="65"/>
      <c r="R161" s="168">
        <v>19940</v>
      </c>
      <c r="S161" s="65"/>
      <c r="T161" s="65">
        <v>2470844590</v>
      </c>
      <c r="U161" s="65"/>
      <c r="V161" s="4">
        <v>2608292370</v>
      </c>
      <c r="W161" s="167"/>
      <c r="X161" s="49">
        <f>V161/درآمدها!$J$5</f>
        <v>1.8033973292522074E-4</v>
      </c>
    </row>
    <row r="162" spans="1:24">
      <c r="A162" s="5">
        <v>153</v>
      </c>
      <c r="B162" s="159" t="s">
        <v>158</v>
      </c>
      <c r="D162" s="92">
        <v>9319178</v>
      </c>
      <c r="E162" s="92"/>
      <c r="F162" s="92">
        <v>103059951206</v>
      </c>
      <c r="G162" s="92"/>
      <c r="H162" s="112">
        <v>101530468647</v>
      </c>
      <c r="I162" s="65"/>
      <c r="J162" s="65">
        <v>589638</v>
      </c>
      <c r="K162" s="65">
        <v>6473024738</v>
      </c>
      <c r="L162" s="167"/>
      <c r="M162" s="65">
        <v>119843</v>
      </c>
      <c r="N162" s="65">
        <v>1325332957</v>
      </c>
      <c r="O162" s="65"/>
      <c r="P162" s="65">
        <v>9788973</v>
      </c>
      <c r="Q162" s="65"/>
      <c r="R162" s="168">
        <v>11620</v>
      </c>
      <c r="S162" s="65"/>
      <c r="T162" s="65">
        <v>108207642987</v>
      </c>
      <c r="U162" s="65"/>
      <c r="V162" s="4">
        <v>113071066460</v>
      </c>
      <c r="W162" s="167"/>
      <c r="X162" s="49">
        <f>V162/درآمدها!$J$5</f>
        <v>7.8178375098978212E-3</v>
      </c>
    </row>
    <row r="163" spans="1:24" ht="40.200000000000003" customHeight="1">
      <c r="A163" s="5">
        <v>154</v>
      </c>
      <c r="B163" s="159" t="s">
        <v>157</v>
      </c>
      <c r="D163" s="92">
        <v>2717268</v>
      </c>
      <c r="E163" s="92"/>
      <c r="F163" s="92">
        <v>61080773497</v>
      </c>
      <c r="G163" s="92"/>
      <c r="H163" s="112">
        <v>47809474523</v>
      </c>
      <c r="I163" s="65"/>
      <c r="J163" s="65">
        <v>179197</v>
      </c>
      <c r="K163" s="65">
        <v>3184897912</v>
      </c>
      <c r="L163" s="167"/>
      <c r="M163" s="65">
        <v>34943</v>
      </c>
      <c r="N163" s="65">
        <v>785474774</v>
      </c>
      <c r="O163" s="65"/>
      <c r="P163" s="65">
        <v>2861522</v>
      </c>
      <c r="Q163" s="65"/>
      <c r="R163" s="168">
        <v>17980</v>
      </c>
      <c r="S163" s="65"/>
      <c r="T163" s="65">
        <v>63480196635</v>
      </c>
      <c r="U163" s="65"/>
      <c r="V163" s="4">
        <v>51144037081</v>
      </c>
      <c r="W163" s="167"/>
      <c r="X163" s="49">
        <f>V163/درآمدها!$J$5</f>
        <v>3.5361457534398748E-3</v>
      </c>
    </row>
    <row r="164" spans="1:24">
      <c r="A164" s="5">
        <v>155</v>
      </c>
      <c r="B164" s="159" t="s">
        <v>156</v>
      </c>
      <c r="D164" s="92">
        <v>455105</v>
      </c>
      <c r="E164" s="92"/>
      <c r="F164" s="92">
        <v>5075817621</v>
      </c>
      <c r="G164" s="92"/>
      <c r="H164" s="112">
        <v>7740514816</v>
      </c>
      <c r="I164" s="65"/>
      <c r="J164" s="65">
        <v>455105</v>
      </c>
      <c r="K164" s="65">
        <v>0</v>
      </c>
      <c r="L164" s="167"/>
      <c r="M164" s="65">
        <v>455105</v>
      </c>
      <c r="N164" s="65">
        <v>0</v>
      </c>
      <c r="O164" s="65"/>
      <c r="P164" s="65">
        <v>455105</v>
      </c>
      <c r="Q164" s="65"/>
      <c r="R164" s="168">
        <v>17110</v>
      </c>
      <c r="S164" s="65"/>
      <c r="T164" s="65">
        <v>5075817621</v>
      </c>
      <c r="U164" s="65"/>
      <c r="V164" s="4">
        <v>7740514816</v>
      </c>
      <c r="W164" s="167"/>
      <c r="X164" s="49">
        <f>V164/درآمدها!$J$5</f>
        <v>5.3518631219289046E-4</v>
      </c>
    </row>
    <row r="165" spans="1:24">
      <c r="A165" s="5">
        <v>156</v>
      </c>
      <c r="B165" s="159" t="s">
        <v>155</v>
      </c>
      <c r="D165" s="92">
        <v>1247292</v>
      </c>
      <c r="E165" s="92"/>
      <c r="F165" s="92">
        <v>50858511688</v>
      </c>
      <c r="G165" s="92"/>
      <c r="H165" s="112">
        <v>55236235795</v>
      </c>
      <c r="I165" s="65"/>
      <c r="J165" s="65">
        <v>78917</v>
      </c>
      <c r="K165" s="65">
        <v>3529606082</v>
      </c>
      <c r="L165" s="167"/>
      <c r="M165" s="65">
        <v>16039</v>
      </c>
      <c r="N165" s="65">
        <v>653992545</v>
      </c>
      <c r="O165" s="65"/>
      <c r="P165" s="4">
        <v>1310170</v>
      </c>
      <c r="Q165" s="65"/>
      <c r="R165" s="179">
        <v>45810</v>
      </c>
      <c r="S165" s="65"/>
      <c r="T165" s="65">
        <v>53734125225</v>
      </c>
      <c r="U165" s="65"/>
      <c r="V165" s="4">
        <v>59661775322</v>
      </c>
      <c r="W165" s="167"/>
      <c r="X165" s="49">
        <f>V165/درآمدها!$J$5</f>
        <v>4.125070007935501E-3</v>
      </c>
    </row>
    <row r="166" spans="1:24">
      <c r="A166" s="5">
        <v>157</v>
      </c>
      <c r="B166" s="159" t="s">
        <v>154</v>
      </c>
      <c r="D166" s="92">
        <v>10316393</v>
      </c>
      <c r="E166" s="92"/>
      <c r="F166" s="92">
        <v>49775466668</v>
      </c>
      <c r="G166" s="92"/>
      <c r="H166" s="112">
        <v>47849878818</v>
      </c>
      <c r="I166" s="65"/>
      <c r="J166" s="65">
        <v>0</v>
      </c>
      <c r="K166" s="65">
        <v>0</v>
      </c>
      <c r="L166" s="167"/>
      <c r="M166" s="65">
        <v>132667</v>
      </c>
      <c r="N166" s="65">
        <v>640103749</v>
      </c>
      <c r="O166" s="65"/>
      <c r="P166" s="65">
        <v>10183726</v>
      </c>
      <c r="Q166" s="65"/>
      <c r="R166" s="168">
        <v>5220</v>
      </c>
      <c r="S166" s="65"/>
      <c r="T166" s="65">
        <v>49135362919</v>
      </c>
      <c r="U166" s="65"/>
      <c r="V166" s="4">
        <v>52842753378</v>
      </c>
      <c r="W166" s="167"/>
      <c r="X166" s="49">
        <f>V166/درآمدها!$J$5</f>
        <v>3.653596560274348E-3</v>
      </c>
    </row>
    <row r="167" spans="1:24">
      <c r="A167" s="5">
        <v>158</v>
      </c>
      <c r="B167" s="159" t="s">
        <v>153</v>
      </c>
      <c r="D167" s="92">
        <v>10653687</v>
      </c>
      <c r="E167" s="92"/>
      <c r="F167" s="92">
        <v>55275978746</v>
      </c>
      <c r="G167" s="92"/>
      <c r="H167" s="112">
        <v>65659844889</v>
      </c>
      <c r="I167" s="65"/>
      <c r="J167" s="65">
        <v>687556</v>
      </c>
      <c r="K167" s="65">
        <v>4321232057</v>
      </c>
      <c r="L167" s="167"/>
      <c r="M167" s="65">
        <v>137004</v>
      </c>
      <c r="N167" s="65">
        <v>710836558</v>
      </c>
      <c r="O167" s="65"/>
      <c r="P167" s="65">
        <v>11204239</v>
      </c>
      <c r="Q167" s="65"/>
      <c r="R167" s="168">
        <v>6210</v>
      </c>
      <c r="S167" s="65"/>
      <c r="T167" s="65">
        <v>58886374245</v>
      </c>
      <c r="U167" s="65"/>
      <c r="V167" s="4">
        <v>69164333166</v>
      </c>
      <c r="W167" s="167"/>
      <c r="X167" s="49">
        <f>V167/درآمدها!$J$5</f>
        <v>4.7820855953764983E-3</v>
      </c>
    </row>
    <row r="168" spans="1:24">
      <c r="A168" s="5">
        <v>159</v>
      </c>
      <c r="B168" s="159" t="s">
        <v>152</v>
      </c>
      <c r="D168" s="92">
        <v>1210240</v>
      </c>
      <c r="E168" s="92"/>
      <c r="F168" s="92">
        <v>35120500583</v>
      </c>
      <c r="G168" s="92"/>
      <c r="H168" s="112">
        <v>35116710514</v>
      </c>
      <c r="I168" s="65"/>
      <c r="J168" s="65">
        <v>76572</v>
      </c>
      <c r="K168" s="65">
        <v>2241004555</v>
      </c>
      <c r="L168" s="167"/>
      <c r="M168" s="65">
        <v>15563</v>
      </c>
      <c r="N168" s="65">
        <v>451629719</v>
      </c>
      <c r="O168" s="65"/>
      <c r="P168" s="65">
        <v>1271249</v>
      </c>
      <c r="Q168" s="65"/>
      <c r="R168" s="168">
        <v>31430</v>
      </c>
      <c r="S168" s="65"/>
      <c r="T168" s="65">
        <v>36909875419</v>
      </c>
      <c r="U168" s="65"/>
      <c r="V168" s="4">
        <v>39717621705</v>
      </c>
      <c r="W168" s="167"/>
      <c r="X168" s="49">
        <f>V168/درآمدها!$J$5</f>
        <v>2.7461128871471762E-3</v>
      </c>
    </row>
    <row r="169" spans="1:24">
      <c r="A169" s="5">
        <v>160</v>
      </c>
      <c r="B169" s="159" t="s">
        <v>151</v>
      </c>
      <c r="D169" s="92">
        <v>8966853</v>
      </c>
      <c r="E169" s="169"/>
      <c r="F169" s="92">
        <v>157459237686</v>
      </c>
      <c r="G169" s="92"/>
      <c r="H169" s="112">
        <v>136376553440</v>
      </c>
      <c r="I169" s="92"/>
      <c r="J169" s="65">
        <v>0</v>
      </c>
      <c r="K169" s="65">
        <v>0</v>
      </c>
      <c r="L169" s="167"/>
      <c r="M169" s="65">
        <v>115312</v>
      </c>
      <c r="N169" s="65">
        <v>2024895425</v>
      </c>
      <c r="O169" s="65"/>
      <c r="P169" s="5">
        <v>8851541</v>
      </c>
      <c r="Q169" s="5"/>
      <c r="R169" s="179">
        <v>18000</v>
      </c>
      <c r="S169" s="65"/>
      <c r="T169" s="65">
        <v>155434342261</v>
      </c>
      <c r="U169" s="65"/>
      <c r="V169" s="4">
        <v>158379737961</v>
      </c>
      <c r="W169" s="167"/>
      <c r="X169" s="49">
        <f>V169/درآمدها!$J$5</f>
        <v>1.0950520721207793E-2</v>
      </c>
    </row>
    <row r="170" spans="1:24">
      <c r="A170" s="5">
        <v>161</v>
      </c>
      <c r="B170" s="5" t="s">
        <v>150</v>
      </c>
      <c r="D170" s="92">
        <v>1509831</v>
      </c>
      <c r="E170" s="92"/>
      <c r="F170" s="92">
        <v>30554157274</v>
      </c>
      <c r="G170" s="92"/>
      <c r="H170" s="112">
        <v>30932467093</v>
      </c>
      <c r="I170" s="65"/>
      <c r="J170" s="65">
        <v>107226</v>
      </c>
      <c r="K170" s="65">
        <v>2332213910</v>
      </c>
      <c r="L170" s="167"/>
      <c r="M170" s="65">
        <v>19416</v>
      </c>
      <c r="N170" s="65">
        <v>392917828</v>
      </c>
      <c r="O170" s="65"/>
      <c r="P170" s="65">
        <v>1597641</v>
      </c>
      <c r="Q170" s="65"/>
      <c r="R170" s="168">
        <v>23900</v>
      </c>
      <c r="S170" s="65"/>
      <c r="T170" s="65">
        <v>32493453356</v>
      </c>
      <c r="U170" s="65"/>
      <c r="V170" s="4">
        <v>37956427365</v>
      </c>
      <c r="W170" s="167"/>
      <c r="X170" s="49">
        <f>V170/درآمدها!$J$5</f>
        <v>2.6243422909678028E-3</v>
      </c>
    </row>
    <row r="171" spans="1:24">
      <c r="A171" s="5">
        <v>162</v>
      </c>
      <c r="B171" s="159" t="s">
        <v>421</v>
      </c>
      <c r="D171" s="92">
        <v>0</v>
      </c>
      <c r="E171" s="92"/>
      <c r="F171" s="92">
        <v>0</v>
      </c>
      <c r="G171" s="92"/>
      <c r="H171" s="112">
        <v>0</v>
      </c>
      <c r="I171" s="65"/>
      <c r="J171" s="65">
        <v>442014</v>
      </c>
      <c r="K171" s="65">
        <v>5124690716</v>
      </c>
      <c r="L171" s="167"/>
      <c r="M171" s="65">
        <v>0</v>
      </c>
      <c r="N171" s="65">
        <v>0</v>
      </c>
      <c r="O171" s="65"/>
      <c r="P171" s="65">
        <v>442014</v>
      </c>
      <c r="Q171" s="65"/>
      <c r="R171" s="168">
        <v>11280</v>
      </c>
      <c r="S171" s="65"/>
      <c r="T171" s="65">
        <v>5124690716</v>
      </c>
      <c r="U171" s="65"/>
      <c r="V171" s="4">
        <v>4956251712</v>
      </c>
      <c r="W171" s="167"/>
      <c r="X171" s="49">
        <f>V171/درآمدها!$J$5</f>
        <v>3.4267980090446994E-4</v>
      </c>
    </row>
    <row r="172" spans="1:24">
      <c r="A172" s="5">
        <v>163</v>
      </c>
      <c r="B172" s="159" t="s">
        <v>408</v>
      </c>
      <c r="D172" s="92">
        <v>0</v>
      </c>
      <c r="E172" s="92"/>
      <c r="F172" s="92">
        <v>0</v>
      </c>
      <c r="G172" s="92"/>
      <c r="H172" s="112">
        <v>0</v>
      </c>
      <c r="I172" s="65"/>
      <c r="J172" s="65">
        <v>5329097</v>
      </c>
      <c r="K172" s="65">
        <v>47889391376</v>
      </c>
      <c r="L172" s="167"/>
      <c r="M172" s="65">
        <v>0</v>
      </c>
      <c r="N172" s="65">
        <v>0</v>
      </c>
      <c r="O172" s="65"/>
      <c r="P172" s="65">
        <v>5329097</v>
      </c>
      <c r="Q172" s="65"/>
      <c r="R172" s="179">
        <v>8510</v>
      </c>
      <c r="S172" s="65"/>
      <c r="T172" s="65">
        <v>47889391376</v>
      </c>
      <c r="U172" s="65"/>
      <c r="V172" s="4">
        <v>45080779312</v>
      </c>
      <c r="W172" s="167"/>
      <c r="X172" s="49">
        <f>V172/درآمدها!$J$5</f>
        <v>3.1169265358035369E-3</v>
      </c>
    </row>
    <row r="173" spans="1:24">
      <c r="A173" s="5">
        <v>164</v>
      </c>
      <c r="B173" s="159" t="s">
        <v>413</v>
      </c>
      <c r="D173" s="92">
        <v>0</v>
      </c>
      <c r="E173" s="92"/>
      <c r="F173" s="92">
        <v>0</v>
      </c>
      <c r="G173" s="92"/>
      <c r="H173" s="112">
        <v>0</v>
      </c>
      <c r="I173" s="65"/>
      <c r="J173" s="65">
        <v>7437298</v>
      </c>
      <c r="K173" s="65">
        <v>33875842822</v>
      </c>
      <c r="L173" s="167"/>
      <c r="M173" s="65">
        <v>0</v>
      </c>
      <c r="N173" s="65">
        <v>0</v>
      </c>
      <c r="O173" s="65"/>
      <c r="P173" s="65">
        <v>7437298</v>
      </c>
      <c r="Q173" s="65"/>
      <c r="R173" s="168">
        <v>4890</v>
      </c>
      <c r="S173" s="65"/>
      <c r="T173" s="65">
        <v>33875842822</v>
      </c>
      <c r="U173" s="65"/>
      <c r="V173" s="4">
        <v>36151995319</v>
      </c>
      <c r="W173" s="167"/>
      <c r="X173" s="49">
        <f>V173/درآمدها!$J$5</f>
        <v>2.4995822000362217E-3</v>
      </c>
    </row>
    <row r="174" spans="1:24">
      <c r="A174" s="5">
        <v>165</v>
      </c>
      <c r="B174" s="159" t="s">
        <v>366</v>
      </c>
      <c r="D174" s="92">
        <v>13828388</v>
      </c>
      <c r="E174" s="92"/>
      <c r="F174" s="92">
        <v>93963403353</v>
      </c>
      <c r="G174" s="92"/>
      <c r="H174" s="112">
        <v>87837637099</v>
      </c>
      <c r="I174" s="65"/>
      <c r="J174" s="65">
        <v>884544</v>
      </c>
      <c r="K174" s="65">
        <v>6248749662</v>
      </c>
      <c r="L174" s="167"/>
      <c r="M174" s="65">
        <v>2715888</v>
      </c>
      <c r="N174" s="65">
        <v>18495973877</v>
      </c>
      <c r="O174" s="65"/>
      <c r="P174" s="65">
        <v>11997044</v>
      </c>
      <c r="Q174" s="65"/>
      <c r="R174" s="168">
        <v>7800</v>
      </c>
      <c r="S174" s="65"/>
      <c r="T174" s="65">
        <v>81716179138</v>
      </c>
      <c r="U174" s="65"/>
      <c r="V174" s="4">
        <v>93020160391</v>
      </c>
      <c r="W174" s="167"/>
      <c r="X174" s="49">
        <f>V174/درآمدها!$J$5</f>
        <v>6.4314994264136642E-3</v>
      </c>
    </row>
    <row r="175" spans="1:24">
      <c r="A175" s="5">
        <v>166</v>
      </c>
      <c r="B175" s="159" t="s">
        <v>357</v>
      </c>
      <c r="D175" s="92">
        <v>1721180</v>
      </c>
      <c r="E175" s="92"/>
      <c r="F175" s="92">
        <v>31241965145</v>
      </c>
      <c r="G175" s="92"/>
      <c r="H175" s="112">
        <v>23166113779</v>
      </c>
      <c r="I175" s="65"/>
      <c r="J175" s="65">
        <v>789472</v>
      </c>
      <c r="K175" s="65">
        <v>11623494229</v>
      </c>
      <c r="L175" s="167"/>
      <c r="M175" s="65">
        <v>22134</v>
      </c>
      <c r="N175" s="65">
        <v>401764869</v>
      </c>
      <c r="O175" s="65"/>
      <c r="P175" s="65">
        <v>2488518</v>
      </c>
      <c r="Q175" s="65"/>
      <c r="R175" s="168">
        <v>16010</v>
      </c>
      <c r="S175" s="65"/>
      <c r="T175" s="65">
        <v>42463694505</v>
      </c>
      <c r="U175" s="65"/>
      <c r="V175" s="4">
        <v>39604118202</v>
      </c>
      <c r="W175" s="167"/>
      <c r="X175" s="49">
        <f>V175/درآمدها!$J$5</f>
        <v>2.7382651505772544E-3</v>
      </c>
    </row>
    <row r="176" spans="1:24">
      <c r="A176" s="5">
        <v>167</v>
      </c>
      <c r="B176" s="159" t="s">
        <v>358</v>
      </c>
      <c r="D176" s="92">
        <v>258696</v>
      </c>
      <c r="E176" s="92"/>
      <c r="F176" s="92">
        <v>9970687401</v>
      </c>
      <c r="G176" s="92"/>
      <c r="H176" s="112">
        <v>9437653051</v>
      </c>
      <c r="I176" s="65"/>
      <c r="J176" s="65">
        <v>0</v>
      </c>
      <c r="K176" s="65">
        <v>0</v>
      </c>
      <c r="L176" s="167"/>
      <c r="M176" s="65">
        <v>3326</v>
      </c>
      <c r="N176" s="65">
        <v>128191028</v>
      </c>
      <c r="O176" s="65"/>
      <c r="P176" s="65">
        <v>255370</v>
      </c>
      <c r="Q176" s="65"/>
      <c r="R176" s="168">
        <v>36000</v>
      </c>
      <c r="S176" s="65"/>
      <c r="T176" s="65">
        <v>9842496373</v>
      </c>
      <c r="U176" s="65"/>
      <c r="V176" s="4">
        <v>9138619749</v>
      </c>
      <c r="W176" s="167"/>
      <c r="X176" s="49">
        <f>V176/درآمدها!$J$5</f>
        <v>6.3185257289228192E-4</v>
      </c>
    </row>
    <row r="177" spans="1:24">
      <c r="A177" s="5">
        <v>168</v>
      </c>
      <c r="B177" s="159" t="s">
        <v>348</v>
      </c>
      <c r="D177" s="92">
        <v>5064451</v>
      </c>
      <c r="E177" s="92"/>
      <c r="F177" s="92">
        <v>49315954969</v>
      </c>
      <c r="G177" s="92"/>
      <c r="H177" s="112">
        <v>46919839258</v>
      </c>
      <c r="I177" s="65"/>
      <c r="J177" s="65">
        <v>321510</v>
      </c>
      <c r="K177" s="65">
        <v>3080487573</v>
      </c>
      <c r="L177" s="167"/>
      <c r="M177" s="65">
        <v>65127</v>
      </c>
      <c r="N177" s="65">
        <v>634185265</v>
      </c>
      <c r="O177" s="65"/>
      <c r="P177" s="65">
        <v>5320834</v>
      </c>
      <c r="Q177" s="65"/>
      <c r="R177" s="168">
        <v>9600</v>
      </c>
      <c r="S177" s="65"/>
      <c r="T177" s="65">
        <v>51762257277</v>
      </c>
      <c r="U177" s="65"/>
      <c r="V177" s="4">
        <v>50776080364</v>
      </c>
      <c r="W177" s="167"/>
      <c r="X177" s="49">
        <f>V177/درآمدها!$J$5</f>
        <v>3.5107048876707428E-3</v>
      </c>
    </row>
    <row r="178" spans="1:24">
      <c r="A178" s="5">
        <v>169</v>
      </c>
      <c r="B178" s="5" t="s">
        <v>339</v>
      </c>
      <c r="D178" s="92">
        <v>1369506</v>
      </c>
      <c r="E178" s="92"/>
      <c r="F178" s="92">
        <v>21063613910</v>
      </c>
      <c r="G178" s="92"/>
      <c r="H178" s="112">
        <v>20066408657</v>
      </c>
      <c r="I178" s="65"/>
      <c r="J178" s="65">
        <v>276663</v>
      </c>
      <c r="K178" s="65">
        <v>4408625581</v>
      </c>
      <c r="L178" s="167"/>
      <c r="M178" s="65">
        <v>17611</v>
      </c>
      <c r="N178" s="65">
        <v>270865045</v>
      </c>
      <c r="O178" s="65"/>
      <c r="P178" s="65">
        <v>1628558</v>
      </c>
      <c r="Q178" s="65"/>
      <c r="R178" s="168">
        <v>19850</v>
      </c>
      <c r="S178" s="65"/>
      <c r="T178" s="65">
        <v>25201374446</v>
      </c>
      <c r="U178" s="65"/>
      <c r="V178" s="4">
        <v>32134531389</v>
      </c>
      <c r="W178" s="167"/>
      <c r="X178" s="49">
        <f>V178/درآمدها!$J$5</f>
        <v>2.2218110496444779E-3</v>
      </c>
    </row>
    <row r="179" spans="1:24">
      <c r="A179" s="5">
        <v>170</v>
      </c>
      <c r="B179" s="159" t="s">
        <v>332</v>
      </c>
      <c r="D179" s="92">
        <v>3451613</v>
      </c>
      <c r="E179" s="92"/>
      <c r="F179" s="92">
        <v>33463808412</v>
      </c>
      <c r="G179" s="92"/>
      <c r="H179" s="112">
        <v>34756798896</v>
      </c>
      <c r="I179" s="65"/>
      <c r="J179" s="65">
        <v>225272</v>
      </c>
      <c r="K179" s="4">
        <v>2482770501</v>
      </c>
      <c r="L179" s="167"/>
      <c r="M179" s="65">
        <v>44387</v>
      </c>
      <c r="N179" s="65">
        <v>430337371</v>
      </c>
      <c r="O179" s="65"/>
      <c r="P179" s="65">
        <v>3632498</v>
      </c>
      <c r="Q179" s="65"/>
      <c r="R179" s="168">
        <v>11100</v>
      </c>
      <c r="S179" s="65"/>
      <c r="T179" s="65">
        <v>35516241542</v>
      </c>
      <c r="U179" s="65"/>
      <c r="V179" s="4">
        <v>40080819473</v>
      </c>
      <c r="W179" s="167"/>
      <c r="X179" s="49">
        <f>V179/درآمدها!$J$5</f>
        <v>2.7712247148063418E-3</v>
      </c>
    </row>
    <row r="180" spans="1:24">
      <c r="A180" s="5">
        <v>171</v>
      </c>
      <c r="B180" s="5" t="s">
        <v>335</v>
      </c>
      <c r="D180" s="92">
        <v>6345302</v>
      </c>
      <c r="E180" s="92"/>
      <c r="F180" s="92">
        <v>95622068059</v>
      </c>
      <c r="G180" s="92"/>
      <c r="H180" s="112">
        <v>96947004359</v>
      </c>
      <c r="I180" s="65"/>
      <c r="J180" s="65">
        <v>2968202</v>
      </c>
      <c r="K180" s="65">
        <v>47847248954</v>
      </c>
      <c r="L180" s="167"/>
      <c r="M180" s="65">
        <v>81599</v>
      </c>
      <c r="N180" s="65">
        <v>1229675929</v>
      </c>
      <c r="O180" s="65"/>
      <c r="P180" s="65">
        <v>9231905</v>
      </c>
      <c r="Q180" s="65"/>
      <c r="R180" s="168">
        <v>17500</v>
      </c>
      <c r="S180" s="65"/>
      <c r="T180" s="65">
        <v>142239641084</v>
      </c>
      <c r="U180" s="65"/>
      <c r="V180" s="4">
        <v>160597065394</v>
      </c>
      <c r="W180" s="167"/>
      <c r="X180" s="49">
        <f>V180/درآمدها!$J$5</f>
        <v>1.1103828778875802E-2</v>
      </c>
    </row>
    <row r="181" spans="1:24">
      <c r="A181" s="5">
        <v>172</v>
      </c>
      <c r="B181" s="159" t="s">
        <v>297</v>
      </c>
      <c r="D181" s="92">
        <v>8789764</v>
      </c>
      <c r="E181" s="92"/>
      <c r="F181" s="92">
        <v>35463097445</v>
      </c>
      <c r="G181" s="92"/>
      <c r="H181" s="112">
        <v>28239486572</v>
      </c>
      <c r="I181" s="65"/>
      <c r="J181" s="65">
        <v>559676</v>
      </c>
      <c r="K181" s="65">
        <v>2001470964</v>
      </c>
      <c r="L181" s="167"/>
      <c r="M181" s="65">
        <v>113034</v>
      </c>
      <c r="N181" s="65">
        <v>456045891</v>
      </c>
      <c r="O181" s="65"/>
      <c r="P181" s="65">
        <v>9236406</v>
      </c>
      <c r="Q181" s="65"/>
      <c r="R181" s="168">
        <v>3784</v>
      </c>
      <c r="S181" s="65"/>
      <c r="T181" s="65">
        <v>37008522518</v>
      </c>
      <c r="U181" s="65"/>
      <c r="V181" s="4">
        <v>34742604475</v>
      </c>
      <c r="W181" s="167"/>
      <c r="X181" s="49">
        <f>V181/درآمدها!$J$5</f>
        <v>2.4021356210722953E-3</v>
      </c>
    </row>
    <row r="182" spans="1:24">
      <c r="A182" s="5">
        <v>173</v>
      </c>
      <c r="B182" s="159" t="s">
        <v>289</v>
      </c>
      <c r="D182" s="92">
        <v>2040364</v>
      </c>
      <c r="E182" s="92"/>
      <c r="F182" s="92">
        <v>35729116682</v>
      </c>
      <c r="G182" s="92"/>
      <c r="H182" s="112">
        <v>30423357517</v>
      </c>
      <c r="I182" s="65"/>
      <c r="J182" s="65">
        <v>49652</v>
      </c>
      <c r="K182" s="65">
        <v>755915513</v>
      </c>
      <c r="L182" s="167"/>
      <c r="M182" s="65">
        <v>26238</v>
      </c>
      <c r="N182" s="65">
        <v>459457510</v>
      </c>
      <c r="O182" s="65"/>
      <c r="P182" s="65">
        <v>2063778</v>
      </c>
      <c r="Q182" s="65"/>
      <c r="R182" s="168">
        <v>16380</v>
      </c>
      <c r="S182" s="65"/>
      <c r="T182" s="163">
        <v>36025574685</v>
      </c>
      <c r="U182" s="65"/>
      <c r="V182" s="180">
        <v>33603545775</v>
      </c>
      <c r="W182" s="167"/>
      <c r="X182" s="49">
        <f>V182/درآمدها!$J$5</f>
        <v>2.323380055129299E-3</v>
      </c>
    </row>
    <row r="183" spans="1:24">
      <c r="A183" s="5">
        <v>174</v>
      </c>
      <c r="B183" s="159" t="s">
        <v>278</v>
      </c>
      <c r="D183" s="175">
        <v>4649790</v>
      </c>
      <c r="E183" s="92"/>
      <c r="F183" s="92">
        <v>88718159389</v>
      </c>
      <c r="G183" s="92"/>
      <c r="H183" s="112">
        <v>69239413770</v>
      </c>
      <c r="I183" s="65"/>
      <c r="J183" s="65">
        <v>921425</v>
      </c>
      <c r="K183" s="65">
        <v>13972419212</v>
      </c>
      <c r="L183" s="167"/>
      <c r="M183" s="65">
        <v>59795</v>
      </c>
      <c r="N183" s="65">
        <v>1140890737</v>
      </c>
      <c r="O183" s="65"/>
      <c r="P183" s="65">
        <v>5511420</v>
      </c>
      <c r="Q183" s="65"/>
      <c r="R183" s="168">
        <v>16010</v>
      </c>
      <c r="S183" s="65"/>
      <c r="T183" s="65">
        <v>101549687864</v>
      </c>
      <c r="U183" s="65"/>
      <c r="V183" s="4">
        <v>87712819088</v>
      </c>
      <c r="W183" s="167"/>
      <c r="X183" s="49">
        <f>V183/درآمدها!$J$5</f>
        <v>6.0645449683419212E-3</v>
      </c>
    </row>
    <row r="184" spans="1:24">
      <c r="A184" s="5">
        <v>175</v>
      </c>
      <c r="B184" s="159" t="s">
        <v>250</v>
      </c>
      <c r="D184" s="92">
        <v>4111132</v>
      </c>
      <c r="E184" s="92"/>
      <c r="F184" s="92">
        <v>51016776421</v>
      </c>
      <c r="G184" s="92"/>
      <c r="H184" s="112">
        <v>42705709494</v>
      </c>
      <c r="I184" s="65"/>
      <c r="J184" s="4">
        <v>0</v>
      </c>
      <c r="K184" s="65">
        <v>0</v>
      </c>
      <c r="L184" s="167"/>
      <c r="M184" s="65">
        <v>1802324</v>
      </c>
      <c r="N184" s="65">
        <v>22365801085</v>
      </c>
      <c r="O184" s="65"/>
      <c r="P184" s="65">
        <v>2308808</v>
      </c>
      <c r="Q184" s="65"/>
      <c r="R184" s="168">
        <v>11820</v>
      </c>
      <c r="S184" s="65"/>
      <c r="T184" s="65">
        <v>28650975336</v>
      </c>
      <c r="U184" s="65"/>
      <c r="V184" s="4">
        <v>27127734405</v>
      </c>
      <c r="W184" s="167"/>
      <c r="X184" s="49">
        <f>V184/درآمدها!$J$5</f>
        <v>1.8756365021548648E-3</v>
      </c>
    </row>
    <row r="185" spans="1:24">
      <c r="A185" s="5">
        <v>176</v>
      </c>
      <c r="B185" s="159" t="s">
        <v>229</v>
      </c>
      <c r="D185" s="92">
        <v>18957047</v>
      </c>
      <c r="E185" s="92"/>
      <c r="F185" s="92">
        <v>54513927069</v>
      </c>
      <c r="G185" s="92"/>
      <c r="H185" s="112">
        <v>57474970345</v>
      </c>
      <c r="I185" s="65"/>
      <c r="J185" s="65">
        <v>972586</v>
      </c>
      <c r="K185" s="65">
        <v>2995524613</v>
      </c>
      <c r="L185" s="167"/>
      <c r="M185" s="65">
        <v>175572</v>
      </c>
      <c r="N185" s="65">
        <v>504884500</v>
      </c>
      <c r="O185" s="65"/>
      <c r="P185" s="65">
        <v>19754061</v>
      </c>
      <c r="Q185" s="65"/>
      <c r="R185" s="168">
        <v>2806</v>
      </c>
      <c r="S185" s="65"/>
      <c r="T185" s="65">
        <v>57004567182</v>
      </c>
      <c r="U185" s="65"/>
      <c r="V185" s="4">
        <v>55100087294</v>
      </c>
      <c r="W185" s="167"/>
      <c r="X185" s="49">
        <f>V185/درآمدها!$J$5</f>
        <v>3.8096707029650627E-3</v>
      </c>
    </row>
    <row r="186" spans="1:24">
      <c r="A186" s="5">
        <v>177</v>
      </c>
      <c r="B186" s="159" t="s">
        <v>230</v>
      </c>
      <c r="D186" s="92">
        <v>3414397</v>
      </c>
      <c r="E186" s="92"/>
      <c r="F186" s="92">
        <v>54347667795</v>
      </c>
      <c r="G186" s="92"/>
      <c r="H186" s="112">
        <v>76943823933</v>
      </c>
      <c r="I186" s="65"/>
      <c r="J186" s="65">
        <v>216033</v>
      </c>
      <c r="K186" s="65">
        <v>5178437590</v>
      </c>
      <c r="L186" s="167"/>
      <c r="M186" s="65">
        <v>43908</v>
      </c>
      <c r="N186" s="65">
        <v>698892776</v>
      </c>
      <c r="O186" s="65"/>
      <c r="P186" s="65">
        <v>3586522</v>
      </c>
      <c r="Q186" s="65"/>
      <c r="R186" s="168">
        <v>25360</v>
      </c>
      <c r="S186" s="65"/>
      <c r="T186" s="65">
        <v>58827212609</v>
      </c>
      <c r="U186" s="65"/>
      <c r="V186" s="4">
        <v>90413020447</v>
      </c>
      <c r="W186" s="167"/>
      <c r="X186" s="49">
        <f>V186/درآمدها!$J$5</f>
        <v>6.2512393732818009E-3</v>
      </c>
    </row>
    <row r="187" spans="1:24">
      <c r="A187" s="5">
        <v>178</v>
      </c>
      <c r="B187" s="159" t="s">
        <v>231</v>
      </c>
      <c r="D187" s="92">
        <v>64591</v>
      </c>
      <c r="E187" s="92"/>
      <c r="F187" s="92">
        <v>6409301524</v>
      </c>
      <c r="G187" s="92"/>
      <c r="H187" s="112">
        <v>8753939237</v>
      </c>
      <c r="I187" s="65"/>
      <c r="J187" s="65">
        <v>4243</v>
      </c>
      <c r="K187" s="65">
        <v>615795859</v>
      </c>
      <c r="L187" s="167"/>
      <c r="M187" s="65">
        <v>830</v>
      </c>
      <c r="N187" s="65">
        <v>82360085</v>
      </c>
      <c r="O187" s="65"/>
      <c r="P187" s="65">
        <v>68004</v>
      </c>
      <c r="Q187" s="65"/>
      <c r="R187" s="168">
        <v>187230</v>
      </c>
      <c r="S187" s="65"/>
      <c r="T187" s="65">
        <v>6942737298</v>
      </c>
      <c r="U187" s="65"/>
      <c r="V187" s="4">
        <v>12656631210</v>
      </c>
      <c r="W187" s="167"/>
      <c r="X187" s="49">
        <f>V187/درآمدها!$J$5</f>
        <v>8.7509112030428307E-4</v>
      </c>
    </row>
    <row r="188" spans="1:24">
      <c r="A188" s="5">
        <v>179</v>
      </c>
      <c r="B188" s="159" t="s">
        <v>176</v>
      </c>
      <c r="D188" s="175">
        <v>3500843</v>
      </c>
      <c r="E188" s="92"/>
      <c r="F188" s="92">
        <v>99660562652</v>
      </c>
      <c r="G188" s="92"/>
      <c r="H188" s="112">
        <v>109898810044</v>
      </c>
      <c r="I188" s="65"/>
      <c r="J188" s="65">
        <v>221503</v>
      </c>
      <c r="K188" s="65">
        <v>7110643458</v>
      </c>
      <c r="L188" s="167"/>
      <c r="M188" s="65">
        <v>45020</v>
      </c>
      <c r="N188" s="65">
        <v>1281610895</v>
      </c>
      <c r="O188" s="65"/>
      <c r="P188" s="65">
        <v>3677326</v>
      </c>
      <c r="Q188" s="65"/>
      <c r="R188" s="168">
        <v>33380</v>
      </c>
      <c r="S188" s="65"/>
      <c r="T188" s="65">
        <v>105489595215</v>
      </c>
      <c r="U188" s="65"/>
      <c r="V188" s="4">
        <v>122018784489</v>
      </c>
      <c r="W188" s="167"/>
      <c r="X188" s="49">
        <f>V188/درآمدها!$J$5</f>
        <v>8.4364909623250283E-3</v>
      </c>
    </row>
    <row r="189" spans="1:24">
      <c r="A189" s="5">
        <v>180</v>
      </c>
      <c r="B189" s="159" t="s">
        <v>175</v>
      </c>
      <c r="D189" s="92">
        <v>47378385</v>
      </c>
      <c r="E189" s="92"/>
      <c r="F189" s="92">
        <v>53442862945</v>
      </c>
      <c r="G189" s="92"/>
      <c r="H189" s="112">
        <v>54160956154</v>
      </c>
      <c r="I189" s="65"/>
      <c r="J189" s="65">
        <v>3064573</v>
      </c>
      <c r="K189" s="65">
        <v>3671608643</v>
      </c>
      <c r="L189" s="167"/>
      <c r="M189" s="65">
        <v>609278</v>
      </c>
      <c r="N189" s="65">
        <v>687266158</v>
      </c>
      <c r="O189" s="65"/>
      <c r="P189" s="65">
        <v>49833680</v>
      </c>
      <c r="Q189" s="65"/>
      <c r="R189" s="168">
        <v>1192</v>
      </c>
      <c r="S189" s="65"/>
      <c r="T189" s="65">
        <v>56427205430</v>
      </c>
      <c r="U189" s="65"/>
      <c r="V189" s="4">
        <v>59048306172</v>
      </c>
      <c r="W189" s="167"/>
      <c r="X189" s="49">
        <f>V189/درآمدها!$J$5</f>
        <v>4.0826541867870223E-3</v>
      </c>
    </row>
    <row r="190" spans="1:24">
      <c r="A190" s="5">
        <v>181</v>
      </c>
      <c r="B190" s="5" t="s">
        <v>174</v>
      </c>
      <c r="D190" s="92">
        <v>27550193</v>
      </c>
      <c r="E190" s="92"/>
      <c r="F190" s="92">
        <v>196181540507</v>
      </c>
      <c r="G190" s="92"/>
      <c r="H190" s="112">
        <v>138026797535</v>
      </c>
      <c r="I190" s="65"/>
      <c r="J190" s="65">
        <v>0</v>
      </c>
      <c r="K190" s="65">
        <v>0</v>
      </c>
      <c r="L190" s="167"/>
      <c r="M190" s="65">
        <v>354290</v>
      </c>
      <c r="N190" s="65">
        <v>2522855574</v>
      </c>
      <c r="O190" s="65"/>
      <c r="P190" s="65">
        <v>27195903</v>
      </c>
      <c r="Q190" s="65"/>
      <c r="R190" s="168">
        <v>5360</v>
      </c>
      <c r="S190" s="65"/>
      <c r="T190" s="65">
        <v>193658684933</v>
      </c>
      <c r="U190" s="65"/>
      <c r="V190" s="4">
        <v>144902708344</v>
      </c>
      <c r="W190" s="167"/>
      <c r="X190" s="49">
        <f>V190/درآمدها!$J$5</f>
        <v>1.0018706500643605E-2</v>
      </c>
    </row>
    <row r="191" spans="1:24">
      <c r="A191" s="5">
        <v>182</v>
      </c>
      <c r="B191" s="159" t="s">
        <v>172</v>
      </c>
      <c r="D191" s="92">
        <v>2814101</v>
      </c>
      <c r="E191" s="92"/>
      <c r="F191" s="92">
        <v>45033479229</v>
      </c>
      <c r="G191" s="92"/>
      <c r="H191" s="112">
        <v>45540973577</v>
      </c>
      <c r="I191" s="65"/>
      <c r="J191" s="65">
        <v>180091</v>
      </c>
      <c r="K191" s="65">
        <v>3010639819</v>
      </c>
      <c r="L191" s="167"/>
      <c r="M191" s="65">
        <v>36188</v>
      </c>
      <c r="N191" s="65">
        <v>579109117</v>
      </c>
      <c r="O191" s="65"/>
      <c r="P191" s="65">
        <v>2958004</v>
      </c>
      <c r="Q191" s="65"/>
      <c r="R191" s="168">
        <v>16230</v>
      </c>
      <c r="S191" s="65"/>
      <c r="T191" s="65">
        <v>47465009931</v>
      </c>
      <c r="U191" s="65"/>
      <c r="V191" s="4">
        <v>47722754914</v>
      </c>
      <c r="W191" s="167"/>
      <c r="X191" s="49">
        <f>V191/درآمدها!$J$5</f>
        <v>3.2995951583627589E-3</v>
      </c>
    </row>
    <row r="192" spans="1:24">
      <c r="A192" s="5">
        <v>183</v>
      </c>
      <c r="B192" s="159" t="s">
        <v>170</v>
      </c>
      <c r="D192" s="92">
        <v>5466664</v>
      </c>
      <c r="E192" s="92"/>
      <c r="F192" s="92">
        <v>31407088055</v>
      </c>
      <c r="G192" s="92"/>
      <c r="H192" s="112">
        <v>23453736803</v>
      </c>
      <c r="I192" s="65"/>
      <c r="J192" s="65">
        <v>345965</v>
      </c>
      <c r="K192" s="65">
        <v>1541434813</v>
      </c>
      <c r="L192" s="167"/>
      <c r="M192" s="65">
        <v>69020</v>
      </c>
      <c r="N192" s="65">
        <v>396533831</v>
      </c>
      <c r="O192" s="65"/>
      <c r="P192" s="65">
        <v>5743609</v>
      </c>
      <c r="Q192" s="65"/>
      <c r="R192" s="168">
        <v>5230</v>
      </c>
      <c r="S192" s="65"/>
      <c r="T192" s="65">
        <v>32551989037</v>
      </c>
      <c r="U192" s="65"/>
      <c r="V192" s="4">
        <v>29860342576</v>
      </c>
      <c r="W192" s="167"/>
      <c r="X192" s="49">
        <f>V192/درآمدها!$J$5</f>
        <v>2.06457154387621E-3</v>
      </c>
    </row>
    <row r="193" spans="1:24">
      <c r="A193" s="5">
        <v>184</v>
      </c>
      <c r="B193" s="159" t="s">
        <v>169</v>
      </c>
      <c r="D193" s="92">
        <v>2251063</v>
      </c>
      <c r="E193" s="92"/>
      <c r="F193" s="92">
        <v>25668986758</v>
      </c>
      <c r="G193" s="92"/>
      <c r="H193" s="112">
        <v>21929157919</v>
      </c>
      <c r="I193" s="65"/>
      <c r="J193" s="65">
        <v>1769499</v>
      </c>
      <c r="K193" s="65">
        <v>1559970845</v>
      </c>
      <c r="L193" s="167"/>
      <c r="M193" s="65">
        <v>28948</v>
      </c>
      <c r="N193" s="65">
        <v>330095528</v>
      </c>
      <c r="O193" s="65"/>
      <c r="P193" s="65">
        <v>3991614</v>
      </c>
      <c r="Q193" s="65"/>
      <c r="R193" s="181">
        <v>6205</v>
      </c>
      <c r="S193" s="65"/>
      <c r="T193" s="65">
        <v>26898862075</v>
      </c>
      <c r="U193" s="65"/>
      <c r="V193" s="4">
        <v>24619355525</v>
      </c>
      <c r="W193" s="167"/>
      <c r="X193" s="49">
        <f>V193/درآمدها!$J$5</f>
        <v>1.7022048798040067E-3</v>
      </c>
    </row>
    <row r="194" spans="1:24">
      <c r="A194" s="5">
        <v>185</v>
      </c>
      <c r="B194" s="159" t="s">
        <v>168</v>
      </c>
      <c r="D194" s="92">
        <v>2636741</v>
      </c>
      <c r="E194" s="92"/>
      <c r="F194" s="92">
        <v>40881919378</v>
      </c>
      <c r="G194" s="92"/>
      <c r="H194" s="112">
        <v>40049680538</v>
      </c>
      <c r="I194" s="65"/>
      <c r="J194" s="65">
        <v>166668</v>
      </c>
      <c r="K194" s="65">
        <v>2685065775</v>
      </c>
      <c r="L194" s="167"/>
      <c r="M194" s="65">
        <v>33908</v>
      </c>
      <c r="N194" s="65">
        <v>525733897</v>
      </c>
      <c r="O194" s="65"/>
      <c r="P194" s="65">
        <v>2769501</v>
      </c>
      <c r="Q194" s="65"/>
      <c r="R194" s="168">
        <v>16950</v>
      </c>
      <c r="S194" s="65"/>
      <c r="T194" s="65">
        <v>43041251256</v>
      </c>
      <c r="U194" s="65"/>
      <c r="V194" s="4">
        <v>46663730854</v>
      </c>
      <c r="W194" s="167"/>
      <c r="X194" s="49">
        <f>V194/درآمدها!$J$5</f>
        <v>3.2263732610254667E-3</v>
      </c>
    </row>
    <row r="195" spans="1:24">
      <c r="A195" s="5">
        <v>186</v>
      </c>
      <c r="B195" s="5" t="s">
        <v>414</v>
      </c>
      <c r="D195" s="92">
        <v>0</v>
      </c>
      <c r="E195" s="92"/>
      <c r="F195" s="92">
        <v>0</v>
      </c>
      <c r="G195" s="92"/>
      <c r="H195" s="112">
        <v>0</v>
      </c>
      <c r="I195" s="65"/>
      <c r="J195" s="65">
        <v>965582</v>
      </c>
      <c r="K195" s="65">
        <v>18123663313</v>
      </c>
      <c r="L195" s="167"/>
      <c r="M195" s="65">
        <v>0</v>
      </c>
      <c r="N195" s="65">
        <v>0</v>
      </c>
      <c r="O195" s="65"/>
      <c r="P195" s="65">
        <v>965582</v>
      </c>
      <c r="Q195" s="65"/>
      <c r="R195" s="168">
        <v>18790</v>
      </c>
      <c r="S195" s="65"/>
      <c r="T195" s="65">
        <v>18123663313</v>
      </c>
      <c r="U195" s="65"/>
      <c r="V195" s="4">
        <v>18035333233</v>
      </c>
      <c r="W195" s="167"/>
      <c r="X195" s="49">
        <f>V195/درآمدها!$J$5</f>
        <v>1.2469795241768001E-3</v>
      </c>
    </row>
    <row r="196" spans="1:24">
      <c r="A196" s="5">
        <v>187</v>
      </c>
      <c r="B196" s="159" t="s">
        <v>402</v>
      </c>
      <c r="D196" s="92">
        <v>0</v>
      </c>
      <c r="E196" s="92"/>
      <c r="F196" s="92">
        <v>0</v>
      </c>
      <c r="G196" s="92"/>
      <c r="H196" s="112">
        <v>0</v>
      </c>
      <c r="I196" s="65"/>
      <c r="J196" s="65">
        <v>7987525</v>
      </c>
      <c r="K196" s="65">
        <v>15039772278</v>
      </c>
      <c r="L196" s="167"/>
      <c r="M196" s="65">
        <v>0</v>
      </c>
      <c r="N196" s="65">
        <v>0</v>
      </c>
      <c r="O196" s="65"/>
      <c r="P196" s="65">
        <v>7987525</v>
      </c>
      <c r="Q196" s="65"/>
      <c r="R196" s="168">
        <v>1907</v>
      </c>
      <c r="S196" s="65"/>
      <c r="T196" s="65">
        <v>15039772278</v>
      </c>
      <c r="U196" s="65"/>
      <c r="V196" s="4">
        <v>15141578528</v>
      </c>
      <c r="W196" s="167"/>
      <c r="X196" s="49">
        <f>V196/درآمدها!$J$5</f>
        <v>1.0469026629118948E-3</v>
      </c>
    </row>
    <row r="197" spans="1:24">
      <c r="A197" s="5">
        <v>188</v>
      </c>
      <c r="B197" s="159" t="s">
        <v>423</v>
      </c>
      <c r="D197" s="92">
        <v>0</v>
      </c>
      <c r="E197" s="92"/>
      <c r="F197" s="92">
        <v>0</v>
      </c>
      <c r="G197" s="92"/>
      <c r="H197" s="112">
        <v>0</v>
      </c>
      <c r="I197" s="65"/>
      <c r="J197" s="65">
        <v>311344</v>
      </c>
      <c r="K197" s="65">
        <v>4978565453</v>
      </c>
      <c r="L197" s="167"/>
      <c r="M197" s="65">
        <v>0</v>
      </c>
      <c r="N197" s="65">
        <v>0</v>
      </c>
      <c r="O197" s="65"/>
      <c r="P197" s="65">
        <v>311344</v>
      </c>
      <c r="Q197" s="65"/>
      <c r="R197" s="168">
        <v>18300</v>
      </c>
      <c r="S197" s="65"/>
      <c r="T197" s="65">
        <v>4978565453</v>
      </c>
      <c r="U197" s="65"/>
      <c r="V197" s="4">
        <v>5663694512</v>
      </c>
      <c r="W197" s="167"/>
      <c r="X197" s="49">
        <f>V197/درآمدها!$J$5</f>
        <v>3.9159304662771317E-4</v>
      </c>
    </row>
    <row r="198" spans="1:24">
      <c r="A198" s="5">
        <v>189</v>
      </c>
      <c r="B198" s="159" t="s">
        <v>386</v>
      </c>
      <c r="D198" s="92">
        <v>0</v>
      </c>
      <c r="E198" s="92"/>
      <c r="F198" s="92">
        <v>0</v>
      </c>
      <c r="G198" s="92"/>
      <c r="H198" s="112">
        <v>0</v>
      </c>
      <c r="I198" s="65"/>
      <c r="J198" s="65">
        <v>2294995</v>
      </c>
      <c r="K198" s="65">
        <v>20341595186</v>
      </c>
      <c r="L198" s="167"/>
      <c r="M198" s="65">
        <v>0</v>
      </c>
      <c r="N198" s="65">
        <v>0</v>
      </c>
      <c r="O198" s="65"/>
      <c r="P198" s="65">
        <v>2294995</v>
      </c>
      <c r="Q198" s="65"/>
      <c r="R198" s="168">
        <v>9140</v>
      </c>
      <c r="S198" s="65"/>
      <c r="T198" s="65">
        <v>20341595186</v>
      </c>
      <c r="U198" s="65"/>
      <c r="V198" s="4">
        <v>20851445590</v>
      </c>
      <c r="W198" s="167"/>
      <c r="X198" s="49">
        <f>V198/درآمدها!$J$5</f>
        <v>1.4416881221047209E-3</v>
      </c>
    </row>
    <row r="199" spans="1:24">
      <c r="A199" s="5">
        <v>190</v>
      </c>
      <c r="B199" s="5" t="s">
        <v>404</v>
      </c>
      <c r="D199" s="92">
        <v>0</v>
      </c>
      <c r="E199" s="92"/>
      <c r="F199" s="92">
        <v>0</v>
      </c>
      <c r="G199" s="92"/>
      <c r="H199" s="112">
        <v>0</v>
      </c>
      <c r="I199" s="65"/>
      <c r="J199" s="65">
        <v>1370656</v>
      </c>
      <c r="K199" s="65">
        <v>30371088709</v>
      </c>
      <c r="L199" s="167"/>
      <c r="M199" s="65">
        <v>0</v>
      </c>
      <c r="N199" s="65">
        <v>0</v>
      </c>
      <c r="O199" s="65"/>
      <c r="P199" s="65">
        <v>1370656</v>
      </c>
      <c r="Q199" s="65"/>
      <c r="R199" s="168">
        <v>22850</v>
      </c>
      <c r="S199" s="65"/>
      <c r="T199" s="65">
        <v>30371088709</v>
      </c>
      <c r="U199" s="65"/>
      <c r="V199" s="4">
        <v>31133138640</v>
      </c>
      <c r="W199" s="167"/>
      <c r="X199" s="49">
        <f>V199/درآمدها!$J$5</f>
        <v>2.1525738341447781E-3</v>
      </c>
    </row>
    <row r="200" spans="1:24">
      <c r="A200" s="5">
        <v>191</v>
      </c>
      <c r="B200" s="159" t="s">
        <v>387</v>
      </c>
      <c r="D200" s="92">
        <v>0</v>
      </c>
      <c r="E200" s="92"/>
      <c r="F200" s="92">
        <v>0</v>
      </c>
      <c r="G200" s="92"/>
      <c r="H200" s="112">
        <v>0</v>
      </c>
      <c r="I200" s="65"/>
      <c r="J200" s="65">
        <v>6330000</v>
      </c>
      <c r="K200" s="65">
        <v>50052406356</v>
      </c>
      <c r="L200" s="167"/>
      <c r="M200" s="65">
        <v>0</v>
      </c>
      <c r="N200" s="65">
        <v>0</v>
      </c>
      <c r="O200" s="65"/>
      <c r="P200" s="65">
        <v>6330000</v>
      </c>
      <c r="Q200" s="65"/>
      <c r="R200" s="168">
        <v>8080</v>
      </c>
      <c r="S200" s="65"/>
      <c r="T200" s="65">
        <v>50052406356</v>
      </c>
      <c r="U200" s="65"/>
      <c r="V200" s="4">
        <v>50842078921</v>
      </c>
      <c r="W200" s="167"/>
      <c r="X200" s="49">
        <f>V200/درآمدها!$J$5</f>
        <v>3.5152680885909026E-3</v>
      </c>
    </row>
    <row r="201" spans="1:24" ht="37.5" customHeight="1">
      <c r="A201" s="5">
        <v>192</v>
      </c>
      <c r="B201" s="159" t="s">
        <v>417</v>
      </c>
      <c r="D201" s="92">
        <v>0</v>
      </c>
      <c r="E201" s="92"/>
      <c r="F201" s="92">
        <v>0</v>
      </c>
      <c r="G201" s="92"/>
      <c r="H201" s="112">
        <v>0</v>
      </c>
      <c r="I201" s="65"/>
      <c r="J201" s="65">
        <v>1178703</v>
      </c>
      <c r="K201" s="65">
        <v>21428613052</v>
      </c>
      <c r="L201" s="167"/>
      <c r="M201" s="65">
        <v>0</v>
      </c>
      <c r="N201" s="65">
        <v>0</v>
      </c>
      <c r="O201" s="65"/>
      <c r="P201" s="65">
        <v>1178703</v>
      </c>
      <c r="Q201" s="65"/>
      <c r="R201" s="168">
        <v>19000</v>
      </c>
      <c r="S201" s="65"/>
      <c r="T201" s="148">
        <v>21428613052</v>
      </c>
      <c r="U201" s="65"/>
      <c r="V201" s="173">
        <v>22262104629</v>
      </c>
      <c r="W201" s="167"/>
      <c r="X201" s="49">
        <f>V201/درآمدها!$J$5</f>
        <v>1.53922238523712E-3</v>
      </c>
    </row>
    <row r="202" spans="1:24">
      <c r="A202" s="5">
        <v>193</v>
      </c>
      <c r="B202" s="159" t="s">
        <v>351</v>
      </c>
      <c r="D202" s="92">
        <v>14391605</v>
      </c>
      <c r="E202" s="92"/>
      <c r="F202" s="92">
        <v>25759111054</v>
      </c>
      <c r="G202" s="92"/>
      <c r="H202" s="112">
        <v>31888018168</v>
      </c>
      <c r="I202" s="65"/>
      <c r="J202" s="65">
        <v>930190</v>
      </c>
      <c r="K202" s="65">
        <v>1879002220</v>
      </c>
      <c r="L202" s="167"/>
      <c r="M202" s="65">
        <v>185073</v>
      </c>
      <c r="N202" s="65">
        <v>331256726</v>
      </c>
      <c r="O202" s="65"/>
      <c r="P202" s="65">
        <v>15136722</v>
      </c>
      <c r="Q202" s="65"/>
      <c r="R202" s="168">
        <v>2078</v>
      </c>
      <c r="S202" s="65"/>
      <c r="T202" s="65">
        <v>27306856548</v>
      </c>
      <c r="U202" s="65"/>
      <c r="V202" s="4">
        <v>31266956375</v>
      </c>
      <c r="W202" s="167"/>
      <c r="X202" s="49">
        <f>V202/درآمدها!$J$5</f>
        <v>2.1618261153951955E-3</v>
      </c>
    </row>
    <row r="203" spans="1:24">
      <c r="A203" s="5">
        <v>194</v>
      </c>
      <c r="B203" s="159" t="s">
        <v>354</v>
      </c>
      <c r="D203" s="92">
        <v>654553</v>
      </c>
      <c r="E203" s="92"/>
      <c r="F203" s="92">
        <v>31492899046</v>
      </c>
      <c r="G203" s="92"/>
      <c r="H203" s="112">
        <v>29344694278</v>
      </c>
      <c r="I203" s="65"/>
      <c r="J203" s="65">
        <v>41414</v>
      </c>
      <c r="K203" s="65">
        <v>1906692403</v>
      </c>
      <c r="L203" s="167"/>
      <c r="M203" s="65">
        <v>8417</v>
      </c>
      <c r="N203" s="65">
        <v>404972143</v>
      </c>
      <c r="O203" s="65"/>
      <c r="P203" s="65">
        <v>687550</v>
      </c>
      <c r="Q203" s="65"/>
      <c r="R203" s="168">
        <v>49050</v>
      </c>
      <c r="S203" s="65"/>
      <c r="T203" s="65">
        <v>32994619306</v>
      </c>
      <c r="U203" s="65"/>
      <c r="V203" s="4">
        <v>33523667757</v>
      </c>
      <c r="W203" s="167"/>
      <c r="X203" s="49">
        <f>V203/درآمدها!$J$5</f>
        <v>2.3178572155126975E-3</v>
      </c>
    </row>
    <row r="204" spans="1:24">
      <c r="A204" s="5">
        <v>195</v>
      </c>
      <c r="B204" s="5" t="s">
        <v>342</v>
      </c>
      <c r="D204" s="92">
        <v>5650000</v>
      </c>
      <c r="E204" s="92"/>
      <c r="F204" s="92">
        <v>39531862368</v>
      </c>
      <c r="G204" s="92"/>
      <c r="H204" s="112">
        <v>28924369875</v>
      </c>
      <c r="I204" s="65"/>
      <c r="J204" s="65">
        <v>0</v>
      </c>
      <c r="K204" s="65">
        <v>0</v>
      </c>
      <c r="L204" s="167"/>
      <c r="M204" s="65">
        <v>5650000</v>
      </c>
      <c r="N204" s="65">
        <v>39531862368</v>
      </c>
      <c r="O204" s="65"/>
      <c r="P204" s="65">
        <v>0</v>
      </c>
      <c r="Q204" s="65"/>
      <c r="R204" s="168"/>
      <c r="S204" s="65"/>
      <c r="T204" s="65">
        <v>0</v>
      </c>
      <c r="U204" s="65"/>
      <c r="V204" s="4">
        <v>0</v>
      </c>
      <c r="W204" s="167"/>
      <c r="X204" s="49">
        <f>V204/درآمدها!$J$5</f>
        <v>0</v>
      </c>
    </row>
    <row r="205" spans="1:24">
      <c r="A205" s="5">
        <v>196</v>
      </c>
      <c r="B205" s="159" t="s">
        <v>336</v>
      </c>
      <c r="D205" s="92">
        <v>400519</v>
      </c>
      <c r="E205" s="92"/>
      <c r="F205" s="92">
        <v>46309541628</v>
      </c>
      <c r="G205" s="92"/>
      <c r="H205" s="112">
        <v>57176298317</v>
      </c>
      <c r="I205" s="65"/>
      <c r="J205" s="65">
        <v>0</v>
      </c>
      <c r="K205" s="65">
        <v>0</v>
      </c>
      <c r="L205" s="167"/>
      <c r="M205" s="4">
        <v>400519</v>
      </c>
      <c r="N205" s="4">
        <v>0</v>
      </c>
      <c r="O205" s="65"/>
      <c r="P205" s="65">
        <v>0</v>
      </c>
      <c r="Q205" s="65"/>
      <c r="R205" s="168"/>
      <c r="S205" s="65"/>
      <c r="T205" s="65">
        <v>0</v>
      </c>
      <c r="U205" s="65"/>
      <c r="V205" s="4">
        <v>0</v>
      </c>
      <c r="W205" s="167"/>
      <c r="X205" s="49">
        <f>V205/درآمدها!$J$5</f>
        <v>0</v>
      </c>
    </row>
    <row r="206" spans="1:24">
      <c r="A206" s="5">
        <v>197</v>
      </c>
      <c r="B206" s="159" t="s">
        <v>301</v>
      </c>
      <c r="D206" s="92">
        <v>2240781</v>
      </c>
      <c r="E206" s="92"/>
      <c r="F206" s="92">
        <v>115377967896</v>
      </c>
      <c r="G206" s="92"/>
      <c r="H206" s="112">
        <v>111149672820</v>
      </c>
      <c r="I206" s="65"/>
      <c r="J206" s="65">
        <v>141777</v>
      </c>
      <c r="K206" s="65">
        <v>7388485262</v>
      </c>
      <c r="L206" s="167"/>
      <c r="M206" s="65">
        <v>28816</v>
      </c>
      <c r="N206" s="65">
        <v>1483737823</v>
      </c>
      <c r="O206" s="65"/>
      <c r="P206" s="5">
        <v>2353742</v>
      </c>
      <c r="Q206" s="5"/>
      <c r="R206" s="168">
        <v>52550</v>
      </c>
      <c r="S206" s="65"/>
      <c r="T206" s="65">
        <v>121282715335</v>
      </c>
      <c r="U206" s="65"/>
      <c r="V206" s="4">
        <v>122953191708</v>
      </c>
      <c r="W206" s="167"/>
      <c r="X206" s="49">
        <f>V206/درآمدها!$J$5</f>
        <v>8.5010967366837744E-3</v>
      </c>
    </row>
    <row r="207" spans="1:24">
      <c r="A207" s="5">
        <v>198</v>
      </c>
      <c r="B207" s="159" t="s">
        <v>258</v>
      </c>
      <c r="D207" s="92">
        <v>1888144</v>
      </c>
      <c r="E207" s="92"/>
      <c r="F207" s="92">
        <v>51441759443</v>
      </c>
      <c r="G207" s="92"/>
      <c r="H207" s="112">
        <v>59798338048</v>
      </c>
      <c r="I207" s="65"/>
      <c r="J207" s="65">
        <v>121946</v>
      </c>
      <c r="K207" s="65">
        <v>3915510750</v>
      </c>
      <c r="L207" s="167"/>
      <c r="M207" s="65">
        <v>24281</v>
      </c>
      <c r="N207" s="65">
        <v>661526537</v>
      </c>
      <c r="O207" s="65"/>
      <c r="P207" s="65">
        <v>1985809</v>
      </c>
      <c r="Q207" s="65"/>
      <c r="R207" s="168">
        <v>36850</v>
      </c>
      <c r="S207" s="65"/>
      <c r="T207" s="65">
        <v>54695743656</v>
      </c>
      <c r="U207" s="65"/>
      <c r="V207" s="4">
        <v>72741658138</v>
      </c>
      <c r="W207" s="167"/>
      <c r="X207" s="49">
        <f>V207/درآمدها!$J$5</f>
        <v>5.0294251334809638E-3</v>
      </c>
    </row>
    <row r="208" spans="1:24">
      <c r="A208" s="5">
        <v>199</v>
      </c>
      <c r="B208" s="159" t="s">
        <v>256</v>
      </c>
      <c r="D208" s="92">
        <v>7296072</v>
      </c>
      <c r="E208" s="92"/>
      <c r="F208" s="92">
        <v>38900286948</v>
      </c>
      <c r="G208" s="92"/>
      <c r="H208" s="112">
        <v>41267637519</v>
      </c>
      <c r="I208" s="65"/>
      <c r="J208" s="65">
        <v>4785610</v>
      </c>
      <c r="K208" s="65">
        <v>27683581910</v>
      </c>
      <c r="L208" s="167"/>
      <c r="M208" s="65">
        <v>93826</v>
      </c>
      <c r="N208" s="65">
        <v>500249768</v>
      </c>
      <c r="O208" s="65"/>
      <c r="P208" s="65">
        <v>11987856</v>
      </c>
      <c r="Q208" s="65"/>
      <c r="R208" s="168">
        <v>6020</v>
      </c>
      <c r="S208" s="65"/>
      <c r="T208" s="65">
        <v>66083619090</v>
      </c>
      <c r="U208" s="65"/>
      <c r="V208" s="4">
        <v>71737500110</v>
      </c>
      <c r="W208" s="167"/>
      <c r="X208" s="49">
        <f>V208/درآمدها!$J$5</f>
        <v>4.9599967240483833E-3</v>
      </c>
    </row>
    <row r="209" spans="1:24">
      <c r="A209" s="5">
        <v>200</v>
      </c>
      <c r="B209" s="159" t="s">
        <v>252</v>
      </c>
      <c r="D209" s="92">
        <v>5029328</v>
      </c>
      <c r="E209" s="92"/>
      <c r="F209" s="92">
        <v>65446762261</v>
      </c>
      <c r="G209" s="92"/>
      <c r="H209" s="112">
        <v>43044864125</v>
      </c>
      <c r="I209" s="65"/>
      <c r="J209" s="65">
        <v>328028</v>
      </c>
      <c r="K209" s="65">
        <v>3029410338</v>
      </c>
      <c r="L209" s="167"/>
      <c r="M209" s="65">
        <v>64676</v>
      </c>
      <c r="N209" s="65">
        <v>841630293</v>
      </c>
      <c r="O209" s="65"/>
      <c r="P209" s="65">
        <v>5292680</v>
      </c>
      <c r="Q209" s="65"/>
      <c r="R209" s="168">
        <v>9580</v>
      </c>
      <c r="S209" s="65"/>
      <c r="T209" s="65">
        <v>67634542306</v>
      </c>
      <c r="U209" s="65"/>
      <c r="V209" s="4">
        <v>50402186350</v>
      </c>
      <c r="W209" s="167"/>
      <c r="X209" s="49">
        <f>V209/درآمدها!$J$5</f>
        <v>3.484853511727371E-3</v>
      </c>
    </row>
    <row r="210" spans="1:24">
      <c r="A210" s="5">
        <v>201</v>
      </c>
      <c r="B210" s="5" t="s">
        <v>237</v>
      </c>
      <c r="D210" s="92">
        <v>12262748</v>
      </c>
      <c r="E210" s="169"/>
      <c r="F210" s="169">
        <v>37099825790</v>
      </c>
      <c r="G210" s="169"/>
      <c r="H210" s="4">
        <v>38373442081</v>
      </c>
      <c r="I210" s="65"/>
      <c r="J210" s="65">
        <v>3582345</v>
      </c>
      <c r="K210" s="65">
        <v>11967222844</v>
      </c>
      <c r="L210" s="167"/>
      <c r="M210" s="4">
        <v>157696</v>
      </c>
      <c r="N210" s="4">
        <v>477094867</v>
      </c>
      <c r="O210" s="65"/>
      <c r="P210" s="65">
        <v>15687397</v>
      </c>
      <c r="Q210" s="65"/>
      <c r="R210" s="168">
        <v>3457</v>
      </c>
      <c r="S210" s="65"/>
      <c r="T210" s="65">
        <f>48589953767+65880028</f>
        <v>48655833795</v>
      </c>
      <c r="U210" s="65"/>
      <c r="V210" s="4">
        <v>53908655012</v>
      </c>
      <c r="W210" s="167"/>
      <c r="X210" s="49">
        <f>V210/درآمدها!$J$5</f>
        <v>3.727293979402295E-3</v>
      </c>
    </row>
    <row r="211" spans="1:24">
      <c r="A211" s="5">
        <v>202</v>
      </c>
      <c r="B211" s="5" t="s">
        <v>232</v>
      </c>
      <c r="D211" s="92">
        <v>15656091</v>
      </c>
      <c r="E211" s="169"/>
      <c r="F211" s="169">
        <v>64746718938</v>
      </c>
      <c r="G211" s="169"/>
      <c r="H211" s="4">
        <v>53692133546</v>
      </c>
      <c r="I211" s="65"/>
      <c r="J211" s="65">
        <v>1012730</v>
      </c>
      <c r="K211" s="65">
        <v>3828950310</v>
      </c>
      <c r="L211" s="167"/>
      <c r="M211" s="4">
        <v>201334</v>
      </c>
      <c r="N211" s="4">
        <v>832629033</v>
      </c>
      <c r="O211" s="65"/>
      <c r="P211" s="65">
        <v>16467487</v>
      </c>
      <c r="Q211" s="65"/>
      <c r="R211" s="168">
        <v>3910</v>
      </c>
      <c r="S211" s="65"/>
      <c r="T211" s="65">
        <v>67743040215</v>
      </c>
      <c r="U211" s="65"/>
      <c r="V211" s="4">
        <v>64004766322</v>
      </c>
      <c r="W211" s="167"/>
      <c r="X211" s="49">
        <f>V211/درآمدها!$J$5</f>
        <v>4.4253483992864814E-3</v>
      </c>
    </row>
    <row r="212" spans="1:24">
      <c r="A212" s="5">
        <v>203</v>
      </c>
      <c r="B212" s="5" t="s">
        <v>233</v>
      </c>
      <c r="D212" s="92">
        <v>2720116</v>
      </c>
      <c r="E212" s="169"/>
      <c r="F212" s="169">
        <v>41354610474</v>
      </c>
      <c r="G212" s="169"/>
      <c r="H212" s="173">
        <v>39179964683</v>
      </c>
      <c r="I212" s="65"/>
      <c r="J212" s="65">
        <v>172105</v>
      </c>
      <c r="K212" s="148">
        <v>2573292783</v>
      </c>
      <c r="L212" s="167"/>
      <c r="M212" s="4">
        <v>34980</v>
      </c>
      <c r="N212" s="4">
        <v>531809774</v>
      </c>
      <c r="O212" s="65"/>
      <c r="P212" s="65">
        <v>2857241</v>
      </c>
      <c r="Q212" s="65"/>
      <c r="R212" s="168">
        <v>15100</v>
      </c>
      <c r="S212" s="65"/>
      <c r="T212" s="148">
        <v>43396093483</v>
      </c>
      <c r="U212" s="65"/>
      <c r="V212" s="173">
        <v>42887630285</v>
      </c>
      <c r="W212" s="167"/>
      <c r="X212" s="49">
        <f>V212/درآمدها!$J$5</f>
        <v>2.9652901953596978E-3</v>
      </c>
    </row>
    <row r="213" spans="1:24">
      <c r="A213" s="5">
        <v>204</v>
      </c>
      <c r="B213" s="159" t="s">
        <v>200</v>
      </c>
      <c r="D213" s="92">
        <v>1249989</v>
      </c>
      <c r="E213" s="92"/>
      <c r="F213" s="92">
        <v>9819905144</v>
      </c>
      <c r="G213" s="92"/>
      <c r="H213" s="112">
        <v>8175989305</v>
      </c>
      <c r="I213" s="65"/>
      <c r="J213" s="65">
        <v>0</v>
      </c>
      <c r="K213" s="65">
        <v>0</v>
      </c>
      <c r="L213" s="167"/>
      <c r="M213" s="65">
        <v>16074</v>
      </c>
      <c r="N213" s="65">
        <v>126277235</v>
      </c>
      <c r="O213" s="65"/>
      <c r="P213" s="65">
        <v>1233915</v>
      </c>
      <c r="Q213" s="65"/>
      <c r="R213" s="168">
        <v>7150</v>
      </c>
      <c r="S213" s="65"/>
      <c r="T213" s="65">
        <v>9693627909</v>
      </c>
      <c r="U213" s="65"/>
      <c r="V213" s="4">
        <v>8769998425</v>
      </c>
      <c r="W213" s="167"/>
      <c r="X213" s="49">
        <f>V213/درآمدها!$J$5</f>
        <v>6.063657555840286E-4</v>
      </c>
    </row>
    <row r="214" spans="1:24">
      <c r="A214" s="5">
        <v>205</v>
      </c>
      <c r="B214" s="5" t="s">
        <v>199</v>
      </c>
      <c r="D214" s="92">
        <v>4075799</v>
      </c>
      <c r="E214" s="92"/>
      <c r="F214" s="92">
        <v>31012757553</v>
      </c>
      <c r="G214" s="92"/>
      <c r="H214" s="112">
        <v>28847021734</v>
      </c>
      <c r="I214" s="65"/>
      <c r="J214" s="65">
        <v>1613393</v>
      </c>
      <c r="K214" s="65">
        <v>11951529652</v>
      </c>
      <c r="L214" s="167"/>
      <c r="M214" s="65">
        <v>52414</v>
      </c>
      <c r="N214" s="65">
        <v>398818164</v>
      </c>
      <c r="O214" s="65"/>
      <c r="P214" s="65">
        <v>5636778</v>
      </c>
      <c r="Q214" s="65"/>
      <c r="R214" s="168">
        <v>7330</v>
      </c>
      <c r="S214" s="65"/>
      <c r="T214" s="65">
        <v>42565469041</v>
      </c>
      <c r="U214" s="65"/>
      <c r="V214" s="4">
        <v>41071743127</v>
      </c>
      <c r="W214" s="167"/>
      <c r="X214" s="49">
        <f>V214/درآمدها!$J$5</f>
        <v>2.8397380874508522E-3</v>
      </c>
    </row>
    <row r="215" spans="1:24">
      <c r="A215" s="5">
        <v>206</v>
      </c>
      <c r="B215" s="159" t="s">
        <v>198</v>
      </c>
      <c r="D215" s="92">
        <v>4362502</v>
      </c>
      <c r="E215" s="92"/>
      <c r="F215" s="92">
        <v>58726529231</v>
      </c>
      <c r="G215" s="92"/>
      <c r="H215" s="112">
        <v>55551142902</v>
      </c>
      <c r="I215" s="65"/>
      <c r="J215" s="65">
        <v>1048973</v>
      </c>
      <c r="K215" s="65">
        <v>13531238862</v>
      </c>
      <c r="L215" s="167"/>
      <c r="M215" s="65">
        <v>56101</v>
      </c>
      <c r="N215" s="65">
        <v>755212723</v>
      </c>
      <c r="O215" s="65"/>
      <c r="P215" s="65">
        <v>5355374</v>
      </c>
      <c r="Q215" s="65"/>
      <c r="R215" s="168">
        <v>12700</v>
      </c>
      <c r="S215" s="65"/>
      <c r="T215" s="65">
        <v>71502555370</v>
      </c>
      <c r="U215" s="65"/>
      <c r="V215" s="4">
        <v>67608570968</v>
      </c>
      <c r="W215" s="167"/>
      <c r="X215" s="49">
        <f>V215/درآمدها!$J$5</f>
        <v>4.6745187664007752E-3</v>
      </c>
    </row>
    <row r="216" spans="1:24">
      <c r="A216" s="5">
        <v>207</v>
      </c>
      <c r="B216" s="159" t="s">
        <v>197</v>
      </c>
      <c r="D216" s="92">
        <v>5449493</v>
      </c>
      <c r="E216" s="92"/>
      <c r="F216" s="92">
        <v>49444872323</v>
      </c>
      <c r="G216" s="92"/>
      <c r="H216" s="112">
        <v>60671167390</v>
      </c>
      <c r="I216" s="65"/>
      <c r="J216" s="65">
        <v>344797</v>
      </c>
      <c r="K216" s="65">
        <v>3990355668</v>
      </c>
      <c r="L216" s="167"/>
      <c r="M216" s="65">
        <v>70079</v>
      </c>
      <c r="N216" s="65">
        <v>635847630</v>
      </c>
      <c r="O216" s="65"/>
      <c r="P216" s="65">
        <v>5724211</v>
      </c>
      <c r="Q216" s="65"/>
      <c r="R216" s="168">
        <v>12230</v>
      </c>
      <c r="S216" s="65"/>
      <c r="T216" s="65">
        <v>52799380361</v>
      </c>
      <c r="U216" s="65"/>
      <c r="V216" s="4">
        <v>69590558284</v>
      </c>
      <c r="W216" s="167"/>
      <c r="X216" s="49">
        <f>V216/درآمدها!$J$5</f>
        <v>4.8115551919716611E-3</v>
      </c>
    </row>
    <row r="217" spans="1:24">
      <c r="A217" s="5">
        <v>208</v>
      </c>
      <c r="B217" s="5" t="s">
        <v>196</v>
      </c>
      <c r="D217" s="92">
        <v>5924510</v>
      </c>
      <c r="E217" s="92"/>
      <c r="F217" s="92">
        <v>35059605972</v>
      </c>
      <c r="G217" s="92"/>
      <c r="H217" s="112">
        <v>47702999245</v>
      </c>
      <c r="I217" s="65"/>
      <c r="J217" s="65">
        <v>0</v>
      </c>
      <c r="K217" s="65">
        <v>0</v>
      </c>
      <c r="L217" s="167"/>
      <c r="M217" s="65">
        <v>76188</v>
      </c>
      <c r="N217" s="65">
        <v>450859440</v>
      </c>
      <c r="O217" s="65"/>
      <c r="P217" s="65">
        <v>5848322</v>
      </c>
      <c r="Q217" s="65"/>
      <c r="R217" s="168">
        <v>8490</v>
      </c>
      <c r="S217" s="65"/>
      <c r="T217" s="65">
        <v>34608746532</v>
      </c>
      <c r="U217" s="65"/>
      <c r="V217" s="4">
        <v>49356822874</v>
      </c>
      <c r="W217" s="167"/>
      <c r="X217" s="49">
        <f>V217/درآمدها!$J$5</f>
        <v>3.4125761197294712E-3</v>
      </c>
    </row>
    <row r="218" spans="1:24">
      <c r="A218" s="5">
        <v>209</v>
      </c>
      <c r="B218" s="159" t="s">
        <v>195</v>
      </c>
      <c r="D218" s="92">
        <v>8866608</v>
      </c>
      <c r="E218" s="92"/>
      <c r="F218" s="92">
        <v>54768392935</v>
      </c>
      <c r="G218" s="92"/>
      <c r="H218" s="112">
        <v>57907005557</v>
      </c>
      <c r="I218" s="65"/>
      <c r="J218" s="65">
        <v>561002</v>
      </c>
      <c r="K218" s="65">
        <v>3876527935</v>
      </c>
      <c r="L218" s="167"/>
      <c r="M218" s="65">
        <v>114023</v>
      </c>
      <c r="N218" s="65">
        <v>704311781</v>
      </c>
      <c r="O218" s="65"/>
      <c r="P218" s="65">
        <v>9313587</v>
      </c>
      <c r="Q218" s="65"/>
      <c r="R218" s="168">
        <v>7630</v>
      </c>
      <c r="S218" s="65"/>
      <c r="T218" s="65">
        <v>57940609089</v>
      </c>
      <c r="U218" s="65"/>
      <c r="V218" s="4">
        <v>70639845932</v>
      </c>
      <c r="W218" s="167"/>
      <c r="X218" s="49">
        <f>V218/درآمدها!$J$5</f>
        <v>4.8841039048301248E-3</v>
      </c>
    </row>
    <row r="219" spans="1:24">
      <c r="A219" s="5">
        <v>210</v>
      </c>
      <c r="B219" s="159" t="s">
        <v>194</v>
      </c>
      <c r="D219" s="92">
        <v>3644097</v>
      </c>
      <c r="E219" s="92"/>
      <c r="F219" s="92">
        <v>28114289110</v>
      </c>
      <c r="G219" s="92"/>
      <c r="H219" s="112">
        <v>25030885047</v>
      </c>
      <c r="I219" s="65"/>
      <c r="J219" s="65">
        <v>2850764</v>
      </c>
      <c r="K219" s="65">
        <v>21626131835</v>
      </c>
      <c r="L219" s="167"/>
      <c r="M219" s="65">
        <v>46862</v>
      </c>
      <c r="N219" s="65">
        <v>361541368</v>
      </c>
      <c r="O219" s="65"/>
      <c r="P219" s="65">
        <v>6447999</v>
      </c>
      <c r="Q219" s="65"/>
      <c r="R219" s="168">
        <v>7780</v>
      </c>
      <c r="S219" s="65"/>
      <c r="T219" s="65">
        <v>49378879577</v>
      </c>
      <c r="U219" s="65"/>
      <c r="V219" s="4">
        <v>49866947903</v>
      </c>
      <c r="W219" s="167"/>
      <c r="X219" s="49">
        <f>V219/درآمدها!$J$5</f>
        <v>3.4478466333216001E-3</v>
      </c>
    </row>
    <row r="220" spans="1:24">
      <c r="A220" s="5">
        <v>211</v>
      </c>
      <c r="B220" s="159" t="s">
        <v>193</v>
      </c>
      <c r="D220" s="92">
        <v>23217225</v>
      </c>
      <c r="E220" s="92"/>
      <c r="F220" s="92">
        <v>75288578495</v>
      </c>
      <c r="G220" s="92"/>
      <c r="H220" s="112">
        <v>83084697043</v>
      </c>
      <c r="I220" s="65"/>
      <c r="J220" s="65">
        <v>9450703</v>
      </c>
      <c r="K220" s="65">
        <v>0</v>
      </c>
      <c r="L220" s="167"/>
      <c r="M220" s="65">
        <v>13541854</v>
      </c>
      <c r="N220" s="65">
        <v>13266742396</v>
      </c>
      <c r="O220" s="65"/>
      <c r="P220" s="65">
        <v>19126074</v>
      </c>
      <c r="Q220" s="65"/>
      <c r="R220" s="168">
        <v>3830</v>
      </c>
      <c r="S220" s="65"/>
      <c r="T220" s="65">
        <v>62021836099</v>
      </c>
      <c r="U220" s="65"/>
      <c r="V220" s="4">
        <v>72817008886</v>
      </c>
      <c r="W220" s="167"/>
      <c r="X220" s="49">
        <f>V220/درآمدها!$J$5</f>
        <v>5.0346349534867007E-3</v>
      </c>
    </row>
    <row r="221" spans="1:24">
      <c r="A221" s="5">
        <v>212</v>
      </c>
      <c r="B221" s="159" t="s">
        <v>192</v>
      </c>
      <c r="D221" s="92">
        <v>622924</v>
      </c>
      <c r="E221" s="92"/>
      <c r="F221" s="92">
        <v>28385980148</v>
      </c>
      <c r="G221" s="92"/>
      <c r="H221" s="112">
        <v>34676185726</v>
      </c>
      <c r="I221" s="65"/>
      <c r="J221" s="65">
        <v>39413</v>
      </c>
      <c r="K221" s="65">
        <v>2327981143</v>
      </c>
      <c r="L221" s="167"/>
      <c r="M221" s="65">
        <v>8010</v>
      </c>
      <c r="N221" s="65">
        <v>365007129</v>
      </c>
      <c r="O221" s="65"/>
      <c r="P221" s="65">
        <v>654327</v>
      </c>
      <c r="Q221" s="65"/>
      <c r="R221" s="168">
        <v>62850</v>
      </c>
      <c r="S221" s="65"/>
      <c r="T221" s="65">
        <v>30348954162</v>
      </c>
      <c r="U221" s="65"/>
      <c r="V221" s="4">
        <v>40879761465</v>
      </c>
      <c r="W221" s="167"/>
      <c r="X221" s="49">
        <f>V221/درآمدها!$J$5</f>
        <v>2.8264642988028335E-3</v>
      </c>
    </row>
    <row r="222" spans="1:24">
      <c r="A222" s="5">
        <v>213</v>
      </c>
      <c r="B222" s="159" t="s">
        <v>191</v>
      </c>
      <c r="D222" s="92">
        <v>14711062</v>
      </c>
      <c r="E222" s="92"/>
      <c r="F222" s="92">
        <v>53347990898</v>
      </c>
      <c r="G222" s="92"/>
      <c r="H222" s="112">
        <v>41092122621</v>
      </c>
      <c r="I222" s="65"/>
      <c r="J222" s="65">
        <v>966591</v>
      </c>
      <c r="K222" s="65">
        <v>3012575783</v>
      </c>
      <c r="L222" s="167"/>
      <c r="M222" s="65">
        <v>189181</v>
      </c>
      <c r="N222" s="65">
        <v>686043351</v>
      </c>
      <c r="O222" s="65"/>
      <c r="P222" s="65">
        <v>15488472</v>
      </c>
      <c r="Q222" s="65"/>
      <c r="R222" s="168">
        <v>3150</v>
      </c>
      <c r="S222" s="65"/>
      <c r="T222" s="65">
        <v>55674523330</v>
      </c>
      <c r="U222" s="65"/>
      <c r="V222" s="4">
        <v>48498394117</v>
      </c>
      <c r="W222" s="167"/>
      <c r="X222" s="49">
        <f>V222/درآمدها!$J$5</f>
        <v>3.3532235660996383E-3</v>
      </c>
    </row>
    <row r="223" spans="1:24">
      <c r="A223" s="5">
        <v>214</v>
      </c>
      <c r="B223" s="159" t="s">
        <v>190</v>
      </c>
      <c r="D223" s="92">
        <v>8185338</v>
      </c>
      <c r="E223" s="92"/>
      <c r="F223" s="92">
        <v>39782159453</v>
      </c>
      <c r="G223" s="92"/>
      <c r="H223" s="112">
        <v>47599316152</v>
      </c>
      <c r="I223" s="65"/>
      <c r="J223" s="65">
        <v>517897</v>
      </c>
      <c r="K223" s="65">
        <v>3112302540</v>
      </c>
      <c r="L223" s="167"/>
      <c r="M223" s="65">
        <v>1706655</v>
      </c>
      <c r="N223" s="65">
        <v>8405502356</v>
      </c>
      <c r="O223" s="65"/>
      <c r="P223" s="65">
        <v>6996580</v>
      </c>
      <c r="Q223" s="65"/>
      <c r="R223" s="168">
        <v>6200</v>
      </c>
      <c r="S223" s="65"/>
      <c r="T223" s="65">
        <v>34488959637</v>
      </c>
      <c r="U223" s="65"/>
      <c r="V223" s="4">
        <v>43120692169</v>
      </c>
      <c r="W223" s="167"/>
      <c r="X223" s="49">
        <f>V223/درآمدها!$J$5</f>
        <v>2.9814043083322434E-3</v>
      </c>
    </row>
    <row r="224" spans="1:24">
      <c r="A224" s="5">
        <v>215</v>
      </c>
      <c r="B224" s="159" t="s">
        <v>189</v>
      </c>
      <c r="D224" s="92">
        <v>17295090</v>
      </c>
      <c r="E224" s="92"/>
      <c r="F224" s="92">
        <v>52988581009</v>
      </c>
      <c r="G224" s="92"/>
      <c r="H224" s="112">
        <v>38510492641</v>
      </c>
      <c r="I224" s="65"/>
      <c r="J224" s="65">
        <v>22995899</v>
      </c>
      <c r="K224" s="65">
        <v>0</v>
      </c>
      <c r="L224" s="167"/>
      <c r="M224" s="65">
        <v>182191</v>
      </c>
      <c r="N224" s="65">
        <v>558195567</v>
      </c>
      <c r="O224" s="5"/>
      <c r="P224" s="5">
        <v>40108798</v>
      </c>
      <c r="Q224" s="5"/>
      <c r="R224" s="179">
        <v>2244</v>
      </c>
      <c r="S224" s="5"/>
      <c r="T224" s="4">
        <v>111507115419</v>
      </c>
      <c r="V224" s="4">
        <v>89468618066</v>
      </c>
      <c r="W224" s="167"/>
      <c r="X224" s="49">
        <f>V224/درآمدها!$J$5</f>
        <v>6.1859425242312928E-3</v>
      </c>
    </row>
    <row r="225" spans="1:24">
      <c r="A225" s="5">
        <v>216</v>
      </c>
      <c r="B225" s="159" t="s">
        <v>188</v>
      </c>
      <c r="D225" s="92">
        <v>652384</v>
      </c>
      <c r="E225" s="92"/>
      <c r="F225" s="92">
        <v>59034162256</v>
      </c>
      <c r="G225" s="92"/>
      <c r="H225" s="112">
        <v>60116164624</v>
      </c>
      <c r="I225" s="65"/>
      <c r="J225" s="65">
        <v>17517780</v>
      </c>
      <c r="K225" s="65">
        <v>3734961464</v>
      </c>
      <c r="L225" s="167"/>
      <c r="M225" s="65">
        <v>8389</v>
      </c>
      <c r="N225" s="65">
        <v>759119763</v>
      </c>
      <c r="O225" s="65"/>
      <c r="P225" s="65">
        <v>18161775</v>
      </c>
      <c r="Q225" s="65"/>
      <c r="R225" s="168">
        <v>3728</v>
      </c>
      <c r="S225" s="65"/>
      <c r="T225" s="65">
        <v>62010003957</v>
      </c>
      <c r="U225" s="65"/>
      <c r="V225" s="4">
        <v>67309690152</v>
      </c>
      <c r="W225" s="167"/>
      <c r="X225" s="49">
        <f>V225/درآمدها!$J$5</f>
        <v>4.6538538719457442E-3</v>
      </c>
    </row>
    <row r="226" spans="1:24">
      <c r="A226" s="5">
        <v>217</v>
      </c>
      <c r="B226" s="159" t="s">
        <v>187</v>
      </c>
      <c r="D226" s="92">
        <v>1433207</v>
      </c>
      <c r="E226" s="92"/>
      <c r="F226" s="92">
        <v>28648439016</v>
      </c>
      <c r="G226" s="92"/>
      <c r="H226" s="112">
        <v>39107450038</v>
      </c>
      <c r="I226" s="65"/>
      <c r="J226" s="65">
        <v>92424</v>
      </c>
      <c r="K226" s="65">
        <v>2818473997</v>
      </c>
      <c r="L226" s="167"/>
      <c r="M226" s="65">
        <v>18430</v>
      </c>
      <c r="N226" s="65">
        <v>368398097</v>
      </c>
      <c r="O226" s="65"/>
      <c r="P226" s="65">
        <v>1507201</v>
      </c>
      <c r="Q226" s="65"/>
      <c r="R226" s="168">
        <v>32660</v>
      </c>
      <c r="S226" s="65"/>
      <c r="T226" s="65">
        <v>31098514916</v>
      </c>
      <c r="U226" s="65"/>
      <c r="V226" s="4">
        <v>48932294814</v>
      </c>
      <c r="W226" s="167"/>
      <c r="X226" s="49">
        <f>V226/درآمدها!$J$5</f>
        <v>3.3832238592849638E-3</v>
      </c>
    </row>
    <row r="227" spans="1:24">
      <c r="A227" s="5">
        <v>218</v>
      </c>
      <c r="B227" s="159" t="s">
        <v>186</v>
      </c>
      <c r="D227" s="92">
        <v>2619991</v>
      </c>
      <c r="E227" s="92"/>
      <c r="F227" s="92">
        <v>53241112542</v>
      </c>
      <c r="G227" s="92"/>
      <c r="H227" s="112">
        <v>52400569320</v>
      </c>
      <c r="I227" s="65"/>
      <c r="J227" s="65">
        <v>0</v>
      </c>
      <c r="K227" s="65">
        <v>0</v>
      </c>
      <c r="L227" s="167"/>
      <c r="M227" s="65">
        <v>33692</v>
      </c>
      <c r="N227" s="65">
        <v>684658674</v>
      </c>
      <c r="O227" s="65"/>
      <c r="P227" s="65">
        <v>2586299</v>
      </c>
      <c r="Q227" s="65"/>
      <c r="R227" s="168">
        <v>21730</v>
      </c>
      <c r="S227" s="65"/>
      <c r="T227" s="65">
        <v>52556453868</v>
      </c>
      <c r="U227" s="65"/>
      <c r="V227" s="4">
        <v>55865885624</v>
      </c>
      <c r="W227" s="167"/>
      <c r="X227" s="49">
        <f>V227/درآمدها!$J$5</f>
        <v>3.8626187036935162E-3</v>
      </c>
    </row>
    <row r="228" spans="1:24">
      <c r="A228" s="5">
        <v>219</v>
      </c>
      <c r="B228" s="159" t="s">
        <v>185</v>
      </c>
      <c r="D228" s="92">
        <v>17511588</v>
      </c>
      <c r="E228" s="92"/>
      <c r="F228" s="92">
        <v>85622046310</v>
      </c>
      <c r="G228" s="92"/>
      <c r="H228" s="112">
        <v>71318093432</v>
      </c>
      <c r="I228" s="65"/>
      <c r="J228" s="65">
        <v>1130143</v>
      </c>
      <c r="K228" s="65">
        <v>4753948887</v>
      </c>
      <c r="L228" s="167"/>
      <c r="M228" s="182">
        <v>225196</v>
      </c>
      <c r="N228" s="65">
        <v>1101084741</v>
      </c>
      <c r="O228" s="65"/>
      <c r="P228" s="65">
        <v>18416535</v>
      </c>
      <c r="Q228" s="65"/>
      <c r="R228" s="168">
        <v>4366</v>
      </c>
      <c r="S228" s="65"/>
      <c r="T228" s="65">
        <v>89274910456</v>
      </c>
      <c r="U228" s="65"/>
      <c r="V228" s="4">
        <v>79928172593</v>
      </c>
      <c r="W228" s="167"/>
      <c r="X228" s="49">
        <f>V228/درآمدها!$J$5</f>
        <v>5.5263073512815467E-3</v>
      </c>
    </row>
    <row r="229" spans="1:24">
      <c r="A229" s="5">
        <v>220</v>
      </c>
      <c r="B229" s="159" t="s">
        <v>184</v>
      </c>
      <c r="D229" s="92">
        <v>447727</v>
      </c>
      <c r="E229" s="92"/>
      <c r="F229" s="92">
        <v>15800460206</v>
      </c>
      <c r="G229" s="92"/>
      <c r="H229" s="112">
        <v>13213921196</v>
      </c>
      <c r="I229" s="65"/>
      <c r="J229" s="65">
        <v>1154847</v>
      </c>
      <c r="K229" s="65">
        <v>36852684313</v>
      </c>
      <c r="L229" s="167"/>
      <c r="M229" s="182">
        <v>5757</v>
      </c>
      <c r="N229" s="65">
        <v>203166772</v>
      </c>
      <c r="O229" s="65"/>
      <c r="P229" s="65">
        <v>1596817</v>
      </c>
      <c r="Q229" s="65"/>
      <c r="R229" s="168">
        <v>32200</v>
      </c>
      <c r="S229" s="65"/>
      <c r="T229" s="65">
        <v>52449977747</v>
      </c>
      <c r="U229" s="65"/>
      <c r="V229" s="4">
        <v>51111573233</v>
      </c>
      <c r="W229" s="167"/>
      <c r="X229" s="49">
        <f>V229/درآمدها!$J$5</f>
        <v>3.5339011731369218E-3</v>
      </c>
    </row>
    <row r="230" spans="1:24">
      <c r="A230" s="5">
        <v>221</v>
      </c>
      <c r="B230" s="159" t="s">
        <v>183</v>
      </c>
      <c r="D230" s="92">
        <v>5861631</v>
      </c>
      <c r="E230" s="92"/>
      <c r="F230" s="92">
        <v>33689167133</v>
      </c>
      <c r="G230" s="92"/>
      <c r="H230" s="112">
        <v>30940065313</v>
      </c>
      <c r="I230" s="65"/>
      <c r="J230" s="4">
        <v>370873</v>
      </c>
      <c r="K230" s="4">
        <v>2082982999</v>
      </c>
      <c r="L230" s="167"/>
      <c r="M230" s="65">
        <v>75379</v>
      </c>
      <c r="N230" s="65">
        <v>433233639</v>
      </c>
      <c r="O230" s="65"/>
      <c r="P230" s="65">
        <v>6157125</v>
      </c>
      <c r="Q230" s="65"/>
      <c r="R230" s="168">
        <v>6340</v>
      </c>
      <c r="S230" s="65"/>
      <c r="T230" s="65">
        <v>35338916493</v>
      </c>
      <c r="U230" s="65"/>
      <c r="V230" s="4">
        <v>38803907275</v>
      </c>
      <c r="W230" s="167"/>
      <c r="X230" s="49">
        <f>V230/درآمدها!$J$5</f>
        <v>2.6829378312480095E-3</v>
      </c>
    </row>
    <row r="231" spans="1:24">
      <c r="A231" s="5">
        <v>222</v>
      </c>
      <c r="B231" s="159" t="s">
        <v>182</v>
      </c>
      <c r="D231" s="92">
        <v>12350153</v>
      </c>
      <c r="E231" s="92"/>
      <c r="F231" s="92">
        <v>36045590642</v>
      </c>
      <c r="G231" s="92"/>
      <c r="H231" s="112">
        <v>30838994012</v>
      </c>
      <c r="I231" s="65"/>
      <c r="J231" s="65">
        <v>811467</v>
      </c>
      <c r="K231" s="148">
        <v>2174392921</v>
      </c>
      <c r="L231" s="167"/>
      <c r="M231" s="65">
        <v>3596224</v>
      </c>
      <c r="N231" s="148">
        <v>10444784616</v>
      </c>
      <c r="O231" s="65"/>
      <c r="P231" s="65">
        <v>9565396</v>
      </c>
      <c r="Q231" s="65"/>
      <c r="R231" s="168">
        <v>2866</v>
      </c>
      <c r="S231" s="65"/>
      <c r="T231" s="65">
        <v>27775198947</v>
      </c>
      <c r="U231" s="65"/>
      <c r="V231" s="4">
        <v>27251309112</v>
      </c>
      <c r="W231" s="167"/>
      <c r="X231" s="49">
        <f>V231/درآمدها!$J$5</f>
        <v>1.8841805710303537E-3</v>
      </c>
    </row>
    <row r="232" spans="1:24">
      <c r="A232" s="5">
        <v>223</v>
      </c>
      <c r="B232" s="5" t="s">
        <v>181</v>
      </c>
      <c r="D232" s="92">
        <v>5978715</v>
      </c>
      <c r="E232" s="92"/>
      <c r="F232" s="92">
        <v>189029472698</v>
      </c>
      <c r="G232" s="92"/>
      <c r="H232" s="112">
        <v>138475200350</v>
      </c>
      <c r="I232" s="65"/>
      <c r="J232" s="65">
        <v>0</v>
      </c>
      <c r="K232" s="65">
        <v>0</v>
      </c>
      <c r="L232" s="167"/>
      <c r="M232" s="65">
        <v>76731</v>
      </c>
      <c r="N232" s="65">
        <v>122893662359</v>
      </c>
      <c r="O232" s="65"/>
      <c r="P232" s="65">
        <v>5901984</v>
      </c>
      <c r="Q232" s="65"/>
      <c r="R232" s="168">
        <v>8850</v>
      </c>
      <c r="S232" s="65"/>
      <c r="T232" s="65">
        <v>66135810339</v>
      </c>
      <c r="U232" s="65"/>
      <c r="V232" s="4">
        <v>51921774681</v>
      </c>
      <c r="W232" s="167"/>
      <c r="X232" s="49">
        <f>V232/درآمدها!$J$5</f>
        <v>3.5899192462749215E-3</v>
      </c>
    </row>
    <row r="233" spans="1:24">
      <c r="A233" s="5">
        <v>224</v>
      </c>
      <c r="B233" s="5" t="s">
        <v>180</v>
      </c>
      <c r="D233" s="92">
        <v>608202</v>
      </c>
      <c r="E233" s="92"/>
      <c r="F233" s="92">
        <v>29477327755</v>
      </c>
      <c r="G233" s="92"/>
      <c r="H233" s="112">
        <v>34092446544</v>
      </c>
      <c r="I233" s="65"/>
      <c r="J233" s="65">
        <v>38480</v>
      </c>
      <c r="K233" s="65">
        <v>2265942110</v>
      </c>
      <c r="L233" s="167"/>
      <c r="M233" s="65">
        <v>7821</v>
      </c>
      <c r="N233" s="65">
        <v>379055282</v>
      </c>
      <c r="O233" s="65"/>
      <c r="P233" s="65">
        <v>638861</v>
      </c>
      <c r="Q233" s="65"/>
      <c r="R233" s="168">
        <v>63100</v>
      </c>
      <c r="S233" s="65"/>
      <c r="T233" s="65">
        <v>31364214583</v>
      </c>
      <c r="U233" s="65"/>
      <c r="V233" s="4">
        <v>40072271936</v>
      </c>
      <c r="W233" s="167"/>
      <c r="X233" s="49">
        <f>V233/درآمدها!$J$5</f>
        <v>2.7706337302382473E-3</v>
      </c>
    </row>
    <row r="234" spans="1:24">
      <c r="A234" s="5">
        <v>225</v>
      </c>
      <c r="B234" s="5" t="s">
        <v>179</v>
      </c>
      <c r="D234" s="92">
        <v>1524024</v>
      </c>
      <c r="E234" s="92"/>
      <c r="F234" s="92">
        <v>75942271064</v>
      </c>
      <c r="G234" s="92"/>
      <c r="H234" s="112">
        <v>62643432968</v>
      </c>
      <c r="I234" s="65"/>
      <c r="J234" s="65">
        <v>0</v>
      </c>
      <c r="K234" s="65">
        <v>0</v>
      </c>
      <c r="L234" s="167"/>
      <c r="M234" s="65">
        <v>19598</v>
      </c>
      <c r="N234" s="65">
        <v>976570335</v>
      </c>
      <c r="O234" s="65"/>
      <c r="P234" s="65">
        <v>1504426</v>
      </c>
      <c r="Q234" s="65"/>
      <c r="R234" s="168">
        <v>43220</v>
      </c>
      <c r="S234" s="65"/>
      <c r="T234" s="65">
        <v>74965700729</v>
      </c>
      <c r="U234" s="65"/>
      <c r="V234" s="4">
        <v>64634415039</v>
      </c>
      <c r="W234" s="167"/>
      <c r="X234" s="49">
        <f>V234/درآمدها!$J$5</f>
        <v>4.4688828905753118E-3</v>
      </c>
    </row>
    <row r="235" spans="1:24">
      <c r="A235" s="5">
        <v>226</v>
      </c>
      <c r="B235" s="5" t="s">
        <v>178</v>
      </c>
      <c r="D235" s="92">
        <v>6121965</v>
      </c>
      <c r="E235" s="92"/>
      <c r="F235" s="92">
        <v>120659285596</v>
      </c>
      <c r="G235" s="92"/>
      <c r="H235" s="112">
        <v>145931232615</v>
      </c>
      <c r="I235" s="65"/>
      <c r="J235" s="65">
        <v>396375</v>
      </c>
      <c r="K235" s="65">
        <v>9848892645</v>
      </c>
      <c r="L235" s="167"/>
      <c r="M235" s="65">
        <v>78727</v>
      </c>
      <c r="N235" s="65">
        <v>1551649442</v>
      </c>
      <c r="O235" s="65"/>
      <c r="P235" s="65">
        <v>6439613</v>
      </c>
      <c r="Q235" s="65"/>
      <c r="R235" s="168">
        <v>26690</v>
      </c>
      <c r="S235" s="65"/>
      <c r="T235" s="65">
        <v>128956528799</v>
      </c>
      <c r="U235" s="65"/>
      <c r="V235" s="4">
        <v>170850625011</v>
      </c>
      <c r="W235" s="167"/>
      <c r="X235" s="49">
        <f>V235/درآمدها!$J$5</f>
        <v>1.1812769319488053E-2</v>
      </c>
    </row>
    <row r="236" spans="1:24">
      <c r="A236" s="5">
        <v>227</v>
      </c>
      <c r="B236" s="5" t="s">
        <v>177</v>
      </c>
      <c r="D236" s="92">
        <v>11680991</v>
      </c>
      <c r="E236" s="92"/>
      <c r="F236" s="92">
        <v>98194620538</v>
      </c>
      <c r="G236" s="92"/>
      <c r="H236" s="112">
        <v>116114891038</v>
      </c>
      <c r="I236" s="65"/>
      <c r="J236" s="65">
        <v>4681483</v>
      </c>
      <c r="K236" s="65">
        <v>8440777660</v>
      </c>
      <c r="L236" s="167"/>
      <c r="M236" s="65">
        <v>4022952</v>
      </c>
      <c r="N236" s="65">
        <v>838652142</v>
      </c>
      <c r="O236" s="65"/>
      <c r="P236" s="65">
        <v>12339522</v>
      </c>
      <c r="Q236" s="65"/>
      <c r="R236" s="168">
        <v>10870</v>
      </c>
      <c r="S236" s="65"/>
      <c r="T236" s="65">
        <v>105796746056</v>
      </c>
      <c r="U236" s="65"/>
      <c r="V236" s="4">
        <v>133332527048</v>
      </c>
      <c r="W236" s="167"/>
      <c r="X236" s="49">
        <f>V236/درآمدها!$J$5</f>
        <v>9.2187335264417043E-3</v>
      </c>
    </row>
    <row r="237" spans="1:24">
      <c r="A237" s="5">
        <v>228</v>
      </c>
      <c r="B237" s="5" t="s">
        <v>391</v>
      </c>
      <c r="D237" s="92">
        <v>0</v>
      </c>
      <c r="E237" s="92"/>
      <c r="F237" s="92">
        <v>0</v>
      </c>
      <c r="G237" s="92"/>
      <c r="H237" s="112">
        <v>0</v>
      </c>
      <c r="I237" s="65"/>
      <c r="J237" s="65">
        <v>269148</v>
      </c>
      <c r="K237" s="65">
        <v>22871938645</v>
      </c>
      <c r="L237" s="167"/>
      <c r="M237" s="65">
        <v>0</v>
      </c>
      <c r="N237" s="65">
        <v>0</v>
      </c>
      <c r="O237" s="65"/>
      <c r="P237" s="65">
        <v>269148</v>
      </c>
      <c r="Q237" s="65"/>
      <c r="R237" s="168">
        <v>85520</v>
      </c>
      <c r="S237" s="65"/>
      <c r="T237" s="65">
        <v>22871938645</v>
      </c>
      <c r="U237" s="65"/>
      <c r="V237" s="4">
        <v>22880582617</v>
      </c>
      <c r="W237" s="167"/>
      <c r="X237" s="49">
        <f>V237/درآمدها!$J$5</f>
        <v>1.5819845220508115E-3</v>
      </c>
    </row>
    <row r="238" spans="1:24">
      <c r="A238" s="5">
        <v>229</v>
      </c>
      <c r="B238" s="5" t="s">
        <v>395</v>
      </c>
      <c r="D238" s="92">
        <v>0</v>
      </c>
      <c r="E238" s="92"/>
      <c r="F238" s="92">
        <v>0</v>
      </c>
      <c r="G238" s="92"/>
      <c r="H238" s="112">
        <v>0</v>
      </c>
      <c r="I238" s="65"/>
      <c r="J238" s="65">
        <v>1083724</v>
      </c>
      <c r="K238" s="65">
        <v>32030776586</v>
      </c>
      <c r="L238" s="167"/>
      <c r="M238" s="65">
        <v>0</v>
      </c>
      <c r="N238" s="65">
        <v>0</v>
      </c>
      <c r="O238" s="65"/>
      <c r="P238" s="65">
        <v>1083724</v>
      </c>
      <c r="Q238" s="65"/>
      <c r="R238" s="168">
        <v>28150</v>
      </c>
      <c r="S238" s="65"/>
      <c r="T238" s="65">
        <v>32030776586</v>
      </c>
      <c r="U238" s="65"/>
      <c r="V238" s="4">
        <v>30325314962</v>
      </c>
      <c r="W238" s="167"/>
      <c r="X238" s="49">
        <f>V238/درآمدها!$J$5</f>
        <v>2.0967201622110643E-3</v>
      </c>
    </row>
    <row r="239" spans="1:24">
      <c r="A239" s="5">
        <v>230</v>
      </c>
      <c r="B239" s="5" t="s">
        <v>374</v>
      </c>
      <c r="D239" s="92">
        <v>3551212</v>
      </c>
      <c r="E239" s="92"/>
      <c r="F239" s="92">
        <v>29928953357</v>
      </c>
      <c r="G239" s="92"/>
      <c r="H239" s="112">
        <v>31417732372</v>
      </c>
      <c r="I239" s="65"/>
      <c r="J239" s="65">
        <v>2655896</v>
      </c>
      <c r="K239" s="65">
        <v>24205785860</v>
      </c>
      <c r="L239" s="167"/>
      <c r="M239" s="65">
        <v>45667</v>
      </c>
      <c r="N239" s="65">
        <v>384872971</v>
      </c>
      <c r="O239" s="65"/>
      <c r="P239" s="65">
        <v>6161441</v>
      </c>
      <c r="Q239" s="65"/>
      <c r="R239" s="168">
        <v>9240</v>
      </c>
      <c r="S239" s="65"/>
      <c r="T239" s="65">
        <v>53749866246</v>
      </c>
      <c r="U239" s="65"/>
      <c r="V239" s="4">
        <v>56592971140</v>
      </c>
      <c r="W239" s="167"/>
      <c r="X239" s="49">
        <f>V239/درآمدها!$J$5</f>
        <v>3.9128900648635204E-3</v>
      </c>
    </row>
    <row r="240" spans="1:24">
      <c r="A240" s="5">
        <v>231</v>
      </c>
      <c r="B240" s="5" t="s">
        <v>375</v>
      </c>
      <c r="D240" s="92">
        <v>716735</v>
      </c>
      <c r="E240" s="92"/>
      <c r="F240" s="92">
        <v>29932070367</v>
      </c>
      <c r="G240" s="92"/>
      <c r="H240" s="112">
        <v>30814345961</v>
      </c>
      <c r="I240" s="65"/>
      <c r="J240" s="65">
        <v>3356713</v>
      </c>
      <c r="K240" s="65">
        <v>152268136056</v>
      </c>
      <c r="L240" s="167"/>
      <c r="M240" s="65">
        <v>9217</v>
      </c>
      <c r="N240" s="65">
        <v>384917567</v>
      </c>
      <c r="O240" s="65"/>
      <c r="P240" s="65">
        <v>4064231</v>
      </c>
      <c r="Q240" s="65"/>
      <c r="R240" s="168">
        <v>47820</v>
      </c>
      <c r="S240" s="65"/>
      <c r="T240" s="65">
        <v>181815288856</v>
      </c>
      <c r="U240" s="65"/>
      <c r="V240" s="4">
        <v>193195134841</v>
      </c>
      <c r="W240" s="167"/>
      <c r="X240" s="49">
        <f>V240/درآمدها!$J$5</f>
        <v>1.3357689276098273E-2</v>
      </c>
    </row>
    <row r="241" spans="1:24">
      <c r="A241" s="5">
        <v>232</v>
      </c>
      <c r="B241" s="5" t="s">
        <v>355</v>
      </c>
      <c r="D241" s="92">
        <v>703152</v>
      </c>
      <c r="E241" s="92"/>
      <c r="F241" s="92">
        <v>26489938829</v>
      </c>
      <c r="G241" s="92"/>
      <c r="H241" s="112">
        <v>25498361603</v>
      </c>
      <c r="I241" s="65"/>
      <c r="J241" s="65">
        <v>44557</v>
      </c>
      <c r="K241" s="65">
        <v>1645453271</v>
      </c>
      <c r="L241" s="167"/>
      <c r="M241" s="65">
        <v>9040</v>
      </c>
      <c r="N241" s="65">
        <v>340565122</v>
      </c>
      <c r="O241" s="65"/>
      <c r="P241" s="65">
        <v>738669</v>
      </c>
      <c r="Q241" s="65"/>
      <c r="R241" s="168">
        <v>40400</v>
      </c>
      <c r="S241" s="65"/>
      <c r="T241" s="65">
        <v>27794826978</v>
      </c>
      <c r="U241" s="65"/>
      <c r="V241" s="4">
        <v>29664666350</v>
      </c>
      <c r="W241" s="167"/>
      <c r="X241" s="49">
        <f>V241/درآمدها!$J$5</f>
        <v>2.0510423096758829E-3</v>
      </c>
    </row>
    <row r="242" spans="1:24">
      <c r="A242" s="5">
        <v>233</v>
      </c>
      <c r="B242" s="5" t="s">
        <v>333</v>
      </c>
      <c r="D242" s="92">
        <v>5317764</v>
      </c>
      <c r="E242" s="92"/>
      <c r="F242" s="92">
        <v>20665008348</v>
      </c>
      <c r="G242" s="92"/>
      <c r="H242" s="112">
        <v>17840666155</v>
      </c>
      <c r="I242" s="65"/>
      <c r="J242" s="65">
        <v>13463465</v>
      </c>
      <c r="K242" s="65">
        <v>43744439682</v>
      </c>
      <c r="L242" s="167"/>
      <c r="M242" s="65">
        <v>59465</v>
      </c>
      <c r="N242" s="65">
        <v>231082974</v>
      </c>
      <c r="O242" s="65"/>
      <c r="P242" s="65">
        <v>18721764</v>
      </c>
      <c r="Q242" s="65"/>
      <c r="R242" s="168">
        <v>3345</v>
      </c>
      <c r="S242" s="65"/>
      <c r="T242" s="65">
        <v>64178365056</v>
      </c>
      <c r="U242" s="65"/>
      <c r="V242" s="4">
        <v>62251685994</v>
      </c>
      <c r="W242" s="167"/>
      <c r="X242" s="49">
        <f>V242/درآمدها!$J$5</f>
        <v>4.3041388133580535E-3</v>
      </c>
    </row>
    <row r="243" spans="1:24">
      <c r="A243" s="5">
        <v>234</v>
      </c>
      <c r="B243" s="5" t="s">
        <v>343</v>
      </c>
      <c r="D243" s="92">
        <v>8291361</v>
      </c>
      <c r="E243" s="92"/>
      <c r="F243" s="92">
        <v>32890462063</v>
      </c>
      <c r="G243" s="92"/>
      <c r="H243" s="112">
        <v>29630088514</v>
      </c>
      <c r="I243" s="65"/>
      <c r="J243" s="65">
        <v>544784</v>
      </c>
      <c r="K243" s="65">
        <v>2186437968</v>
      </c>
      <c r="L243" s="167"/>
      <c r="M243" s="65">
        <v>1530923</v>
      </c>
      <c r="N243" s="65">
        <v>6077058416</v>
      </c>
      <c r="O243" s="65"/>
      <c r="P243" s="65">
        <v>7305222</v>
      </c>
      <c r="Q243" s="65"/>
      <c r="R243" s="168">
        <v>4185</v>
      </c>
      <c r="S243" s="65"/>
      <c r="T243" s="65">
        <v>28999841615</v>
      </c>
      <c r="U243" s="65"/>
      <c r="V243" s="4">
        <v>30390448566</v>
      </c>
      <c r="W243" s="167"/>
      <c r="X243" s="49">
        <f>V243/درآمدها!$J$5</f>
        <v>2.1012235594854338E-3</v>
      </c>
    </row>
    <row r="244" spans="1:24">
      <c r="A244" s="5">
        <v>235</v>
      </c>
      <c r="B244" s="5" t="s">
        <v>304</v>
      </c>
      <c r="D244" s="92">
        <v>3285546</v>
      </c>
      <c r="E244" s="92"/>
      <c r="F244" s="92">
        <v>40800713150</v>
      </c>
      <c r="G244" s="92"/>
      <c r="H244" s="112">
        <v>33345829387</v>
      </c>
      <c r="I244" s="65"/>
      <c r="J244" s="65">
        <v>215876</v>
      </c>
      <c r="K244" s="65">
        <v>2304679684</v>
      </c>
      <c r="L244" s="167"/>
      <c r="M244" s="65">
        <v>42251</v>
      </c>
      <c r="N244" s="65">
        <v>524683243</v>
      </c>
      <c r="O244" s="65"/>
      <c r="P244" s="65">
        <v>3459171</v>
      </c>
      <c r="Q244" s="65"/>
      <c r="R244" s="168">
        <v>10910</v>
      </c>
      <c r="S244" s="65"/>
      <c r="T244" s="65">
        <v>42580709591</v>
      </c>
      <c r="U244" s="65"/>
      <c r="V244" s="4">
        <v>37515005257</v>
      </c>
      <c r="W244" s="167"/>
      <c r="X244" s="49">
        <f>V244/درآمدها!$J$5</f>
        <v>2.5938219605096007E-3</v>
      </c>
    </row>
    <row r="245" spans="1:24">
      <c r="A245" s="5">
        <v>236</v>
      </c>
      <c r="B245" s="5" t="s">
        <v>280</v>
      </c>
      <c r="D245" s="92">
        <v>461776</v>
      </c>
      <c r="E245" s="92"/>
      <c r="F245" s="92">
        <v>16124229473</v>
      </c>
      <c r="G245" s="92"/>
      <c r="H245" s="112">
        <v>20371681851</v>
      </c>
      <c r="I245" s="65"/>
      <c r="J245" s="65">
        <v>0</v>
      </c>
      <c r="K245" s="65">
        <v>0</v>
      </c>
      <c r="L245" s="167"/>
      <c r="M245" s="65">
        <v>5938</v>
      </c>
      <c r="N245" s="65">
        <v>207342250</v>
      </c>
      <c r="O245" s="65"/>
      <c r="P245" s="65">
        <v>455838</v>
      </c>
      <c r="Q245" s="65"/>
      <c r="R245" s="168">
        <v>45360</v>
      </c>
      <c r="S245" s="65"/>
      <c r="T245" s="65">
        <v>15916887223</v>
      </c>
      <c r="U245" s="65"/>
      <c r="V245" s="4">
        <v>20553784655</v>
      </c>
      <c r="W245" s="167"/>
      <c r="X245" s="49">
        <f>V245/درآمدها!$J$5</f>
        <v>1.4211075713437757E-3</v>
      </c>
    </row>
    <row r="246" spans="1:24">
      <c r="A246" s="5">
        <v>237</v>
      </c>
      <c r="B246" s="5" t="s">
        <v>267</v>
      </c>
      <c r="D246" s="92">
        <v>10795657</v>
      </c>
      <c r="E246" s="92"/>
      <c r="F246" s="92">
        <v>76605239472</v>
      </c>
      <c r="G246" s="92"/>
      <c r="H246" s="112">
        <v>58056997571</v>
      </c>
      <c r="I246" s="65"/>
      <c r="J246" s="65">
        <v>683057</v>
      </c>
      <c r="K246" s="65">
        <v>3796982476</v>
      </c>
      <c r="L246" s="167"/>
      <c r="M246" s="65">
        <v>138830</v>
      </c>
      <c r="N246" s="65">
        <v>985128130</v>
      </c>
      <c r="O246" s="65"/>
      <c r="P246" s="65">
        <v>11339884</v>
      </c>
      <c r="Q246" s="65"/>
      <c r="R246" s="168">
        <v>5740</v>
      </c>
      <c r="S246" s="65"/>
      <c r="T246" s="65">
        <v>79417093818</v>
      </c>
      <c r="U246" s="65"/>
      <c r="V246" s="4">
        <v>64703643105</v>
      </c>
      <c r="W246" s="167"/>
      <c r="X246" s="49">
        <f>V246/درآمدها!$J$5</f>
        <v>4.4736693827174372E-3</v>
      </c>
    </row>
    <row r="247" spans="1:24">
      <c r="A247" s="5">
        <v>238</v>
      </c>
      <c r="B247" s="5" t="s">
        <v>214</v>
      </c>
      <c r="D247" s="92">
        <v>3114967</v>
      </c>
      <c r="E247" s="92"/>
      <c r="F247" s="92">
        <v>17752019038</v>
      </c>
      <c r="G247" s="92"/>
      <c r="H247" s="112">
        <v>17463881821</v>
      </c>
      <c r="I247" s="65"/>
      <c r="J247" s="65">
        <v>204669</v>
      </c>
      <c r="K247" s="65">
        <v>1227734920</v>
      </c>
      <c r="L247" s="167"/>
      <c r="M247" s="65">
        <v>40057</v>
      </c>
      <c r="N247" s="65">
        <v>228282555</v>
      </c>
      <c r="O247" s="65"/>
      <c r="P247" s="65">
        <v>3279579</v>
      </c>
      <c r="Q247" s="65"/>
      <c r="R247" s="168">
        <v>6160</v>
      </c>
      <c r="S247" s="65"/>
      <c r="T247" s="65">
        <v>18751471403</v>
      </c>
      <c r="U247" s="65"/>
      <c r="V247" s="4">
        <v>20082003512</v>
      </c>
      <c r="W247" s="167"/>
      <c r="X247" s="49">
        <f>V247/درآمدها!$J$5</f>
        <v>1.3884881892889274E-3</v>
      </c>
    </row>
    <row r="248" spans="1:24">
      <c r="A248" s="5">
        <v>239</v>
      </c>
      <c r="B248" s="5" t="s">
        <v>213</v>
      </c>
      <c r="D248" s="92">
        <v>6530369</v>
      </c>
      <c r="E248" s="92"/>
      <c r="F248" s="92">
        <v>41094086982</v>
      </c>
      <c r="G248" s="92"/>
      <c r="H248" s="112">
        <v>47972283324</v>
      </c>
      <c r="I248" s="65"/>
      <c r="J248" s="65">
        <v>413186</v>
      </c>
      <c r="K248" s="65">
        <v>3296243458</v>
      </c>
      <c r="L248" s="167"/>
      <c r="M248" s="65">
        <v>83979</v>
      </c>
      <c r="N248" s="65">
        <v>528460234</v>
      </c>
      <c r="O248" s="65"/>
      <c r="P248" s="65">
        <v>6859576</v>
      </c>
      <c r="Q248" s="65"/>
      <c r="R248" s="168">
        <v>7730</v>
      </c>
      <c r="S248" s="65"/>
      <c r="T248" s="65">
        <v>43861870206</v>
      </c>
      <c r="U248" s="65"/>
      <c r="V248" s="4">
        <v>52709026574</v>
      </c>
      <c r="W248" s="167"/>
      <c r="X248" s="49">
        <f>V248/درآمدها!$J$5</f>
        <v>3.6443505660768861E-3</v>
      </c>
    </row>
    <row r="249" spans="1:24">
      <c r="A249" s="5">
        <v>240</v>
      </c>
      <c r="B249" s="5" t="s">
        <v>212</v>
      </c>
      <c r="D249" s="92">
        <v>37937607</v>
      </c>
      <c r="E249" s="92"/>
      <c r="F249" s="92">
        <v>78082400415</v>
      </c>
      <c r="G249" s="92"/>
      <c r="H249" s="112">
        <v>83418674667</v>
      </c>
      <c r="I249" s="65"/>
      <c r="J249" s="65">
        <v>2455703</v>
      </c>
      <c r="K249" s="65">
        <v>5581192545</v>
      </c>
      <c r="L249" s="167"/>
      <c r="M249" s="65">
        <v>487871</v>
      </c>
      <c r="N249" s="65">
        <v>1004126032</v>
      </c>
      <c r="O249" s="65"/>
      <c r="P249" s="65">
        <v>39905439</v>
      </c>
      <c r="Q249" s="65"/>
      <c r="R249" s="168">
        <v>2386</v>
      </c>
      <c r="S249" s="65"/>
      <c r="T249" s="65">
        <v>82659466928</v>
      </c>
      <c r="U249" s="65"/>
      <c r="V249" s="4">
        <v>94647851911</v>
      </c>
      <c r="W249" s="167"/>
      <c r="X249" s="49">
        <f>V249/درآمدها!$J$5</f>
        <v>6.5440395148553014E-3</v>
      </c>
    </row>
    <row r="250" spans="1:24">
      <c r="A250" s="5">
        <v>241</v>
      </c>
      <c r="B250" s="5" t="s">
        <v>210</v>
      </c>
      <c r="D250" s="92">
        <v>12955861</v>
      </c>
      <c r="E250" s="92"/>
      <c r="F250" s="92">
        <v>93684955573</v>
      </c>
      <c r="G250" s="92"/>
      <c r="H250" s="112">
        <v>98136255042</v>
      </c>
      <c r="I250" s="65"/>
      <c r="J250" s="65">
        <v>836131</v>
      </c>
      <c r="K250" s="65">
        <v>7139817586</v>
      </c>
      <c r="L250" s="167"/>
      <c r="M250" s="65">
        <v>166610</v>
      </c>
      <c r="N250" s="65">
        <v>1204771373</v>
      </c>
      <c r="O250" s="65"/>
      <c r="P250" s="65">
        <v>13625382</v>
      </c>
      <c r="Q250" s="65"/>
      <c r="R250" s="168">
        <v>9000</v>
      </c>
      <c r="S250" s="65"/>
      <c r="T250" s="65">
        <v>99620001786</v>
      </c>
      <c r="U250" s="65"/>
      <c r="V250" s="4">
        <v>121898798796</v>
      </c>
      <c r="W250" s="167"/>
      <c r="X250" s="49">
        <f>V250/درآمدها!$J$5</f>
        <v>8.428195041177788E-3</v>
      </c>
    </row>
    <row r="251" spans="1:24">
      <c r="A251" s="5">
        <v>242</v>
      </c>
      <c r="B251" s="5" t="s">
        <v>209</v>
      </c>
      <c r="D251" s="92">
        <v>3953608</v>
      </c>
      <c r="E251" s="92"/>
      <c r="F251" s="92">
        <v>47216084730</v>
      </c>
      <c r="G251" s="92"/>
      <c r="H251" s="112">
        <v>36942789908</v>
      </c>
      <c r="I251" s="65"/>
      <c r="J251" s="65">
        <v>0</v>
      </c>
      <c r="K251" s="65">
        <v>0</v>
      </c>
      <c r="L251" s="167"/>
      <c r="M251" s="65">
        <v>50842</v>
      </c>
      <c r="N251" s="65">
        <v>607182143</v>
      </c>
      <c r="O251" s="65"/>
      <c r="P251" s="65">
        <v>3902766</v>
      </c>
      <c r="Q251" s="65"/>
      <c r="R251" s="168">
        <v>10240</v>
      </c>
      <c r="S251" s="65"/>
      <c r="T251" s="65">
        <v>46608902587</v>
      </c>
      <c r="U251" s="65"/>
      <c r="V251" s="4">
        <v>39726536117</v>
      </c>
      <c r="W251" s="167"/>
      <c r="X251" s="49">
        <f>V251/درآمدها!$J$5</f>
        <v>2.7467292377901316E-3</v>
      </c>
    </row>
    <row r="252" spans="1:24">
      <c r="A252" s="5">
        <v>243</v>
      </c>
      <c r="B252" s="5" t="s">
        <v>208</v>
      </c>
      <c r="D252" s="92">
        <v>888057</v>
      </c>
      <c r="E252" s="92"/>
      <c r="F252" s="92">
        <v>45042422782</v>
      </c>
      <c r="G252" s="92"/>
      <c r="H252" s="112">
        <v>40669354917</v>
      </c>
      <c r="I252" s="65"/>
      <c r="J252" s="65">
        <v>56187</v>
      </c>
      <c r="K252" s="65">
        <v>2581730186</v>
      </c>
      <c r="L252" s="167"/>
      <c r="M252" s="65">
        <v>11420</v>
      </c>
      <c r="N252" s="65">
        <v>579224609</v>
      </c>
      <c r="O252" s="65"/>
      <c r="P252" s="65">
        <v>932824</v>
      </c>
      <c r="Q252" s="65"/>
      <c r="R252" s="168">
        <v>46530</v>
      </c>
      <c r="S252" s="65"/>
      <c r="T252" s="65">
        <v>47044928359</v>
      </c>
      <c r="U252" s="65"/>
      <c r="V252" s="4">
        <v>43146045133</v>
      </c>
      <c r="W252" s="167"/>
      <c r="X252" s="49">
        <f>V252/درآمدها!$J$5</f>
        <v>2.9831572355766009E-3</v>
      </c>
    </row>
    <row r="253" spans="1:24">
      <c r="A253" s="5">
        <v>244</v>
      </c>
      <c r="B253" s="5" t="s">
        <v>207</v>
      </c>
      <c r="D253" s="92">
        <v>6855318</v>
      </c>
      <c r="E253" s="92"/>
      <c r="F253" s="92">
        <v>36523953894</v>
      </c>
      <c r="G253" s="92"/>
      <c r="H253" s="112">
        <v>31551268617</v>
      </c>
      <c r="I253" s="65"/>
      <c r="J253" s="65">
        <v>2379026</v>
      </c>
      <c r="K253" s="65">
        <v>12202831868</v>
      </c>
      <c r="L253" s="167"/>
      <c r="M253" s="65">
        <v>88158</v>
      </c>
      <c r="N253" s="65">
        <v>469690644</v>
      </c>
      <c r="O253" s="65"/>
      <c r="P253" s="65">
        <v>9146186</v>
      </c>
      <c r="Q253" s="65"/>
      <c r="R253" s="168">
        <v>5239</v>
      </c>
      <c r="S253" s="65"/>
      <c r="T253" s="65">
        <v>48257095118</v>
      </c>
      <c r="U253" s="65"/>
      <c r="V253" s="4">
        <v>47631763088</v>
      </c>
      <c r="W253" s="167"/>
      <c r="X253" s="49">
        <f>V253/درآمدها!$J$5</f>
        <v>3.2933038998413005E-3</v>
      </c>
    </row>
    <row r="254" spans="1:24">
      <c r="A254" s="5">
        <v>245</v>
      </c>
      <c r="B254" s="5" t="s">
        <v>206</v>
      </c>
      <c r="D254" s="92">
        <v>14044332</v>
      </c>
      <c r="E254" s="92"/>
      <c r="F254" s="92">
        <v>90328067547</v>
      </c>
      <c r="G254" s="92"/>
      <c r="H254" s="112">
        <v>93676754790</v>
      </c>
      <c r="I254" s="65"/>
      <c r="J254" s="65">
        <v>908432</v>
      </c>
      <c r="K254" s="65">
        <v>6575019530</v>
      </c>
      <c r="L254" s="167"/>
      <c r="M254" s="65">
        <v>180553</v>
      </c>
      <c r="N254" s="65">
        <v>1161251641</v>
      </c>
      <c r="O254" s="65"/>
      <c r="P254" s="65">
        <v>14772211</v>
      </c>
      <c r="Q254" s="65"/>
      <c r="R254" s="168">
        <v>7760</v>
      </c>
      <c r="S254" s="65"/>
      <c r="T254" s="65">
        <v>95741835436</v>
      </c>
      <c r="U254" s="65"/>
      <c r="V254" s="4">
        <v>113950294838</v>
      </c>
      <c r="W254" s="167"/>
      <c r="X254" s="49">
        <f>V254/درآمدها!$J$5</f>
        <v>7.8786281684499505E-3</v>
      </c>
    </row>
    <row r="255" spans="1:24">
      <c r="A255" s="5">
        <v>246</v>
      </c>
      <c r="B255" s="5" t="s">
        <v>205</v>
      </c>
      <c r="D255" s="92">
        <v>7944691</v>
      </c>
      <c r="E255" s="92"/>
      <c r="F255" s="92">
        <v>25349857821</v>
      </c>
      <c r="G255" s="92"/>
      <c r="H255" s="112">
        <v>31329065496</v>
      </c>
      <c r="I255" s="65"/>
      <c r="J255" s="65">
        <v>3001218</v>
      </c>
      <c r="K255" s="65">
        <v>12321162126</v>
      </c>
      <c r="L255" s="167"/>
      <c r="M255" s="65">
        <v>43663</v>
      </c>
      <c r="N255" s="65">
        <v>139319558</v>
      </c>
      <c r="O255" s="65"/>
      <c r="P255" s="65">
        <v>10902246</v>
      </c>
      <c r="Q255" s="65"/>
      <c r="R255" s="168">
        <v>4104</v>
      </c>
      <c r="S255" s="65"/>
      <c r="T255" s="65">
        <v>37531700389</v>
      </c>
      <c r="U255" s="65"/>
      <c r="V255" s="4">
        <v>44476597823</v>
      </c>
      <c r="W255" s="167"/>
      <c r="X255" s="49">
        <f>V255/درآمدها!$J$5</f>
        <v>3.0751528720770957E-3</v>
      </c>
    </row>
    <row r="256" spans="1:24">
      <c r="A256" s="5">
        <v>247</v>
      </c>
      <c r="B256" s="5" t="s">
        <v>204</v>
      </c>
      <c r="D256" s="92">
        <v>29666146</v>
      </c>
      <c r="E256" s="92"/>
      <c r="F256" s="92">
        <v>71010178038</v>
      </c>
      <c r="G256" s="92"/>
      <c r="H256" s="112">
        <v>52285118304</v>
      </c>
      <c r="I256" s="65"/>
      <c r="J256" s="65">
        <v>0</v>
      </c>
      <c r="K256" s="65">
        <v>0</v>
      </c>
      <c r="L256" s="167"/>
      <c r="M256" s="65">
        <v>2891148</v>
      </c>
      <c r="N256" s="65">
        <v>6920377666</v>
      </c>
      <c r="O256" s="65"/>
      <c r="P256" s="65">
        <v>26774998</v>
      </c>
      <c r="Q256" s="65"/>
      <c r="R256" s="168">
        <v>1970</v>
      </c>
      <c r="S256" s="65"/>
      <c r="T256" s="65">
        <v>64089800372</v>
      </c>
      <c r="U256" s="65"/>
      <c r="V256" s="4">
        <v>52432902924</v>
      </c>
      <c r="W256" s="167"/>
      <c r="X256" s="49">
        <f>V256/درآمدها!$J$5</f>
        <v>3.6252591230055186E-3</v>
      </c>
    </row>
    <row r="257" spans="1:24">
      <c r="A257" s="5">
        <v>248</v>
      </c>
      <c r="B257" s="5" t="s">
        <v>203</v>
      </c>
      <c r="D257" s="92">
        <v>7776855</v>
      </c>
      <c r="E257" s="92"/>
      <c r="F257" s="92">
        <v>160111444516</v>
      </c>
      <c r="G257" s="92"/>
      <c r="H257" s="112">
        <v>143556920981</v>
      </c>
      <c r="I257" s="65"/>
      <c r="J257" s="65">
        <v>0</v>
      </c>
      <c r="K257" s="65">
        <v>0</v>
      </c>
      <c r="L257" s="167"/>
      <c r="M257" s="65">
        <v>100009</v>
      </c>
      <c r="N257" s="65">
        <v>2059005273</v>
      </c>
      <c r="O257" s="65"/>
      <c r="P257" s="65">
        <v>7676846</v>
      </c>
      <c r="Q257" s="65"/>
      <c r="R257" s="168">
        <v>18560</v>
      </c>
      <c r="S257" s="65"/>
      <c r="T257" s="65">
        <v>158052439243</v>
      </c>
      <c r="U257" s="65"/>
      <c r="V257" s="4">
        <v>141634492308</v>
      </c>
      <c r="W257" s="167"/>
      <c r="X257" s="49">
        <f>V257/درآمدها!$J$5</f>
        <v>9.7927390386162699E-3</v>
      </c>
    </row>
    <row r="258" spans="1:24">
      <c r="A258" s="5">
        <v>249</v>
      </c>
      <c r="B258" s="5" t="s">
        <v>202</v>
      </c>
      <c r="D258" s="92">
        <v>3143769</v>
      </c>
      <c r="E258" s="92"/>
      <c r="F258" s="92">
        <v>78238675626</v>
      </c>
      <c r="G258" s="92"/>
      <c r="H258" s="112">
        <v>76939065208</v>
      </c>
      <c r="I258" s="65"/>
      <c r="J258" s="65">
        <v>6255198</v>
      </c>
      <c r="K258" s="65">
        <v>0</v>
      </c>
      <c r="L258" s="167"/>
      <c r="M258" s="65">
        <v>16170</v>
      </c>
      <c r="N258" s="65">
        <v>402421229</v>
      </c>
      <c r="O258" s="65"/>
      <c r="P258" s="65">
        <v>9382797</v>
      </c>
      <c r="Q258" s="65"/>
      <c r="R258" s="168">
        <v>9130</v>
      </c>
      <c r="S258" s="65"/>
      <c r="T258" s="65">
        <v>77836254397</v>
      </c>
      <c r="U258" s="65"/>
      <c r="V258" s="4">
        <v>85155230240</v>
      </c>
      <c r="W258" s="167"/>
      <c r="X258" s="49">
        <f>V258/درآمدها!$J$5</f>
        <v>5.8877109235523631E-3</v>
      </c>
    </row>
    <row r="259" spans="1:24">
      <c r="A259" s="5">
        <v>250</v>
      </c>
      <c r="B259" s="5" t="s">
        <v>201</v>
      </c>
      <c r="D259" s="92">
        <v>29078779</v>
      </c>
      <c r="E259" s="92"/>
      <c r="F259" s="92">
        <v>102185200637</v>
      </c>
      <c r="G259" s="92"/>
      <c r="H259" s="112">
        <v>109986417811</v>
      </c>
      <c r="I259" s="65"/>
      <c r="J259" s="65">
        <v>0</v>
      </c>
      <c r="K259" s="65">
        <v>0</v>
      </c>
      <c r="L259" s="167"/>
      <c r="M259" s="65">
        <v>256144</v>
      </c>
      <c r="N259" s="65">
        <v>897310903</v>
      </c>
      <c r="O259" s="65"/>
      <c r="P259" s="65">
        <v>28822635</v>
      </c>
      <c r="Q259" s="65"/>
      <c r="R259" s="168">
        <v>3755</v>
      </c>
      <c r="S259" s="65"/>
      <c r="T259" s="65">
        <v>101285089734</v>
      </c>
      <c r="U259" s="65"/>
      <c r="V259" s="4">
        <v>107585031913</v>
      </c>
      <c r="W259" s="167"/>
      <c r="X259" s="49">
        <f>V259/درآمدها!$J$5</f>
        <v>7.4385280366179854E-3</v>
      </c>
    </row>
    <row r="260" spans="1:24">
      <c r="A260" s="5">
        <v>251</v>
      </c>
      <c r="B260" s="5" t="s">
        <v>283</v>
      </c>
      <c r="D260" s="92">
        <v>1332</v>
      </c>
      <c r="E260" s="92"/>
      <c r="F260" s="92">
        <v>23825765</v>
      </c>
      <c r="G260" s="92"/>
      <c r="H260" s="112">
        <v>24098160</v>
      </c>
      <c r="I260" s="65"/>
      <c r="J260" s="65">
        <v>0</v>
      </c>
      <c r="K260" s="65">
        <v>0</v>
      </c>
      <c r="L260" s="167"/>
      <c r="M260" s="65">
        <v>0</v>
      </c>
      <c r="N260" s="65">
        <v>0</v>
      </c>
      <c r="O260" s="65"/>
      <c r="P260" s="65">
        <v>1332</v>
      </c>
      <c r="Q260" s="65"/>
      <c r="R260" s="168">
        <v>18600</v>
      </c>
      <c r="S260" s="65"/>
      <c r="T260" s="65">
        <v>23825765</v>
      </c>
      <c r="U260" s="65"/>
      <c r="V260" s="4">
        <v>24627790</v>
      </c>
      <c r="W260" s="167"/>
      <c r="X260" s="49">
        <f>V260/درآمدها!$J$5</f>
        <v>1.7027880471614546E-6</v>
      </c>
    </row>
    <row r="261" spans="1:24">
      <c r="A261" s="5">
        <v>252</v>
      </c>
      <c r="B261" s="5" t="s">
        <v>397</v>
      </c>
      <c r="D261" s="92">
        <v>0</v>
      </c>
      <c r="E261" s="92"/>
      <c r="F261" s="92">
        <v>0</v>
      </c>
      <c r="G261" s="92"/>
      <c r="H261" s="112">
        <v>0</v>
      </c>
      <c r="I261" s="65"/>
      <c r="J261" s="65">
        <v>1013015</v>
      </c>
      <c r="K261" s="65">
        <v>0</v>
      </c>
      <c r="L261" s="167"/>
      <c r="M261" s="65">
        <v>0</v>
      </c>
      <c r="N261" s="65">
        <v>0</v>
      </c>
      <c r="O261" s="65"/>
      <c r="P261" s="65">
        <v>1013015</v>
      </c>
      <c r="Q261" s="65"/>
      <c r="R261" s="168">
        <v>7254</v>
      </c>
      <c r="S261" s="65"/>
      <c r="T261" s="65">
        <v>6345549398</v>
      </c>
      <c r="U261" s="65"/>
      <c r="V261" s="4">
        <v>7304687768</v>
      </c>
      <c r="W261" s="167"/>
      <c r="X261" s="49">
        <f>V261/درآمدها!$J$5</f>
        <v>5.0505282932804306E-4</v>
      </c>
    </row>
    <row r="262" spans="1:24">
      <c r="A262" s="5">
        <v>253</v>
      </c>
      <c r="B262" s="5" t="s">
        <v>305</v>
      </c>
      <c r="D262" s="92">
        <v>2244865</v>
      </c>
      <c r="E262" s="92"/>
      <c r="F262" s="92">
        <v>3248666312</v>
      </c>
      <c r="G262" s="92"/>
      <c r="H262" s="112">
        <v>3097333180</v>
      </c>
      <c r="I262" s="65"/>
      <c r="J262" s="65">
        <v>0</v>
      </c>
      <c r="K262" s="65">
        <v>0</v>
      </c>
      <c r="L262" s="167"/>
      <c r="M262" s="65">
        <v>0</v>
      </c>
      <c r="N262" s="65">
        <v>0</v>
      </c>
      <c r="O262" s="65"/>
      <c r="P262" s="65">
        <v>2244865</v>
      </c>
      <c r="Q262" s="65"/>
      <c r="R262" s="168">
        <v>1726</v>
      </c>
      <c r="S262" s="65"/>
      <c r="T262" s="65">
        <v>3248666312</v>
      </c>
      <c r="U262" s="65"/>
      <c r="V262" s="4">
        <v>3851582903</v>
      </c>
      <c r="W262" s="167"/>
      <c r="X262" s="49">
        <f>V262/درآمدها!$J$5</f>
        <v>2.6630198364854568E-4</v>
      </c>
    </row>
    <row r="263" spans="1:24">
      <c r="A263" s="5">
        <v>254</v>
      </c>
      <c r="B263" s="5" t="s">
        <v>349</v>
      </c>
      <c r="D263" s="92">
        <v>23295474</v>
      </c>
      <c r="E263" s="92"/>
      <c r="F263" s="92">
        <v>36550867610</v>
      </c>
      <c r="G263" s="92"/>
      <c r="H263" s="112">
        <v>25634650588</v>
      </c>
      <c r="I263" s="65"/>
      <c r="J263" s="65">
        <v>0</v>
      </c>
      <c r="K263" s="65">
        <v>0</v>
      </c>
      <c r="L263" s="167"/>
      <c r="M263" s="65">
        <v>23295474</v>
      </c>
      <c r="N263" s="65">
        <v>36550867610</v>
      </c>
      <c r="O263" s="65"/>
      <c r="P263" s="65">
        <v>0</v>
      </c>
      <c r="Q263" s="65"/>
      <c r="R263" s="168"/>
      <c r="S263" s="65"/>
      <c r="T263" s="65">
        <v>0</v>
      </c>
      <c r="U263" s="65"/>
      <c r="V263" s="4">
        <v>0</v>
      </c>
      <c r="W263" s="167"/>
      <c r="X263" s="49">
        <f>V263/درآمدها!$J$5</f>
        <v>0</v>
      </c>
    </row>
    <row r="264" spans="1:24">
      <c r="A264" s="5">
        <v>255</v>
      </c>
      <c r="B264" s="5" t="s">
        <v>376</v>
      </c>
      <c r="D264" s="92">
        <v>1849657</v>
      </c>
      <c r="E264" s="92"/>
      <c r="F264" s="92">
        <v>5338171821</v>
      </c>
      <c r="G264" s="92"/>
      <c r="H264" s="112">
        <v>4366797413</v>
      </c>
      <c r="I264" s="65"/>
      <c r="J264" s="65">
        <v>0</v>
      </c>
      <c r="K264" s="65">
        <v>0</v>
      </c>
      <c r="L264" s="167"/>
      <c r="M264" s="65">
        <v>0</v>
      </c>
      <c r="N264" s="65">
        <v>0</v>
      </c>
      <c r="O264" s="65"/>
      <c r="P264" s="65">
        <v>1849657</v>
      </c>
      <c r="Q264" s="65"/>
      <c r="R264" s="168">
        <v>2345</v>
      </c>
      <c r="S264" s="65"/>
      <c r="T264" s="65">
        <v>5338171821</v>
      </c>
      <c r="U264" s="65"/>
      <c r="V264" s="4">
        <v>4311637867</v>
      </c>
      <c r="W264" s="167"/>
      <c r="X264" s="49">
        <f>V264/درآمدها!$J$5</f>
        <v>2.9811060690448921E-4</v>
      </c>
    </row>
    <row r="265" spans="1:24" ht="30" thickBot="1">
      <c r="A265" s="5">
        <v>256</v>
      </c>
      <c r="B265" s="5" t="s">
        <v>394</v>
      </c>
      <c r="D265" s="92">
        <v>0</v>
      </c>
      <c r="E265" s="92"/>
      <c r="F265" s="92">
        <v>0</v>
      </c>
      <c r="G265" s="92"/>
      <c r="H265" s="112">
        <v>0</v>
      </c>
      <c r="I265" s="65"/>
      <c r="J265" s="65">
        <v>11803968</v>
      </c>
      <c r="K265" s="65">
        <v>0</v>
      </c>
      <c r="L265" s="167"/>
      <c r="M265" s="65">
        <v>0</v>
      </c>
      <c r="N265" s="65">
        <v>0</v>
      </c>
      <c r="O265" s="65"/>
      <c r="P265" s="65">
        <v>11803968</v>
      </c>
      <c r="Q265" s="65"/>
      <c r="R265" s="168">
        <v>7850</v>
      </c>
      <c r="S265" s="65"/>
      <c r="T265" s="65">
        <v>120467652678</v>
      </c>
      <c r="U265" s="65"/>
      <c r="V265" s="4">
        <v>92109814967</v>
      </c>
      <c r="W265" s="167"/>
      <c r="X265" s="49">
        <f>V265/درآمدها!$J$5</f>
        <v>6.3685573066873174E-3</v>
      </c>
    </row>
    <row r="266" spans="1:24" ht="30" thickBot="1">
      <c r="B266" s="159" t="s">
        <v>2</v>
      </c>
      <c r="D266" s="5"/>
      <c r="E266" s="65"/>
      <c r="F266" s="183">
        <f>SUM(F10:F265)</f>
        <v>11011478521118</v>
      </c>
      <c r="G266" s="65"/>
      <c r="H266" s="183">
        <f>SUM(H10:H265)</f>
        <v>10839075700519</v>
      </c>
      <c r="I266" s="65"/>
      <c r="J266" s="5"/>
      <c r="K266" s="183">
        <f>SUM(K10:K265)</f>
        <v>2495526967362</v>
      </c>
      <c r="L266" s="167"/>
      <c r="M266" s="5"/>
      <c r="N266" s="183">
        <f>SUM(N10:N265)</f>
        <v>743354566961</v>
      </c>
      <c r="O266" s="65"/>
      <c r="P266" s="5"/>
      <c r="Q266" s="65"/>
      <c r="R266" s="168"/>
      <c r="S266" s="65"/>
      <c r="T266" s="183">
        <f>SUM(T10:T265)</f>
        <v>12895772332673</v>
      </c>
      <c r="U266" s="65"/>
      <c r="V266" s="183">
        <f>SUM(V10:V265)</f>
        <v>13586007414344</v>
      </c>
      <c r="W266" s="167"/>
      <c r="X266" s="160">
        <f>SUM(X10:X265)</f>
        <v>0.93934904568342714</v>
      </c>
    </row>
    <row r="267" spans="1:24" ht="30" thickTop="1">
      <c r="B267" s="159"/>
      <c r="E267" s="65"/>
      <c r="F267" s="171"/>
      <c r="G267" s="65"/>
      <c r="H267" s="148"/>
      <c r="I267" s="65"/>
      <c r="K267" s="148"/>
      <c r="L267" s="167"/>
      <c r="N267" s="148"/>
      <c r="O267" s="65"/>
      <c r="P267" s="65"/>
      <c r="Q267" s="65"/>
      <c r="R267" s="168"/>
      <c r="S267" s="65"/>
      <c r="T267" s="148"/>
      <c r="U267" s="65"/>
      <c r="V267" s="148"/>
      <c r="W267" s="167"/>
      <c r="X267" s="161"/>
    </row>
  </sheetData>
  <mergeCells count="23">
    <mergeCell ref="B1:X1"/>
    <mergeCell ref="B2:X2"/>
    <mergeCell ref="B3:X3"/>
    <mergeCell ref="B8:B9"/>
    <mergeCell ref="J8:K8"/>
    <mergeCell ref="M8:N8"/>
    <mergeCell ref="Q8:Q9"/>
    <mergeCell ref="U8:U9"/>
    <mergeCell ref="T8:T9"/>
    <mergeCell ref="P8:P9"/>
    <mergeCell ref="F8:F9"/>
    <mergeCell ref="D8:D9"/>
    <mergeCell ref="E8:E9"/>
    <mergeCell ref="B5:X5"/>
    <mergeCell ref="B4:X4"/>
    <mergeCell ref="J7:N7"/>
    <mergeCell ref="D7:H7"/>
    <mergeCell ref="P7:X7"/>
    <mergeCell ref="G8:G9"/>
    <mergeCell ref="H8:H9"/>
    <mergeCell ref="V8:V9"/>
    <mergeCell ref="R8:R9"/>
    <mergeCell ref="X8:X9"/>
  </mergeCells>
  <phoneticPr fontId="42" type="noConversion"/>
  <conditionalFormatting sqref="B10:B267">
    <cfRule type="duplicateValues" dxfId="1" priority="33"/>
  </conditionalFormatting>
  <conditionalFormatting sqref="B268:B1048576 B1:B9">
    <cfRule type="duplicateValues" dxfId="0" priority="3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60" zoomScaleNormal="100" workbookViewId="0">
      <selection activeCell="M6" sqref="M6:Q6"/>
    </sheetView>
  </sheetViews>
  <sheetFormatPr defaultColWidth="9.109375" defaultRowHeight="16.2"/>
  <cols>
    <col min="1" max="1" width="29" style="7" customWidth="1"/>
    <col min="2" max="2" width="0.5546875" style="7" customWidth="1"/>
    <col min="3" max="3" width="12.5546875" style="7" customWidth="1"/>
    <col min="4" max="4" width="0.5546875" style="7" customWidth="1"/>
    <col min="5" max="5" width="29.109375" style="7" customWidth="1"/>
    <col min="6" max="6" width="0.5546875" style="7" customWidth="1"/>
    <col min="7" max="7" width="20.33203125" style="7" bestFit="1" customWidth="1"/>
    <col min="8" max="8" width="0.5546875" style="7" customWidth="1"/>
    <col min="9" max="9" width="16.5546875" style="7" bestFit="1" customWidth="1"/>
    <col min="10" max="10" width="0.44140625" style="7" customWidth="1"/>
    <col min="11" max="11" width="17.33203125" style="7" bestFit="1" customWidth="1"/>
    <col min="12" max="12" width="0.6640625" style="7" customWidth="1"/>
    <col min="13" max="13" width="7.88671875" style="7" bestFit="1" customWidth="1"/>
    <col min="14" max="14" width="1.109375" style="7" customWidth="1"/>
    <col min="15" max="15" width="17.33203125" style="7" bestFit="1" customWidth="1"/>
    <col min="16" max="16" width="0.5546875" style="7" customWidth="1"/>
    <col min="17" max="17" width="22.5546875" style="7" bestFit="1" customWidth="1"/>
    <col min="18" max="18" width="0.5546875" style="7" customWidth="1"/>
    <col min="19" max="19" width="13.6640625" style="7" bestFit="1" customWidth="1"/>
    <col min="20" max="20" width="17.33203125" style="7" bestFit="1" customWidth="1"/>
    <col min="21" max="21" width="0.5546875" style="7" customWidth="1"/>
    <col min="22" max="22" width="7.88671875" style="7" bestFit="1" customWidth="1"/>
    <col min="23" max="23" width="13.109375" style="7" bestFit="1" customWidth="1"/>
    <col min="24" max="24" width="0.5546875" style="7" customWidth="1"/>
    <col min="25" max="25" width="7.88671875" style="7" bestFit="1" customWidth="1"/>
    <col min="26" max="26" width="0.44140625" style="7" customWidth="1"/>
    <col min="27" max="27" width="21" style="7" bestFit="1" customWidth="1"/>
    <col min="28" max="28" width="0.6640625" style="7" customWidth="1"/>
    <col min="29" max="29" width="17.33203125" style="7" bestFit="1" customWidth="1"/>
    <col min="30" max="30" width="0.6640625" style="7" customWidth="1"/>
    <col min="31" max="31" width="22.5546875" style="7" bestFit="1" customWidth="1"/>
    <col min="32" max="32" width="0.6640625" style="7" customWidth="1"/>
    <col min="33" max="33" width="16.5546875" style="7" customWidth="1"/>
    <col min="34" max="34" width="20.44140625" style="7" customWidth="1"/>
    <col min="35" max="35" width="25.44140625" style="7" bestFit="1" customWidth="1"/>
    <col min="36" max="36" width="14.5546875" style="7" bestFit="1" customWidth="1"/>
    <col min="37" max="16384" width="9.109375" style="7"/>
  </cols>
  <sheetData>
    <row r="1" spans="1:36" s="2" customFormat="1" ht="25.2">
      <c r="A1" s="273" t="s">
        <v>84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</row>
    <row r="2" spans="1:36" s="2" customFormat="1" ht="25.2">
      <c r="A2" s="273" t="s">
        <v>47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</row>
    <row r="3" spans="1:36" s="2" customFormat="1" ht="25.2">
      <c r="A3" s="273" t="str">
        <f>' سهام'!B3</f>
        <v>برای ماه منتهی به 1402/09/30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</row>
    <row r="4" spans="1:36" ht="25.2">
      <c r="A4" s="279" t="s">
        <v>61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</row>
    <row r="5" spans="1:36" ht="25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6" ht="27.75" customHeight="1" thickBot="1">
      <c r="A6" s="272" t="s">
        <v>62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 t="s">
        <v>370</v>
      </c>
      <c r="N6" s="272"/>
      <c r="O6" s="272"/>
      <c r="P6" s="272"/>
      <c r="Q6" s="272"/>
      <c r="R6" s="82"/>
      <c r="S6" s="280" t="s">
        <v>7</v>
      </c>
      <c r="T6" s="280"/>
      <c r="U6" s="280"/>
      <c r="V6" s="280"/>
      <c r="W6" s="280"/>
      <c r="X6" s="81"/>
      <c r="Y6" s="272" t="s">
        <v>380</v>
      </c>
      <c r="Z6" s="272"/>
      <c r="AA6" s="272"/>
      <c r="AB6" s="272"/>
      <c r="AC6" s="272"/>
      <c r="AD6" s="272"/>
      <c r="AE6" s="272"/>
      <c r="AF6" s="272"/>
      <c r="AG6" s="272"/>
    </row>
    <row r="7" spans="1:36" ht="26.25" customHeight="1">
      <c r="A7" s="270" t="s">
        <v>63</v>
      </c>
      <c r="B7" s="83"/>
      <c r="C7" s="276" t="s">
        <v>64</v>
      </c>
      <c r="D7" s="83"/>
      <c r="E7" s="278" t="s">
        <v>69</v>
      </c>
      <c r="F7" s="83"/>
      <c r="G7" s="271" t="s">
        <v>65</v>
      </c>
      <c r="H7" s="83"/>
      <c r="I7" s="276" t="s">
        <v>23</v>
      </c>
      <c r="J7" s="83"/>
      <c r="K7" s="278" t="s">
        <v>66</v>
      </c>
      <c r="L7" s="84"/>
      <c r="M7" s="274" t="s">
        <v>3</v>
      </c>
      <c r="N7" s="271"/>
      <c r="O7" s="271" t="s">
        <v>0</v>
      </c>
      <c r="P7" s="271"/>
      <c r="Q7" s="271" t="s">
        <v>21</v>
      </c>
      <c r="R7" s="83"/>
      <c r="S7" s="273" t="s">
        <v>4</v>
      </c>
      <c r="T7" s="273"/>
      <c r="U7" s="81"/>
      <c r="V7" s="273" t="s">
        <v>5</v>
      </c>
      <c r="W7" s="273"/>
      <c r="X7" s="81"/>
      <c r="Y7" s="274" t="s">
        <v>3</v>
      </c>
      <c r="Z7" s="270"/>
      <c r="AA7" s="271" t="s">
        <v>67</v>
      </c>
      <c r="AB7" s="83"/>
      <c r="AC7" s="271" t="s">
        <v>0</v>
      </c>
      <c r="AD7" s="270"/>
      <c r="AE7" s="271" t="s">
        <v>21</v>
      </c>
      <c r="AF7" s="85"/>
      <c r="AG7" s="271" t="s">
        <v>22</v>
      </c>
    </row>
    <row r="8" spans="1:36" s="9" customFormat="1" ht="55.5" customHeight="1" thickBot="1">
      <c r="A8" s="272"/>
      <c r="B8" s="83"/>
      <c r="C8" s="277"/>
      <c r="D8" s="83"/>
      <c r="E8" s="277"/>
      <c r="F8" s="83"/>
      <c r="G8" s="272"/>
      <c r="H8" s="83"/>
      <c r="I8" s="277"/>
      <c r="J8" s="83"/>
      <c r="K8" s="277"/>
      <c r="L8" s="82"/>
      <c r="M8" s="275"/>
      <c r="N8" s="270"/>
      <c r="O8" s="272"/>
      <c r="P8" s="270"/>
      <c r="Q8" s="272"/>
      <c r="R8" s="83"/>
      <c r="S8" s="86" t="s">
        <v>3</v>
      </c>
      <c r="T8" s="86" t="s">
        <v>0</v>
      </c>
      <c r="U8" s="87"/>
      <c r="V8" s="86" t="s">
        <v>3</v>
      </c>
      <c r="W8" s="86" t="s">
        <v>46</v>
      </c>
      <c r="X8" s="87"/>
      <c r="Y8" s="275"/>
      <c r="Z8" s="270"/>
      <c r="AA8" s="272"/>
      <c r="AB8" s="83"/>
      <c r="AC8" s="272"/>
      <c r="AD8" s="270"/>
      <c r="AE8" s="272"/>
      <c r="AF8" s="85"/>
      <c r="AG8" s="272"/>
      <c r="AH8" s="8"/>
      <c r="AJ8" s="8"/>
    </row>
    <row r="9" spans="1:36" s="9" customFormat="1" ht="55.5" customHeight="1" thickBot="1">
      <c r="A9" s="88" t="s">
        <v>81</v>
      </c>
      <c r="B9" s="83"/>
      <c r="C9" s="89" t="s">
        <v>235</v>
      </c>
      <c r="D9" s="5"/>
      <c r="E9" s="89" t="s">
        <v>217</v>
      </c>
      <c r="F9" s="5"/>
      <c r="G9" s="89" t="s">
        <v>81</v>
      </c>
      <c r="H9" s="5"/>
      <c r="I9" s="89" t="s">
        <v>81</v>
      </c>
      <c r="J9" s="89"/>
      <c r="K9" s="65">
        <v>0</v>
      </c>
      <c r="L9" s="82"/>
      <c r="M9" s="4">
        <v>0</v>
      </c>
      <c r="N9" s="80"/>
      <c r="O9" s="4">
        <v>0</v>
      </c>
      <c r="P9" s="4"/>
      <c r="Q9" s="4">
        <v>0</v>
      </c>
      <c r="R9" s="4"/>
      <c r="S9" s="4">
        <v>0</v>
      </c>
      <c r="T9" s="4">
        <v>0</v>
      </c>
      <c r="U9" s="4"/>
      <c r="V9" s="4">
        <v>0</v>
      </c>
      <c r="W9" s="4">
        <v>0</v>
      </c>
      <c r="X9" s="4"/>
      <c r="Y9" s="4">
        <v>0</v>
      </c>
      <c r="Z9" s="4"/>
      <c r="AA9" s="4">
        <v>0</v>
      </c>
      <c r="AB9" s="4"/>
      <c r="AC9" s="4">
        <v>0</v>
      </c>
      <c r="AD9" s="4"/>
      <c r="AE9" s="4">
        <v>0</v>
      </c>
      <c r="AG9" s="10">
        <f>AE9/درآمدها!$J$5</f>
        <v>0</v>
      </c>
      <c r="AH9" s="8"/>
      <c r="AI9" s="4"/>
      <c r="AJ9" s="8"/>
    </row>
    <row r="10" spans="1:36" s="9" customFormat="1" ht="55.5" customHeight="1" thickBot="1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"/>
      <c r="N10" s="7"/>
      <c r="O10" s="90">
        <f>SUM(O9:O9)</f>
        <v>0</v>
      </c>
      <c r="P10" s="7"/>
      <c r="Q10" s="90">
        <f>SUM(Q9:Q9)</f>
        <v>0</v>
      </c>
      <c r="R10" s="7"/>
      <c r="S10" s="7"/>
      <c r="T10" s="90">
        <f>SUM(T9:T9)</f>
        <v>0</v>
      </c>
      <c r="U10" s="7"/>
      <c r="V10" s="7"/>
      <c r="W10" s="90">
        <f>SUM(W9:W9)</f>
        <v>0</v>
      </c>
      <c r="X10" s="7"/>
      <c r="Y10" s="7"/>
      <c r="Z10" s="7"/>
      <c r="AA10" s="7"/>
      <c r="AB10" s="7"/>
      <c r="AC10" s="90">
        <f>SUM(AC9:AC9)</f>
        <v>0</v>
      </c>
      <c r="AD10" s="7"/>
      <c r="AE10" s="90">
        <f>SUM(AE9:AE9)</f>
        <v>0</v>
      </c>
      <c r="AF10" s="7"/>
      <c r="AG10" s="91">
        <f>SUM(AG9:AG9)</f>
        <v>0</v>
      </c>
      <c r="AH10" s="8"/>
      <c r="AI10" s="4"/>
      <c r="AJ10" s="8"/>
    </row>
    <row r="11" spans="1:36" s="9" customFormat="1" ht="55.5" customHeight="1" thickTop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7"/>
      <c r="N11" s="7"/>
      <c r="O11" s="12"/>
      <c r="P11" s="7"/>
      <c r="Q11" s="12"/>
      <c r="R11" s="7"/>
      <c r="S11" s="7"/>
      <c r="T11" s="12"/>
      <c r="U11" s="7"/>
      <c r="V11" s="7"/>
      <c r="W11" s="12"/>
      <c r="X11" s="7"/>
      <c r="Y11" s="7"/>
      <c r="Z11" s="7"/>
      <c r="AA11" s="7"/>
      <c r="AB11" s="7"/>
      <c r="AC11" s="12"/>
      <c r="AD11" s="7"/>
      <c r="AE11" s="12"/>
      <c r="AF11" s="7"/>
      <c r="AG11" s="12"/>
      <c r="AH11" s="8"/>
      <c r="AJ11" s="8"/>
    </row>
    <row r="12" spans="1:36" s="9" customFormat="1" ht="5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8"/>
      <c r="AI12" s="4"/>
      <c r="AJ12" s="8"/>
    </row>
    <row r="13" spans="1:36" s="11" customFormat="1" ht="29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0"/>
      <c r="AJ13" s="8"/>
    </row>
    <row r="14" spans="1:36" s="12" customFormat="1" ht="30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0"/>
      <c r="AD14" s="4"/>
      <c r="AE14" s="4"/>
      <c r="AF14" s="4"/>
      <c r="AG14" s="10"/>
    </row>
    <row r="15" spans="1:36" s="4" customFormat="1" ht="29.4">
      <c r="AC15" s="10"/>
      <c r="AG15" s="10"/>
    </row>
    <row r="16" spans="1:36" s="4" customFormat="1" ht="29.4">
      <c r="AC16" s="10"/>
      <c r="AG16" s="13"/>
    </row>
    <row r="17" spans="1:33" s="4" customFormat="1" ht="29.4"/>
    <row r="18" spans="1:33" s="4" customFormat="1" ht="29.4"/>
    <row r="19" spans="1:33" s="4" customFormat="1" ht="29.4"/>
    <row r="20" spans="1:33" s="4" customFormat="1" ht="29.4"/>
    <row r="21" spans="1:33" s="4" customFormat="1" ht="29.4"/>
    <row r="22" spans="1:33" s="4" customFormat="1" ht="29.4"/>
    <row r="23" spans="1:33" s="4" customFormat="1" ht="29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4" customFormat="1" ht="29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s="4" customFormat="1" ht="29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4"/>
  <sheetViews>
    <sheetView rightToLeft="1" view="pageBreakPreview" zoomScale="90" zoomScaleNormal="100" zoomScaleSheetLayoutView="90" workbookViewId="0">
      <selection activeCell="I12" sqref="I12"/>
    </sheetView>
  </sheetViews>
  <sheetFormatPr defaultColWidth="9.109375" defaultRowHeight="15.6"/>
  <cols>
    <col min="1" max="1" width="23.33203125" style="14" customWidth="1"/>
    <col min="2" max="2" width="0.6640625" style="14" customWidth="1"/>
    <col min="3" max="3" width="27.109375" style="14" bestFit="1" customWidth="1"/>
    <col min="4" max="4" width="0.6640625" style="14" customWidth="1"/>
    <col min="5" max="5" width="9.5546875" style="14" bestFit="1" customWidth="1"/>
    <col min="6" max="6" width="0.6640625" style="14" customWidth="1"/>
    <col min="7" max="7" width="15.88671875" style="14" bestFit="1" customWidth="1"/>
    <col min="8" max="8" width="0.6640625" style="14" customWidth="1"/>
    <col min="9" max="9" width="9.33203125" style="14" customWidth="1"/>
    <col min="10" max="10" width="0.5546875" style="14" customWidth="1"/>
    <col min="11" max="11" width="22.88671875" style="20" bestFit="1" customWidth="1"/>
    <col min="12" max="12" width="0.6640625" style="14" customWidth="1"/>
    <col min="13" max="13" width="21.88671875" style="14" customWidth="1"/>
    <col min="14" max="14" width="0.44140625" style="14" customWidth="1"/>
    <col min="15" max="15" width="22.109375" style="14" customWidth="1"/>
    <col min="16" max="16" width="0.44140625" style="14" customWidth="1"/>
    <col min="17" max="17" width="22.6640625" style="14" bestFit="1" customWidth="1"/>
    <col min="18" max="18" width="0.5546875" style="14" customWidth="1"/>
    <col min="19" max="19" width="12.109375" style="14" customWidth="1"/>
    <col min="20" max="16384" width="9.109375" style="14"/>
  </cols>
  <sheetData>
    <row r="1" spans="1:19" ht="18.600000000000001">
      <c r="A1" s="285" t="s">
        <v>84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19" ht="18.600000000000001">
      <c r="A2" s="285" t="s">
        <v>47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ht="18.600000000000001">
      <c r="A3" s="285" t="str">
        <f>' سهام'!B3</f>
        <v>برای ماه منتهی به 1402/09/30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</row>
    <row r="4" spans="1:19" ht="18.600000000000001">
      <c r="A4" s="288" t="s">
        <v>48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</row>
    <row r="5" spans="1:19" ht="18.600000000000001" thickBot="1">
      <c r="A5" s="3"/>
      <c r="B5" s="3"/>
      <c r="C5" s="103"/>
      <c r="D5" s="103"/>
      <c r="E5" s="103"/>
      <c r="F5" s="103"/>
      <c r="G5" s="103"/>
      <c r="H5" s="103"/>
      <c r="I5" s="103"/>
      <c r="J5" s="103"/>
      <c r="K5" s="15"/>
      <c r="L5" s="103"/>
      <c r="M5" s="103"/>
      <c r="N5" s="103"/>
      <c r="O5" s="103"/>
      <c r="P5" s="103"/>
      <c r="Q5" s="103"/>
      <c r="R5" s="103"/>
      <c r="S5" s="103"/>
    </row>
    <row r="6" spans="1:19" ht="18.75" customHeight="1" thickBot="1">
      <c r="A6" s="184"/>
      <c r="B6" s="3"/>
      <c r="C6" s="283" t="s">
        <v>11</v>
      </c>
      <c r="D6" s="283"/>
      <c r="E6" s="283"/>
      <c r="F6" s="283"/>
      <c r="G6" s="283"/>
      <c r="H6" s="283"/>
      <c r="I6" s="283"/>
      <c r="J6" s="185"/>
      <c r="K6" s="16" t="str">
        <f>اوراق!M6</f>
        <v>1402/08/30</v>
      </c>
      <c r="L6" s="100"/>
      <c r="M6" s="284" t="s">
        <v>7</v>
      </c>
      <c r="N6" s="284"/>
      <c r="O6" s="284"/>
      <c r="P6" s="3"/>
      <c r="Q6" s="283" t="str">
        <f>اوراق!Y6</f>
        <v>1402/09/30</v>
      </c>
      <c r="R6" s="283"/>
      <c r="S6" s="283"/>
    </row>
    <row r="7" spans="1:19" ht="24" customHeight="1">
      <c r="A7" s="291" t="s">
        <v>8</v>
      </c>
      <c r="B7" s="187"/>
      <c r="C7" s="295" t="s">
        <v>9</v>
      </c>
      <c r="D7" s="187"/>
      <c r="E7" s="295" t="s">
        <v>10</v>
      </c>
      <c r="F7" s="187"/>
      <c r="G7" s="295" t="s">
        <v>33</v>
      </c>
      <c r="H7" s="187"/>
      <c r="I7" s="295" t="s">
        <v>78</v>
      </c>
      <c r="J7" s="291"/>
      <c r="K7" s="293" t="s">
        <v>6</v>
      </c>
      <c r="L7" s="187"/>
      <c r="M7" s="281" t="s">
        <v>35</v>
      </c>
      <c r="N7" s="189"/>
      <c r="O7" s="281" t="s">
        <v>36</v>
      </c>
      <c r="P7" s="3"/>
      <c r="Q7" s="289" t="s">
        <v>6</v>
      </c>
      <c r="R7" s="291"/>
      <c r="S7" s="286" t="s">
        <v>22</v>
      </c>
    </row>
    <row r="8" spans="1:19" ht="18.600000000000001" thickBot="1">
      <c r="A8" s="292"/>
      <c r="B8" s="187"/>
      <c r="C8" s="287"/>
      <c r="D8" s="190"/>
      <c r="E8" s="287"/>
      <c r="F8" s="190"/>
      <c r="G8" s="287"/>
      <c r="H8" s="190"/>
      <c r="I8" s="287"/>
      <c r="J8" s="291"/>
      <c r="K8" s="294"/>
      <c r="L8" s="187"/>
      <c r="M8" s="282"/>
      <c r="N8" s="3"/>
      <c r="O8" s="282"/>
      <c r="P8" s="3"/>
      <c r="Q8" s="290"/>
      <c r="R8" s="291"/>
      <c r="S8" s="287"/>
    </row>
    <row r="9" spans="1:19" ht="18">
      <c r="A9" s="186" t="s">
        <v>238</v>
      </c>
      <c r="B9" s="187"/>
      <c r="C9" s="188" t="s">
        <v>239</v>
      </c>
      <c r="D9" s="187"/>
      <c r="E9" s="111" t="s">
        <v>80</v>
      </c>
      <c r="F9" s="187"/>
      <c r="G9" s="188" t="s">
        <v>81</v>
      </c>
      <c r="H9" s="187"/>
      <c r="I9" s="188" t="s">
        <v>81</v>
      </c>
      <c r="J9" s="186"/>
      <c r="K9" s="66">
        <v>399801</v>
      </c>
      <c r="L9" s="187"/>
      <c r="M9" s="55">
        <v>1636</v>
      </c>
      <c r="N9" s="58"/>
      <c r="O9" s="55">
        <v>0</v>
      </c>
      <c r="P9" s="27"/>
      <c r="Q9" s="66">
        <f>K9+M9-O9</f>
        <v>401437</v>
      </c>
      <c r="R9" s="186"/>
      <c r="S9" s="57">
        <f>Q9/درآمدها!$J$5</f>
        <v>2.7755723322651074E-8</v>
      </c>
    </row>
    <row r="10" spans="1:19" ht="18">
      <c r="A10" s="186" t="s">
        <v>240</v>
      </c>
      <c r="B10" s="187"/>
      <c r="C10" s="188" t="s">
        <v>241</v>
      </c>
      <c r="D10" s="187"/>
      <c r="E10" s="111" t="s">
        <v>80</v>
      </c>
      <c r="F10" s="187"/>
      <c r="G10" s="188" t="s">
        <v>81</v>
      </c>
      <c r="H10" s="187"/>
      <c r="I10" s="188" t="s">
        <v>81</v>
      </c>
      <c r="J10" s="186"/>
      <c r="K10" s="66">
        <v>1001340</v>
      </c>
      <c r="L10" s="187"/>
      <c r="M10" s="55">
        <v>4115</v>
      </c>
      <c r="N10" s="58"/>
      <c r="O10" s="55">
        <v>0</v>
      </c>
      <c r="P10" s="27"/>
      <c r="Q10" s="66">
        <f>K10+M10-O10</f>
        <v>1005455</v>
      </c>
      <c r="R10" s="186"/>
      <c r="S10" s="57">
        <f>Q10/درآمدها!$J$5</f>
        <v>6.9518083269295396E-8</v>
      </c>
    </row>
    <row r="11" spans="1:19" s="3" customFormat="1" ht="18.600000000000001" thickBot="1">
      <c r="A11" s="111" t="s">
        <v>215</v>
      </c>
      <c r="C11" s="104" t="s">
        <v>216</v>
      </c>
      <c r="E11" s="111" t="s">
        <v>80</v>
      </c>
      <c r="G11" s="104" t="s">
        <v>81</v>
      </c>
      <c r="I11" s="17" t="s">
        <v>81</v>
      </c>
      <c r="J11" s="18"/>
      <c r="K11" s="18">
        <v>74306742118</v>
      </c>
      <c r="L11" s="18"/>
      <c r="M11" s="55">
        <v>2713666033180</v>
      </c>
      <c r="N11" s="18"/>
      <c r="O11" s="55">
        <v>2027131751106</v>
      </c>
      <c r="P11" s="18"/>
      <c r="Q11" s="66">
        <f>K11+M11-O11</f>
        <v>760841024192</v>
      </c>
      <c r="S11" s="57">
        <f>Q11/درآمدها!$J$5</f>
        <v>5.2605248046382433E-2</v>
      </c>
    </row>
    <row r="12" spans="1:19" s="3" customFormat="1" ht="18.600000000000001" thickBot="1">
      <c r="A12" s="186"/>
      <c r="B12" s="187"/>
      <c r="C12" s="187"/>
      <c r="D12" s="187"/>
      <c r="E12" s="187"/>
      <c r="F12" s="187"/>
      <c r="G12" s="187"/>
      <c r="H12" s="187"/>
      <c r="I12" s="187"/>
      <c r="J12" s="186"/>
      <c r="K12" s="140">
        <f>SUM(K9:K11)</f>
        <v>74308143259</v>
      </c>
      <c r="M12" s="140">
        <f>SUM(M9:M11)</f>
        <v>2713666038931</v>
      </c>
      <c r="O12" s="140">
        <f>SUM(O9:O11)</f>
        <v>2027131751106</v>
      </c>
      <c r="Q12" s="140">
        <f>SUM(Q9:Q11)</f>
        <v>760842431084</v>
      </c>
      <c r="S12" s="19">
        <f>SUM(S9:S11)</f>
        <v>5.2605345320189026E-2</v>
      </c>
    </row>
    <row r="13" spans="1:19" s="3" customFormat="1" ht="18.600000000000001" thickTop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20"/>
      <c r="M13" s="14"/>
      <c r="O13" s="14"/>
      <c r="Q13" s="14"/>
      <c r="S13" s="14"/>
    </row>
    <row r="14" spans="1:19" s="3" customFormat="1" ht="24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20"/>
      <c r="M14" s="14"/>
      <c r="O14" s="14"/>
      <c r="Q14" s="14"/>
      <c r="S14" s="14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rightToLeft="1" view="pageBreakPreview" zoomScaleNormal="100" zoomScaleSheetLayoutView="100" workbookViewId="0">
      <selection activeCell="A15" sqref="A15"/>
    </sheetView>
  </sheetViews>
  <sheetFormatPr defaultColWidth="9.109375" defaultRowHeight="16.8"/>
  <cols>
    <col min="1" max="1" width="60.109375" style="205" customWidth="1"/>
    <col min="2" max="2" width="1" style="205" customWidth="1"/>
    <col min="3" max="3" width="9.109375" style="28"/>
    <col min="4" max="4" width="1.109375" style="28" customWidth="1"/>
    <col min="5" max="5" width="25.33203125" style="34" bestFit="1" customWidth="1"/>
    <col min="6" max="6" width="1" style="28" customWidth="1"/>
    <col min="7" max="7" width="19.6640625" style="28" customWidth="1"/>
    <col min="8" max="8" width="0.44140625" style="28" customWidth="1"/>
    <col min="9" max="9" width="24.5546875" style="28" customWidth="1"/>
    <col min="10" max="10" width="25.5546875" style="206" bestFit="1" customWidth="1"/>
    <col min="11" max="11" width="24" style="206" bestFit="1" customWidth="1"/>
    <col min="12" max="12" width="17.33203125" style="28" bestFit="1" customWidth="1"/>
    <col min="13" max="13" width="14.88671875" style="28" bestFit="1" customWidth="1"/>
    <col min="14" max="16384" width="9.109375" style="28"/>
  </cols>
  <sheetData>
    <row r="1" spans="1:11" ht="20.399999999999999">
      <c r="A1" s="285" t="s">
        <v>84</v>
      </c>
      <c r="B1" s="285"/>
      <c r="C1" s="285"/>
      <c r="D1" s="285"/>
      <c r="E1" s="285"/>
      <c r="F1" s="285"/>
      <c r="G1" s="285"/>
      <c r="H1" s="285"/>
      <c r="I1" s="285"/>
      <c r="J1" s="192"/>
      <c r="K1" s="192"/>
    </row>
    <row r="2" spans="1:11" ht="20.399999999999999">
      <c r="A2" s="285" t="s">
        <v>47</v>
      </c>
      <c r="B2" s="285"/>
      <c r="C2" s="285"/>
      <c r="D2" s="285"/>
      <c r="E2" s="285"/>
      <c r="F2" s="285"/>
      <c r="G2" s="285"/>
      <c r="H2" s="285"/>
      <c r="I2" s="285"/>
      <c r="J2" s="193"/>
      <c r="K2" s="192"/>
    </row>
    <row r="3" spans="1:11" ht="21" thickBot="1">
      <c r="A3" s="285" t="str">
        <f>سپرده!A3</f>
        <v>برای ماه منتهی به 1402/09/30</v>
      </c>
      <c r="B3" s="285"/>
      <c r="C3" s="285"/>
      <c r="D3" s="285"/>
      <c r="E3" s="285"/>
      <c r="F3" s="285"/>
      <c r="G3" s="285"/>
      <c r="H3" s="285"/>
      <c r="I3" s="285"/>
      <c r="J3" s="192"/>
      <c r="K3" s="192"/>
    </row>
    <row r="4" spans="1:11" ht="21" thickBot="1">
      <c r="A4" s="156" t="s">
        <v>27</v>
      </c>
      <c r="B4" s="194"/>
      <c r="C4" s="194"/>
      <c r="D4" s="194"/>
      <c r="E4" s="194"/>
      <c r="F4" s="194"/>
      <c r="G4" s="194"/>
      <c r="H4" s="194"/>
      <c r="I4" s="194"/>
      <c r="J4" s="6">
        <v>373479181062</v>
      </c>
      <c r="K4" s="195" t="s">
        <v>79</v>
      </c>
    </row>
    <row r="5" spans="1:11" ht="21.75" customHeight="1" thickBot="1">
      <c r="A5" s="156"/>
      <c r="B5" s="156"/>
      <c r="C5" s="156"/>
      <c r="D5" s="156"/>
      <c r="E5" s="283" t="str">
        <f>اوراق!Y6</f>
        <v>1402/09/30</v>
      </c>
      <c r="F5" s="283"/>
      <c r="G5" s="283"/>
      <c r="H5" s="283"/>
      <c r="I5" s="283"/>
      <c r="J5" s="6">
        <v>14463215219918</v>
      </c>
      <c r="K5" s="195" t="s">
        <v>331</v>
      </c>
    </row>
    <row r="6" spans="1:11" ht="21.75" customHeight="1" thickBot="1">
      <c r="A6" s="191" t="s">
        <v>37</v>
      </c>
      <c r="B6" s="196"/>
      <c r="C6" s="197" t="s">
        <v>38</v>
      </c>
      <c r="D6" s="189"/>
      <c r="E6" s="68" t="s">
        <v>6</v>
      </c>
      <c r="F6" s="189"/>
      <c r="G6" s="197" t="s">
        <v>19</v>
      </c>
      <c r="H6" s="189"/>
      <c r="I6" s="197" t="s">
        <v>77</v>
      </c>
      <c r="J6" s="198"/>
      <c r="K6" s="198"/>
    </row>
    <row r="7" spans="1:11" ht="21" customHeight="1">
      <c r="A7" s="199" t="s">
        <v>43</v>
      </c>
      <c r="B7" s="199"/>
      <c r="C7" s="200" t="s">
        <v>49</v>
      </c>
      <c r="D7" s="194"/>
      <c r="E7" s="74">
        <f>'درآمد سرمایه گذاری در سهام '!T290</f>
        <v>324234012334</v>
      </c>
      <c r="F7" s="194"/>
      <c r="G7" s="60">
        <f>E7/$E$11</f>
        <v>0.92862758087582664</v>
      </c>
      <c r="H7" s="201"/>
      <c r="I7" s="60">
        <f>E7/$J$5</f>
        <v>2.2417837763174644E-2</v>
      </c>
      <c r="J7" s="198"/>
      <c r="K7" s="202"/>
    </row>
    <row r="8" spans="1:11" ht="18.75" customHeight="1">
      <c r="A8" s="199" t="s">
        <v>44</v>
      </c>
      <c r="B8" s="199"/>
      <c r="C8" s="200" t="s">
        <v>50</v>
      </c>
      <c r="D8" s="194"/>
      <c r="E8" s="52">
        <f>'درآمد سرمایه گذاری در اوراق بها'!Q11</f>
        <v>0</v>
      </c>
      <c r="F8" s="194"/>
      <c r="G8" s="60">
        <f t="shared" ref="G8:G10" si="0">E8/$E$11</f>
        <v>0</v>
      </c>
      <c r="H8" s="203"/>
      <c r="I8" s="60">
        <f t="shared" ref="I8:I10" si="1">E8/$J$5</f>
        <v>0</v>
      </c>
      <c r="J8" s="198"/>
      <c r="K8" s="28"/>
    </row>
    <row r="9" spans="1:11" ht="18.75" customHeight="1">
      <c r="A9" s="199" t="s">
        <v>45</v>
      </c>
      <c r="B9" s="199"/>
      <c r="C9" s="200" t="s">
        <v>51</v>
      </c>
      <c r="D9" s="194"/>
      <c r="E9" s="52">
        <f>'درآمد سپرده بانکی'!I11</f>
        <v>370395659</v>
      </c>
      <c r="F9" s="194"/>
      <c r="G9" s="60">
        <f t="shared" si="0"/>
        <v>1.0608375793399424E-3</v>
      </c>
      <c r="H9" s="203"/>
      <c r="I9" s="60">
        <f t="shared" si="1"/>
        <v>2.5609496461748703E-5</v>
      </c>
      <c r="J9" s="198"/>
      <c r="K9" s="29"/>
    </row>
    <row r="10" spans="1:11" ht="19.5" customHeight="1" thickBot="1">
      <c r="A10" s="199" t="s">
        <v>32</v>
      </c>
      <c r="B10" s="199"/>
      <c r="C10" s="200" t="s">
        <v>52</v>
      </c>
      <c r="D10" s="194"/>
      <c r="E10" s="69">
        <f>'سایر درآمدها'!E11</f>
        <v>24549568274</v>
      </c>
      <c r="F10" s="194"/>
      <c r="G10" s="60">
        <f t="shared" si="0"/>
        <v>7.0311581544833412E-2</v>
      </c>
      <c r="H10" s="203"/>
      <c r="I10" s="60">
        <f t="shared" si="1"/>
        <v>1.6973797250967814E-3</v>
      </c>
      <c r="J10" s="198"/>
      <c r="K10" s="29"/>
    </row>
    <row r="11" spans="1:11" ht="19.5" customHeight="1" thickBot="1">
      <c r="A11" s="199"/>
      <c r="B11" s="204"/>
      <c r="C11" s="3"/>
      <c r="D11" s="3"/>
      <c r="E11" s="75">
        <f>SUM(E7:E10)</f>
        <v>349153976267</v>
      </c>
      <c r="F11" s="3"/>
      <c r="G11" s="61">
        <f>SUM(G7:G10)</f>
        <v>1</v>
      </c>
      <c r="H11" s="201"/>
      <c r="I11" s="71">
        <f>SUM(I7:I10)</f>
        <v>2.4140826984733174E-2</v>
      </c>
      <c r="J11" s="198"/>
      <c r="K11" s="198"/>
    </row>
    <row r="12" spans="1:11" ht="17.399999999999999" thickTop="1"/>
    <row r="17" ht="18.75" customHeight="1"/>
    <row r="26" ht="18.75" customHeight="1"/>
    <row r="27" ht="17.399999999999999" customHeight="1"/>
    <row r="2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7"/>
  <sheetViews>
    <sheetView rightToLeft="1" view="pageBreakPreview" topLeftCell="A95" zoomScaleNormal="100" zoomScaleSheetLayoutView="100" workbookViewId="0">
      <selection activeCell="B114" sqref="B114"/>
    </sheetView>
  </sheetViews>
  <sheetFormatPr defaultColWidth="9.109375" defaultRowHeight="16.2"/>
  <cols>
    <col min="1" max="1" width="3.6640625" style="28" customWidth="1"/>
    <col min="2" max="2" width="27.44140625" style="28" customWidth="1"/>
    <col min="3" max="3" width="0.5546875" style="28" customWidth="1"/>
    <col min="4" max="4" width="11.33203125" style="28" customWidth="1"/>
    <col min="5" max="5" width="0.88671875" style="28" customWidth="1"/>
    <col min="6" max="6" width="16" style="202" customWidth="1"/>
    <col min="7" max="7" width="0.6640625" style="28" customWidth="1"/>
    <col min="8" max="8" width="9.44140625" style="28" bestFit="1" customWidth="1"/>
    <col min="9" max="9" width="0.5546875" style="28" customWidth="1"/>
    <col min="10" max="10" width="15.88671875" style="28" bestFit="1" customWidth="1"/>
    <col min="11" max="11" width="1" style="28" customWidth="1"/>
    <col min="12" max="12" width="13.5546875" style="28" customWidth="1"/>
    <col min="13" max="13" width="1.109375" style="28" customWidth="1"/>
    <col min="14" max="14" width="15.44140625" style="28" customWidth="1"/>
    <col min="15" max="15" width="1" style="28" customWidth="1"/>
    <col min="16" max="16" width="18.88671875" style="28" bestFit="1" customWidth="1"/>
    <col min="17" max="17" width="1.109375" style="28" customWidth="1"/>
    <col min="18" max="18" width="16.33203125" style="28" bestFit="1" customWidth="1"/>
    <col min="19" max="19" width="1.109375" style="28" customWidth="1"/>
    <col min="20" max="20" width="16.6640625" style="28" bestFit="1" customWidth="1"/>
    <col min="21" max="16384" width="9.109375" style="28"/>
  </cols>
  <sheetData>
    <row r="1" spans="1:20" ht="21.6">
      <c r="B1" s="298" t="s">
        <v>84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20" ht="21.6">
      <c r="B2" s="298" t="s">
        <v>53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0" ht="21.6">
      <c r="B3" s="298" t="str">
        <f>روکش!B26</f>
        <v>منتهی به 1402/09/30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</row>
    <row r="4" spans="1:20" ht="21.6">
      <c r="B4" s="299" t="s">
        <v>70</v>
      </c>
      <c r="C4" s="299"/>
      <c r="D4" s="299"/>
      <c r="E4" s="299"/>
      <c r="F4" s="299"/>
      <c r="G4" s="299"/>
      <c r="H4" s="299"/>
      <c r="I4" s="299"/>
      <c r="J4" s="300"/>
      <c r="K4" s="300"/>
      <c r="L4" s="300"/>
      <c r="M4" s="300"/>
      <c r="N4" s="300"/>
      <c r="O4" s="300"/>
      <c r="P4" s="300"/>
      <c r="Q4" s="300"/>
      <c r="R4" s="299"/>
      <c r="S4" s="299"/>
      <c r="T4" s="299"/>
    </row>
    <row r="6" spans="1:20" ht="18.600000000000001">
      <c r="D6" s="296" t="s">
        <v>71</v>
      </c>
      <c r="E6" s="297"/>
      <c r="F6" s="297"/>
      <c r="G6" s="297"/>
      <c r="H6" s="297"/>
      <c r="J6" s="296" t="s">
        <v>383</v>
      </c>
      <c r="K6" s="297"/>
      <c r="L6" s="297"/>
      <c r="M6" s="297"/>
      <c r="N6" s="297"/>
      <c r="P6" s="296" t="s">
        <v>382</v>
      </c>
      <c r="Q6" s="297"/>
      <c r="R6" s="297"/>
      <c r="S6" s="297"/>
      <c r="T6" s="297"/>
    </row>
    <row r="7" spans="1:20" ht="55.8">
      <c r="B7" s="212" t="s">
        <v>72</v>
      </c>
      <c r="D7" s="213" t="s">
        <v>248</v>
      </c>
      <c r="F7" s="214" t="s">
        <v>249</v>
      </c>
      <c r="H7" s="213" t="s">
        <v>73</v>
      </c>
      <c r="J7" s="213" t="s">
        <v>74</v>
      </c>
      <c r="L7" s="213" t="s">
        <v>75</v>
      </c>
      <c r="N7" s="213" t="s">
        <v>76</v>
      </c>
      <c r="P7" s="213" t="s">
        <v>74</v>
      </c>
      <c r="R7" s="213" t="s">
        <v>75</v>
      </c>
      <c r="T7" s="213" t="s">
        <v>76</v>
      </c>
    </row>
    <row r="8" spans="1:20" ht="18.600000000000001">
      <c r="B8" s="215"/>
      <c r="D8" s="216"/>
      <c r="F8" s="217"/>
      <c r="H8" s="216"/>
      <c r="J8" s="216"/>
      <c r="L8" s="216"/>
      <c r="N8" s="216"/>
      <c r="P8" s="216"/>
      <c r="R8" s="216"/>
      <c r="T8" s="216"/>
    </row>
    <row r="9" spans="1:20" ht="21">
      <c r="A9" s="28">
        <v>1</v>
      </c>
      <c r="B9" s="218" t="s">
        <v>190</v>
      </c>
      <c r="C9" s="219"/>
      <c r="D9" s="188" t="s">
        <v>325</v>
      </c>
      <c r="E9" s="220">
        <v>6436755</v>
      </c>
      <c r="F9" s="209">
        <v>3314649</v>
      </c>
      <c r="G9" s="220"/>
      <c r="H9" s="50">
        <v>45</v>
      </c>
      <c r="I9" s="220"/>
      <c r="J9" s="18">
        <v>0</v>
      </c>
      <c r="K9" s="18"/>
      <c r="L9" s="18">
        <v>0</v>
      </c>
      <c r="M9" s="18"/>
      <c r="N9" s="18">
        <f t="shared" ref="N9:N40" si="0">J9+L9</f>
        <v>0</v>
      </c>
      <c r="O9" s="18"/>
      <c r="P9" s="18">
        <v>149159205</v>
      </c>
      <c r="Q9" s="18"/>
      <c r="R9" s="18">
        <v>0</v>
      </c>
      <c r="S9" s="18"/>
      <c r="T9" s="18">
        <f t="shared" ref="T9:T40" si="1">P9+R9</f>
        <v>149159205</v>
      </c>
    </row>
    <row r="10" spans="1:20" ht="21">
      <c r="A10" s="28">
        <v>2</v>
      </c>
      <c r="B10" s="218" t="s">
        <v>122</v>
      </c>
      <c r="C10" s="219"/>
      <c r="D10" s="188" t="s">
        <v>325</v>
      </c>
      <c r="E10" s="220">
        <v>710475</v>
      </c>
      <c r="F10" s="209">
        <v>848277</v>
      </c>
      <c r="G10" s="220"/>
      <c r="H10" s="50">
        <v>6200</v>
      </c>
      <c r="I10" s="220"/>
      <c r="J10" s="18">
        <v>0</v>
      </c>
      <c r="K10" s="18"/>
      <c r="L10" s="18">
        <v>0</v>
      </c>
      <c r="M10" s="18"/>
      <c r="N10" s="18">
        <f t="shared" si="0"/>
        <v>0</v>
      </c>
      <c r="O10" s="18"/>
      <c r="P10" s="18">
        <v>5259317400</v>
      </c>
      <c r="Q10" s="18"/>
      <c r="R10" s="18">
        <v>0</v>
      </c>
      <c r="S10" s="18"/>
      <c r="T10" s="18">
        <f t="shared" si="1"/>
        <v>5259317400</v>
      </c>
    </row>
    <row r="11" spans="1:20" ht="21">
      <c r="A11" s="28">
        <v>3</v>
      </c>
      <c r="B11" s="218" t="s">
        <v>255</v>
      </c>
      <c r="C11" s="219"/>
      <c r="D11" s="188" t="s">
        <v>323</v>
      </c>
      <c r="E11" s="220">
        <v>1940047</v>
      </c>
      <c r="F11" s="209">
        <v>1728558</v>
      </c>
      <c r="G11" s="220"/>
      <c r="H11" s="50">
        <v>530</v>
      </c>
      <c r="I11" s="220"/>
      <c r="J11" s="18">
        <v>0</v>
      </c>
      <c r="K11" s="18"/>
      <c r="L11" s="18">
        <v>0</v>
      </c>
      <c r="M11" s="18"/>
      <c r="N11" s="18">
        <f t="shared" si="0"/>
        <v>0</v>
      </c>
      <c r="O11" s="18"/>
      <c r="P11" s="18">
        <v>916135740</v>
      </c>
      <c r="Q11" s="18"/>
      <c r="R11" s="18">
        <v>0</v>
      </c>
      <c r="S11" s="18"/>
      <c r="T11" s="18">
        <f t="shared" si="1"/>
        <v>916135740</v>
      </c>
    </row>
    <row r="12" spans="1:20" ht="21">
      <c r="A12" s="28">
        <v>4</v>
      </c>
      <c r="B12" s="218" t="s">
        <v>166</v>
      </c>
      <c r="C12" s="219"/>
      <c r="D12" s="188" t="s">
        <v>329</v>
      </c>
      <c r="E12" s="220">
        <v>707643</v>
      </c>
      <c r="F12" s="209">
        <v>22494382</v>
      </c>
      <c r="G12" s="220"/>
      <c r="H12" s="50">
        <v>19</v>
      </c>
      <c r="I12" s="220"/>
      <c r="J12" s="18">
        <v>0</v>
      </c>
      <c r="K12" s="18"/>
      <c r="L12" s="18">
        <v>0</v>
      </c>
      <c r="M12" s="18"/>
      <c r="N12" s="18">
        <f t="shared" si="0"/>
        <v>0</v>
      </c>
      <c r="O12" s="18"/>
      <c r="P12" s="18">
        <v>427393258</v>
      </c>
      <c r="Q12" s="18"/>
      <c r="R12" s="18">
        <v>0</v>
      </c>
      <c r="S12" s="18"/>
      <c r="T12" s="18">
        <f t="shared" si="1"/>
        <v>427393258</v>
      </c>
    </row>
    <row r="13" spans="1:20" ht="21">
      <c r="A13" s="28">
        <v>5</v>
      </c>
      <c r="B13" s="218" t="s">
        <v>163</v>
      </c>
      <c r="C13" s="219"/>
      <c r="D13" s="188" t="s">
        <v>328</v>
      </c>
      <c r="E13" s="220">
        <v>475245</v>
      </c>
      <c r="F13" s="209">
        <v>1541698</v>
      </c>
      <c r="G13" s="220"/>
      <c r="H13" s="50">
        <v>390</v>
      </c>
      <c r="I13" s="220"/>
      <c r="J13" s="18">
        <v>0</v>
      </c>
      <c r="K13" s="18"/>
      <c r="L13" s="18">
        <v>0</v>
      </c>
      <c r="M13" s="18"/>
      <c r="N13" s="18">
        <f t="shared" si="0"/>
        <v>0</v>
      </c>
      <c r="O13" s="18"/>
      <c r="P13" s="18">
        <v>601262220</v>
      </c>
      <c r="Q13" s="18"/>
      <c r="R13" s="18">
        <v>0</v>
      </c>
      <c r="S13" s="18"/>
      <c r="T13" s="18">
        <f t="shared" si="1"/>
        <v>601262220</v>
      </c>
    </row>
    <row r="14" spans="1:20" ht="21">
      <c r="A14" s="28">
        <v>6</v>
      </c>
      <c r="B14" s="218" t="s">
        <v>132</v>
      </c>
      <c r="C14" s="219"/>
      <c r="D14" s="188" t="s">
        <v>314</v>
      </c>
      <c r="E14" s="220">
        <v>2429809</v>
      </c>
      <c r="F14" s="209">
        <v>444089</v>
      </c>
      <c r="G14" s="220"/>
      <c r="H14" s="50">
        <v>300</v>
      </c>
      <c r="I14" s="220"/>
      <c r="J14" s="18">
        <v>0</v>
      </c>
      <c r="K14" s="18"/>
      <c r="L14" s="18">
        <v>0</v>
      </c>
      <c r="M14" s="18"/>
      <c r="N14" s="18">
        <f t="shared" si="0"/>
        <v>0</v>
      </c>
      <c r="O14" s="18"/>
      <c r="P14" s="18">
        <v>133226700</v>
      </c>
      <c r="Q14" s="18"/>
      <c r="R14" s="18">
        <v>0</v>
      </c>
      <c r="S14" s="18"/>
      <c r="T14" s="18">
        <f t="shared" si="1"/>
        <v>133226700</v>
      </c>
    </row>
    <row r="15" spans="1:20" ht="21">
      <c r="A15" s="28">
        <v>7</v>
      </c>
      <c r="B15" s="218" t="s">
        <v>124</v>
      </c>
      <c r="C15" s="219"/>
      <c r="D15" s="188" t="s">
        <v>314</v>
      </c>
      <c r="E15" s="220">
        <v>7612002</v>
      </c>
      <c r="F15" s="209">
        <v>3814579</v>
      </c>
      <c r="G15" s="220"/>
      <c r="H15" s="50">
        <v>47</v>
      </c>
      <c r="I15" s="220"/>
      <c r="J15" s="18">
        <v>0</v>
      </c>
      <c r="K15" s="18"/>
      <c r="L15" s="18">
        <v>0</v>
      </c>
      <c r="M15" s="18"/>
      <c r="N15" s="18">
        <f t="shared" si="0"/>
        <v>0</v>
      </c>
      <c r="O15" s="18"/>
      <c r="P15" s="18">
        <v>179285213</v>
      </c>
      <c r="Q15" s="18"/>
      <c r="R15" s="18">
        <v>0</v>
      </c>
      <c r="S15" s="18"/>
      <c r="T15" s="18">
        <f t="shared" si="1"/>
        <v>179285213</v>
      </c>
    </row>
    <row r="16" spans="1:20" ht="21">
      <c r="A16" s="28">
        <v>8</v>
      </c>
      <c r="B16" s="218" t="s">
        <v>182</v>
      </c>
      <c r="C16" s="219"/>
      <c r="D16" s="188" t="s">
        <v>311</v>
      </c>
      <c r="E16" s="220">
        <v>4644799</v>
      </c>
      <c r="F16" s="209">
        <v>12110208</v>
      </c>
      <c r="G16" s="220"/>
      <c r="H16" s="50">
        <v>100</v>
      </c>
      <c r="I16" s="220"/>
      <c r="J16" s="18">
        <v>0</v>
      </c>
      <c r="K16" s="18"/>
      <c r="L16" s="18">
        <v>0</v>
      </c>
      <c r="M16" s="18"/>
      <c r="N16" s="18">
        <f t="shared" si="0"/>
        <v>0</v>
      </c>
      <c r="O16" s="18"/>
      <c r="P16" s="18">
        <v>1211020800</v>
      </c>
      <c r="Q16" s="18"/>
      <c r="R16" s="18">
        <v>0</v>
      </c>
      <c r="S16" s="18"/>
      <c r="T16" s="18">
        <f t="shared" si="1"/>
        <v>1211020800</v>
      </c>
    </row>
    <row r="17" spans="1:20" ht="21">
      <c r="A17" s="28">
        <v>9</v>
      </c>
      <c r="B17" s="218" t="s">
        <v>267</v>
      </c>
      <c r="C17" s="219"/>
      <c r="D17" s="188" t="s">
        <v>319</v>
      </c>
      <c r="E17" s="220">
        <v>1290936</v>
      </c>
      <c r="F17" s="209">
        <v>6919876</v>
      </c>
      <c r="G17" s="220"/>
      <c r="H17" s="50">
        <v>900</v>
      </c>
      <c r="I17" s="220"/>
      <c r="J17" s="18">
        <v>0</v>
      </c>
      <c r="K17" s="18"/>
      <c r="L17" s="18">
        <v>0</v>
      </c>
      <c r="M17" s="18"/>
      <c r="N17" s="18">
        <f t="shared" si="0"/>
        <v>0</v>
      </c>
      <c r="O17" s="18"/>
      <c r="P17" s="18">
        <v>6227888400</v>
      </c>
      <c r="Q17" s="18"/>
      <c r="R17" s="18">
        <v>0</v>
      </c>
      <c r="S17" s="18"/>
      <c r="T17" s="18">
        <f t="shared" si="1"/>
        <v>6227888400</v>
      </c>
    </row>
    <row r="18" spans="1:20" ht="21">
      <c r="A18" s="28">
        <v>10</v>
      </c>
      <c r="B18" s="218" t="s">
        <v>104</v>
      </c>
      <c r="C18" s="219"/>
      <c r="D18" s="188" t="s">
        <v>319</v>
      </c>
      <c r="E18" s="220">
        <v>3166253</v>
      </c>
      <c r="F18" s="209">
        <v>4234336</v>
      </c>
      <c r="G18" s="220"/>
      <c r="H18" s="50">
        <v>4200</v>
      </c>
      <c r="I18" s="220"/>
      <c r="J18" s="18">
        <v>0</v>
      </c>
      <c r="K18" s="18"/>
      <c r="L18" s="18">
        <v>0</v>
      </c>
      <c r="M18" s="18"/>
      <c r="N18" s="18">
        <f t="shared" si="0"/>
        <v>0</v>
      </c>
      <c r="O18" s="18"/>
      <c r="P18" s="18">
        <v>17784211200</v>
      </c>
      <c r="Q18" s="18"/>
      <c r="R18" s="18">
        <v>0</v>
      </c>
      <c r="S18" s="18"/>
      <c r="T18" s="18">
        <f t="shared" si="1"/>
        <v>17784211200</v>
      </c>
    </row>
    <row r="19" spans="1:20" ht="21">
      <c r="A19" s="28">
        <v>11</v>
      </c>
      <c r="B19" s="218" t="s">
        <v>146</v>
      </c>
      <c r="C19" s="219"/>
      <c r="D19" s="188" t="s">
        <v>320</v>
      </c>
      <c r="E19" s="220">
        <v>3984345</v>
      </c>
      <c r="F19" s="209">
        <v>10134330</v>
      </c>
      <c r="G19" s="220"/>
      <c r="H19" s="50">
        <v>640</v>
      </c>
      <c r="I19" s="220"/>
      <c r="J19" s="18">
        <v>0</v>
      </c>
      <c r="K19" s="18"/>
      <c r="L19" s="18">
        <v>0</v>
      </c>
      <c r="M19" s="18"/>
      <c r="N19" s="18">
        <f t="shared" si="0"/>
        <v>0</v>
      </c>
      <c r="O19" s="18"/>
      <c r="P19" s="18">
        <v>6485971200</v>
      </c>
      <c r="Q19" s="18"/>
      <c r="R19" s="18">
        <v>-70308631</v>
      </c>
      <c r="S19" s="18"/>
      <c r="T19" s="18">
        <f t="shared" si="1"/>
        <v>6415662569</v>
      </c>
    </row>
    <row r="20" spans="1:20" ht="21">
      <c r="A20" s="28">
        <v>12</v>
      </c>
      <c r="B20" s="218" t="s">
        <v>135</v>
      </c>
      <c r="C20" s="219"/>
      <c r="D20" s="188" t="s">
        <v>317</v>
      </c>
      <c r="E20" s="220">
        <v>365663</v>
      </c>
      <c r="F20" s="209">
        <v>368131</v>
      </c>
      <c r="G20" s="220"/>
      <c r="H20" s="50">
        <v>5000</v>
      </c>
      <c r="I20" s="220"/>
      <c r="J20" s="18">
        <v>0</v>
      </c>
      <c r="K20" s="18"/>
      <c r="L20" s="18">
        <v>0</v>
      </c>
      <c r="M20" s="18"/>
      <c r="N20" s="18">
        <f t="shared" si="0"/>
        <v>0</v>
      </c>
      <c r="O20" s="18"/>
      <c r="P20" s="18">
        <v>1840655000</v>
      </c>
      <c r="Q20" s="18"/>
      <c r="R20" s="18">
        <v>0</v>
      </c>
      <c r="S20" s="18"/>
      <c r="T20" s="18">
        <f t="shared" si="1"/>
        <v>1840655000</v>
      </c>
    </row>
    <row r="21" spans="1:20" ht="21">
      <c r="A21" s="28">
        <v>13</v>
      </c>
      <c r="B21" s="218" t="s">
        <v>105</v>
      </c>
      <c r="C21" s="219"/>
      <c r="D21" s="188" t="s">
        <v>317</v>
      </c>
      <c r="E21" s="220">
        <v>6146333</v>
      </c>
      <c r="F21" s="209">
        <v>749118</v>
      </c>
      <c r="G21" s="220"/>
      <c r="H21" s="50">
        <v>7569</v>
      </c>
      <c r="I21" s="220"/>
      <c r="J21" s="18">
        <v>0</v>
      </c>
      <c r="K21" s="18"/>
      <c r="L21" s="18">
        <v>0</v>
      </c>
      <c r="M21" s="18"/>
      <c r="N21" s="18">
        <f t="shared" si="0"/>
        <v>0</v>
      </c>
      <c r="O21" s="18"/>
      <c r="P21" s="18">
        <v>5670074142</v>
      </c>
      <c r="Q21" s="18"/>
      <c r="R21" s="18">
        <v>-92039851</v>
      </c>
      <c r="S21" s="18"/>
      <c r="T21" s="18">
        <f t="shared" si="1"/>
        <v>5578034291</v>
      </c>
    </row>
    <row r="22" spans="1:20" ht="21">
      <c r="A22" s="28">
        <v>14</v>
      </c>
      <c r="B22" s="218" t="s">
        <v>179</v>
      </c>
      <c r="C22" s="219"/>
      <c r="D22" s="188" t="s">
        <v>317</v>
      </c>
      <c r="E22" s="220">
        <v>882636</v>
      </c>
      <c r="F22" s="209">
        <v>3296140</v>
      </c>
      <c r="G22" s="220"/>
      <c r="H22" s="50">
        <v>5300</v>
      </c>
      <c r="I22" s="220"/>
      <c r="J22" s="18">
        <v>0</v>
      </c>
      <c r="K22" s="18"/>
      <c r="L22" s="18">
        <v>0</v>
      </c>
      <c r="M22" s="18"/>
      <c r="N22" s="18">
        <f t="shared" si="0"/>
        <v>0</v>
      </c>
      <c r="O22" s="18"/>
      <c r="P22" s="18">
        <v>17469542000</v>
      </c>
      <c r="Q22" s="18"/>
      <c r="R22" s="18">
        <v>0</v>
      </c>
      <c r="S22" s="18"/>
      <c r="T22" s="18">
        <f t="shared" si="1"/>
        <v>17469542000</v>
      </c>
    </row>
    <row r="23" spans="1:20" ht="21">
      <c r="A23" s="28">
        <v>15</v>
      </c>
      <c r="B23" s="218" t="s">
        <v>256</v>
      </c>
      <c r="C23" s="219"/>
      <c r="D23" s="188" t="s">
        <v>317</v>
      </c>
      <c r="E23" s="220">
        <v>642599</v>
      </c>
      <c r="F23" s="209">
        <v>2090990</v>
      </c>
      <c r="G23" s="220"/>
      <c r="H23" s="50">
        <v>61</v>
      </c>
      <c r="I23" s="220"/>
      <c r="J23" s="18">
        <v>0</v>
      </c>
      <c r="K23" s="18"/>
      <c r="L23" s="18">
        <v>0</v>
      </c>
      <c r="M23" s="18"/>
      <c r="N23" s="18">
        <f t="shared" si="0"/>
        <v>0</v>
      </c>
      <c r="O23" s="18"/>
      <c r="P23" s="18">
        <v>127550390</v>
      </c>
      <c r="Q23" s="18"/>
      <c r="R23" s="18">
        <v>0</v>
      </c>
      <c r="S23" s="18"/>
      <c r="T23" s="18">
        <f t="shared" si="1"/>
        <v>127550390</v>
      </c>
    </row>
    <row r="24" spans="1:20" ht="21">
      <c r="A24" s="28">
        <v>16</v>
      </c>
      <c r="B24" s="218" t="s">
        <v>157</v>
      </c>
      <c r="C24" s="219"/>
      <c r="D24" s="188" t="s">
        <v>317</v>
      </c>
      <c r="E24" s="220">
        <v>271970</v>
      </c>
      <c r="F24" s="209">
        <v>600617</v>
      </c>
      <c r="G24" s="220"/>
      <c r="H24" s="50">
        <v>8300</v>
      </c>
      <c r="I24" s="220"/>
      <c r="J24" s="18">
        <v>0</v>
      </c>
      <c r="K24" s="18"/>
      <c r="L24" s="18">
        <v>0</v>
      </c>
      <c r="M24" s="18"/>
      <c r="N24" s="18">
        <f t="shared" si="0"/>
        <v>0</v>
      </c>
      <c r="O24" s="18"/>
      <c r="P24" s="18">
        <v>4985121100</v>
      </c>
      <c r="Q24" s="18"/>
      <c r="R24" s="18">
        <v>0</v>
      </c>
      <c r="S24" s="18"/>
      <c r="T24" s="18">
        <f t="shared" si="1"/>
        <v>4985121100</v>
      </c>
    </row>
    <row r="25" spans="1:20" ht="21">
      <c r="A25" s="28">
        <v>17</v>
      </c>
      <c r="B25" s="218" t="s">
        <v>165</v>
      </c>
      <c r="C25" s="219"/>
      <c r="D25" s="188" t="s">
        <v>312</v>
      </c>
      <c r="E25" s="220">
        <v>108155</v>
      </c>
      <c r="F25" s="209">
        <v>8399503</v>
      </c>
      <c r="G25" s="220"/>
      <c r="H25" s="50">
        <v>60</v>
      </c>
      <c r="I25" s="220"/>
      <c r="J25" s="18">
        <v>0</v>
      </c>
      <c r="K25" s="18"/>
      <c r="L25" s="18">
        <v>0</v>
      </c>
      <c r="M25" s="18"/>
      <c r="N25" s="18">
        <f t="shared" si="0"/>
        <v>0</v>
      </c>
      <c r="O25" s="18"/>
      <c r="P25" s="18">
        <v>503970180</v>
      </c>
      <c r="Q25" s="18"/>
      <c r="R25" s="18">
        <v>-10478253</v>
      </c>
      <c r="S25" s="18"/>
      <c r="T25" s="18">
        <f t="shared" si="1"/>
        <v>493491927</v>
      </c>
    </row>
    <row r="26" spans="1:20" ht="21">
      <c r="A26" s="28">
        <v>18</v>
      </c>
      <c r="B26" s="218" t="s">
        <v>177</v>
      </c>
      <c r="C26" s="219"/>
      <c r="D26" s="188" t="s">
        <v>320</v>
      </c>
      <c r="E26" s="220">
        <v>1119769</v>
      </c>
      <c r="F26" s="209">
        <v>8934580</v>
      </c>
      <c r="G26" s="220"/>
      <c r="H26" s="50">
        <v>1000</v>
      </c>
      <c r="I26" s="220"/>
      <c r="J26" s="18">
        <v>0</v>
      </c>
      <c r="K26" s="18"/>
      <c r="L26" s="18">
        <v>0</v>
      </c>
      <c r="M26" s="18"/>
      <c r="N26" s="18">
        <f t="shared" si="0"/>
        <v>0</v>
      </c>
      <c r="O26" s="18"/>
      <c r="P26" s="18">
        <v>8934580000</v>
      </c>
      <c r="Q26" s="18"/>
      <c r="R26" s="18">
        <v>0</v>
      </c>
      <c r="S26" s="18"/>
      <c r="T26" s="18">
        <f t="shared" si="1"/>
        <v>8934580000</v>
      </c>
    </row>
    <row r="27" spans="1:20" ht="21">
      <c r="A27" s="28">
        <v>19</v>
      </c>
      <c r="B27" s="218" t="s">
        <v>221</v>
      </c>
      <c r="C27" s="219"/>
      <c r="D27" s="188" t="s">
        <v>312</v>
      </c>
      <c r="E27" s="220">
        <v>240173</v>
      </c>
      <c r="F27" s="209">
        <v>1080696</v>
      </c>
      <c r="G27" s="220"/>
      <c r="H27" s="50">
        <v>650</v>
      </c>
      <c r="I27" s="220"/>
      <c r="J27" s="18">
        <v>0</v>
      </c>
      <c r="K27" s="18"/>
      <c r="L27" s="18">
        <v>0</v>
      </c>
      <c r="M27" s="18"/>
      <c r="N27" s="18">
        <f t="shared" si="0"/>
        <v>0</v>
      </c>
      <c r="O27" s="18"/>
      <c r="P27" s="18">
        <v>702452400</v>
      </c>
      <c r="Q27" s="18"/>
      <c r="R27" s="18">
        <v>0</v>
      </c>
      <c r="S27" s="18"/>
      <c r="T27" s="18">
        <f t="shared" si="1"/>
        <v>702452400</v>
      </c>
    </row>
    <row r="28" spans="1:20" ht="21">
      <c r="A28" s="28">
        <v>20</v>
      </c>
      <c r="B28" s="218" t="s">
        <v>271</v>
      </c>
      <c r="C28" s="219"/>
      <c r="D28" s="188" t="s">
        <v>312</v>
      </c>
      <c r="E28" s="220">
        <v>2787425</v>
      </c>
      <c r="F28" s="209">
        <v>1923060</v>
      </c>
      <c r="G28" s="220"/>
      <c r="H28" s="54">
        <v>11</v>
      </c>
      <c r="I28" s="220"/>
      <c r="J28" s="53">
        <v>0</v>
      </c>
      <c r="K28" s="53"/>
      <c r="L28" s="18">
        <v>0</v>
      </c>
      <c r="M28" s="53"/>
      <c r="N28" s="18">
        <f t="shared" si="0"/>
        <v>0</v>
      </c>
      <c r="O28" s="53"/>
      <c r="P28" s="53">
        <v>21153660</v>
      </c>
      <c r="Q28" s="53"/>
      <c r="R28" s="53">
        <v>0</v>
      </c>
      <c r="S28" s="53"/>
      <c r="T28" s="18">
        <f t="shared" si="1"/>
        <v>21153660</v>
      </c>
    </row>
    <row r="29" spans="1:20" ht="21">
      <c r="A29" s="28">
        <v>21</v>
      </c>
      <c r="B29" s="218" t="s">
        <v>233</v>
      </c>
      <c r="C29" s="219"/>
      <c r="D29" s="188" t="s">
        <v>312</v>
      </c>
      <c r="E29" s="220">
        <v>2714040</v>
      </c>
      <c r="F29" s="209">
        <v>1146913</v>
      </c>
      <c r="G29" s="220"/>
      <c r="H29" s="50">
        <v>550</v>
      </c>
      <c r="I29" s="220"/>
      <c r="J29" s="18">
        <v>0</v>
      </c>
      <c r="K29" s="18"/>
      <c r="L29" s="18">
        <v>0</v>
      </c>
      <c r="M29" s="18"/>
      <c r="N29" s="18">
        <f t="shared" si="0"/>
        <v>0</v>
      </c>
      <c r="O29" s="18"/>
      <c r="P29" s="18">
        <v>630802150</v>
      </c>
      <c r="Q29" s="18"/>
      <c r="R29" s="18">
        <v>0</v>
      </c>
      <c r="S29" s="18"/>
      <c r="T29" s="18">
        <f t="shared" si="1"/>
        <v>630802150</v>
      </c>
    </row>
    <row r="30" spans="1:20" ht="21">
      <c r="A30" s="28">
        <v>22</v>
      </c>
      <c r="B30" s="218" t="s">
        <v>119</v>
      </c>
      <c r="C30" s="219"/>
      <c r="D30" s="188" t="s">
        <v>312</v>
      </c>
      <c r="E30" s="220">
        <v>727710</v>
      </c>
      <c r="F30" s="209">
        <v>1809077</v>
      </c>
      <c r="G30" s="220"/>
      <c r="H30" s="50">
        <v>550</v>
      </c>
      <c r="I30" s="220"/>
      <c r="J30" s="18">
        <v>0</v>
      </c>
      <c r="K30" s="18"/>
      <c r="L30" s="18">
        <v>0</v>
      </c>
      <c r="M30" s="18"/>
      <c r="N30" s="18">
        <f t="shared" si="0"/>
        <v>0</v>
      </c>
      <c r="O30" s="18"/>
      <c r="P30" s="18">
        <v>994992350</v>
      </c>
      <c r="Q30" s="18"/>
      <c r="R30" s="18">
        <v>-681035</v>
      </c>
      <c r="S30" s="18"/>
      <c r="T30" s="18">
        <f t="shared" si="1"/>
        <v>994311315</v>
      </c>
    </row>
    <row r="31" spans="1:20" ht="21">
      <c r="A31" s="28">
        <v>23</v>
      </c>
      <c r="B31" s="218" t="s">
        <v>142</v>
      </c>
      <c r="C31" s="219"/>
      <c r="D31" s="188" t="s">
        <v>330</v>
      </c>
      <c r="E31" s="220"/>
      <c r="F31" s="209">
        <v>7144811</v>
      </c>
      <c r="G31" s="220"/>
      <c r="H31" s="50">
        <v>600</v>
      </c>
      <c r="I31" s="220"/>
      <c r="J31" s="18">
        <v>0</v>
      </c>
      <c r="K31" s="18"/>
      <c r="L31" s="18">
        <v>0</v>
      </c>
      <c r="M31" s="18"/>
      <c r="N31" s="18">
        <f t="shared" si="0"/>
        <v>0</v>
      </c>
      <c r="O31" s="18"/>
      <c r="P31" s="18">
        <v>4286886600</v>
      </c>
      <c r="Q31" s="18"/>
      <c r="R31" s="18">
        <v>0</v>
      </c>
      <c r="S31" s="18"/>
      <c r="T31" s="18">
        <f t="shared" si="1"/>
        <v>4286886600</v>
      </c>
    </row>
    <row r="32" spans="1:20" ht="21">
      <c r="A32" s="28">
        <v>24</v>
      </c>
      <c r="B32" s="218" t="s">
        <v>197</v>
      </c>
      <c r="C32" s="219"/>
      <c r="D32" s="188" t="s">
        <v>324</v>
      </c>
      <c r="E32" s="220">
        <v>301384</v>
      </c>
      <c r="F32" s="209">
        <v>5399176</v>
      </c>
      <c r="G32" s="220"/>
      <c r="H32" s="50">
        <v>1000</v>
      </c>
      <c r="I32" s="220"/>
      <c r="J32" s="18">
        <v>0</v>
      </c>
      <c r="K32" s="18"/>
      <c r="L32" s="18">
        <v>0</v>
      </c>
      <c r="M32" s="18"/>
      <c r="N32" s="18">
        <f t="shared" si="0"/>
        <v>0</v>
      </c>
      <c r="O32" s="18"/>
      <c r="P32" s="18">
        <v>5399176000</v>
      </c>
      <c r="Q32" s="18"/>
      <c r="R32" s="18">
        <v>0</v>
      </c>
      <c r="S32" s="18"/>
      <c r="T32" s="18">
        <f t="shared" si="1"/>
        <v>5399176000</v>
      </c>
    </row>
    <row r="33" spans="1:20" ht="21">
      <c r="A33" s="28">
        <v>25</v>
      </c>
      <c r="B33" s="218" t="s">
        <v>223</v>
      </c>
      <c r="C33" s="219"/>
      <c r="D33" s="188" t="s">
        <v>324</v>
      </c>
      <c r="E33" s="220">
        <v>6014827</v>
      </c>
      <c r="F33" s="209">
        <v>5260809</v>
      </c>
      <c r="G33" s="220"/>
      <c r="H33" s="50">
        <v>200</v>
      </c>
      <c r="I33" s="220"/>
      <c r="J33" s="18">
        <v>0</v>
      </c>
      <c r="K33" s="18"/>
      <c r="L33" s="18">
        <v>0</v>
      </c>
      <c r="M33" s="18"/>
      <c r="N33" s="18">
        <f t="shared" si="0"/>
        <v>0</v>
      </c>
      <c r="O33" s="18"/>
      <c r="P33" s="18">
        <v>1052161800</v>
      </c>
      <c r="Q33" s="18"/>
      <c r="R33" s="18">
        <v>0</v>
      </c>
      <c r="S33" s="18"/>
      <c r="T33" s="18">
        <f t="shared" si="1"/>
        <v>1052161800</v>
      </c>
    </row>
    <row r="34" spans="1:20" ht="21">
      <c r="A34" s="28">
        <v>26</v>
      </c>
      <c r="B34" s="218" t="s">
        <v>156</v>
      </c>
      <c r="C34" s="219"/>
      <c r="D34" s="188" t="s">
        <v>324</v>
      </c>
      <c r="E34" s="220">
        <v>216299</v>
      </c>
      <c r="F34" s="209">
        <v>808373</v>
      </c>
      <c r="G34" s="220"/>
      <c r="H34" s="50">
        <v>800</v>
      </c>
      <c r="I34" s="220"/>
      <c r="J34" s="18">
        <v>0</v>
      </c>
      <c r="K34" s="18"/>
      <c r="L34" s="18">
        <v>0</v>
      </c>
      <c r="M34" s="18"/>
      <c r="N34" s="18">
        <f t="shared" si="0"/>
        <v>0</v>
      </c>
      <c r="O34" s="18"/>
      <c r="P34" s="18">
        <v>646698400</v>
      </c>
      <c r="Q34" s="18"/>
      <c r="R34" s="18">
        <v>0</v>
      </c>
      <c r="S34" s="18"/>
      <c r="T34" s="18">
        <f t="shared" si="1"/>
        <v>646698400</v>
      </c>
    </row>
    <row r="35" spans="1:20" ht="21">
      <c r="A35" s="28">
        <v>27</v>
      </c>
      <c r="B35" s="218" t="s">
        <v>196</v>
      </c>
      <c r="C35" s="219"/>
      <c r="D35" s="188" t="s">
        <v>326</v>
      </c>
      <c r="E35" s="220">
        <v>569239</v>
      </c>
      <c r="F35" s="209">
        <v>6219753</v>
      </c>
      <c r="G35" s="220"/>
      <c r="H35" s="50">
        <v>550</v>
      </c>
      <c r="I35" s="220"/>
      <c r="J35" s="18">
        <v>0</v>
      </c>
      <c r="K35" s="18"/>
      <c r="L35" s="18">
        <v>0</v>
      </c>
      <c r="M35" s="18"/>
      <c r="N35" s="18">
        <f t="shared" si="0"/>
        <v>0</v>
      </c>
      <c r="O35" s="18"/>
      <c r="P35" s="18">
        <v>3420864150</v>
      </c>
      <c r="Q35" s="18"/>
      <c r="R35" s="18">
        <v>0</v>
      </c>
      <c r="S35" s="18"/>
      <c r="T35" s="18">
        <f t="shared" si="1"/>
        <v>3420864150</v>
      </c>
    </row>
    <row r="36" spans="1:20" ht="21">
      <c r="A36" s="28">
        <v>28</v>
      </c>
      <c r="B36" s="218" t="s">
        <v>90</v>
      </c>
      <c r="C36" s="219"/>
      <c r="D36" s="188" t="s">
        <v>322</v>
      </c>
      <c r="E36" s="220">
        <v>104826</v>
      </c>
      <c r="F36" s="209">
        <v>16055417</v>
      </c>
      <c r="G36" s="220"/>
      <c r="H36" s="50">
        <v>150</v>
      </c>
      <c r="I36" s="220"/>
      <c r="J36" s="18">
        <v>0</v>
      </c>
      <c r="K36" s="18"/>
      <c r="L36" s="18">
        <v>0</v>
      </c>
      <c r="M36" s="18"/>
      <c r="N36" s="18">
        <f t="shared" si="0"/>
        <v>0</v>
      </c>
      <c r="O36" s="18"/>
      <c r="P36" s="18">
        <v>2408312550</v>
      </c>
      <c r="Q36" s="18"/>
      <c r="R36" s="18">
        <v>0</v>
      </c>
      <c r="S36" s="18"/>
      <c r="T36" s="18">
        <f t="shared" si="1"/>
        <v>2408312550</v>
      </c>
    </row>
    <row r="37" spans="1:20" ht="21">
      <c r="A37" s="28">
        <v>29</v>
      </c>
      <c r="B37" s="218" t="s">
        <v>92</v>
      </c>
      <c r="C37" s="219"/>
      <c r="D37" s="188" t="s">
        <v>322</v>
      </c>
      <c r="E37" s="220">
        <v>221685</v>
      </c>
      <c r="F37" s="209">
        <v>11537306</v>
      </c>
      <c r="G37" s="220"/>
      <c r="H37" s="50">
        <v>360</v>
      </c>
      <c r="I37" s="220"/>
      <c r="J37" s="18">
        <v>0</v>
      </c>
      <c r="K37" s="18"/>
      <c r="L37" s="18">
        <v>0</v>
      </c>
      <c r="M37" s="18"/>
      <c r="N37" s="18">
        <f t="shared" si="0"/>
        <v>0</v>
      </c>
      <c r="O37" s="18"/>
      <c r="P37" s="18">
        <v>4153430160</v>
      </c>
      <c r="Q37" s="18"/>
      <c r="R37" s="18">
        <v>0</v>
      </c>
      <c r="S37" s="18"/>
      <c r="T37" s="18">
        <f t="shared" si="1"/>
        <v>4153430160</v>
      </c>
    </row>
    <row r="38" spans="1:20" ht="21">
      <c r="A38" s="28">
        <v>30</v>
      </c>
      <c r="B38" s="218" t="s">
        <v>224</v>
      </c>
      <c r="C38" s="219"/>
      <c r="D38" s="188" t="s">
        <v>321</v>
      </c>
      <c r="E38" s="220"/>
      <c r="F38" s="209">
        <v>2013823</v>
      </c>
      <c r="G38" s="220"/>
      <c r="H38" s="50">
        <v>600</v>
      </c>
      <c r="I38" s="220"/>
      <c r="J38" s="18">
        <v>0</v>
      </c>
      <c r="K38" s="18"/>
      <c r="L38" s="18">
        <v>0</v>
      </c>
      <c r="M38" s="18"/>
      <c r="N38" s="18">
        <f t="shared" si="0"/>
        <v>0</v>
      </c>
      <c r="O38" s="18"/>
      <c r="P38" s="18">
        <v>1208293800</v>
      </c>
      <c r="Q38" s="18"/>
      <c r="R38" s="18">
        <v>0</v>
      </c>
      <c r="S38" s="18"/>
      <c r="T38" s="18">
        <f t="shared" si="1"/>
        <v>1208293800</v>
      </c>
    </row>
    <row r="39" spans="1:20" ht="21">
      <c r="A39" s="28">
        <v>31</v>
      </c>
      <c r="B39" s="218" t="s">
        <v>254</v>
      </c>
      <c r="C39" s="219"/>
      <c r="D39" s="188" t="s">
        <v>321</v>
      </c>
      <c r="E39" s="220">
        <v>4147582</v>
      </c>
      <c r="F39" s="209">
        <v>13001619</v>
      </c>
      <c r="G39" s="220"/>
      <c r="H39" s="50">
        <v>110</v>
      </c>
      <c r="I39" s="220"/>
      <c r="J39" s="18">
        <v>0</v>
      </c>
      <c r="K39" s="18"/>
      <c r="L39" s="18">
        <v>0</v>
      </c>
      <c r="M39" s="18"/>
      <c r="N39" s="18">
        <f t="shared" si="0"/>
        <v>0</v>
      </c>
      <c r="O39" s="18"/>
      <c r="P39" s="18">
        <v>1430178090</v>
      </c>
      <c r="Q39" s="18"/>
      <c r="R39" s="18">
        <v>-182830413</v>
      </c>
      <c r="S39" s="18"/>
      <c r="T39" s="18">
        <f t="shared" si="1"/>
        <v>1247347677</v>
      </c>
    </row>
    <row r="40" spans="1:20" ht="21">
      <c r="A40" s="28">
        <v>32</v>
      </c>
      <c r="B40" s="218" t="s">
        <v>289</v>
      </c>
      <c r="C40" s="219"/>
      <c r="D40" s="188" t="s">
        <v>321</v>
      </c>
      <c r="E40" s="220">
        <v>4047359</v>
      </c>
      <c r="F40" s="209">
        <v>1924930</v>
      </c>
      <c r="G40" s="220"/>
      <c r="H40" s="50">
        <v>1200</v>
      </c>
      <c r="I40" s="220"/>
      <c r="J40" s="18">
        <v>0</v>
      </c>
      <c r="K40" s="18"/>
      <c r="L40" s="18">
        <v>0</v>
      </c>
      <c r="M40" s="18"/>
      <c r="N40" s="18">
        <f t="shared" si="0"/>
        <v>0</v>
      </c>
      <c r="O40" s="18"/>
      <c r="P40" s="18">
        <v>2309916000</v>
      </c>
      <c r="Q40" s="18"/>
      <c r="R40" s="18">
        <v>-1581051</v>
      </c>
      <c r="S40" s="18"/>
      <c r="T40" s="18">
        <f t="shared" si="1"/>
        <v>2308334949</v>
      </c>
    </row>
    <row r="41" spans="1:20" ht="21">
      <c r="A41" s="28">
        <v>33</v>
      </c>
      <c r="B41" s="218" t="s">
        <v>262</v>
      </c>
      <c r="C41" s="219"/>
      <c r="D41" s="188" t="s">
        <v>321</v>
      </c>
      <c r="E41" s="220">
        <v>2219908</v>
      </c>
      <c r="F41" s="209">
        <v>395342</v>
      </c>
      <c r="G41" s="220"/>
      <c r="H41" s="50">
        <v>3050</v>
      </c>
      <c r="I41" s="220"/>
      <c r="J41" s="18">
        <v>0</v>
      </c>
      <c r="K41" s="18"/>
      <c r="L41" s="18">
        <v>0</v>
      </c>
      <c r="M41" s="18"/>
      <c r="N41" s="18">
        <f t="shared" ref="N41:N72" si="2">J41+L41</f>
        <v>0</v>
      </c>
      <c r="O41" s="18"/>
      <c r="P41" s="18">
        <v>1205793100</v>
      </c>
      <c r="Q41" s="18"/>
      <c r="R41" s="18">
        <v>0</v>
      </c>
      <c r="S41" s="18"/>
      <c r="T41" s="18">
        <f t="shared" ref="T41:T72" si="3">P41+R41</f>
        <v>1205793100</v>
      </c>
    </row>
    <row r="42" spans="1:20" ht="21">
      <c r="A42" s="28">
        <v>34</v>
      </c>
      <c r="B42" s="218" t="s">
        <v>181</v>
      </c>
      <c r="C42" s="219"/>
      <c r="D42" s="188" t="s">
        <v>321</v>
      </c>
      <c r="E42" s="220">
        <v>1415917</v>
      </c>
      <c r="F42" s="209">
        <v>3784383</v>
      </c>
      <c r="G42" s="220"/>
      <c r="H42" s="50">
        <v>4290</v>
      </c>
      <c r="I42" s="220"/>
      <c r="J42" s="18">
        <v>0</v>
      </c>
      <c r="K42" s="18"/>
      <c r="L42" s="18">
        <v>0</v>
      </c>
      <c r="M42" s="18"/>
      <c r="N42" s="18">
        <f t="shared" si="2"/>
        <v>0</v>
      </c>
      <c r="O42" s="18"/>
      <c r="P42" s="18">
        <v>16235003070</v>
      </c>
      <c r="Q42" s="18"/>
      <c r="R42" s="18">
        <v>0</v>
      </c>
      <c r="S42" s="18"/>
      <c r="T42" s="18">
        <f t="shared" si="3"/>
        <v>16235003070</v>
      </c>
    </row>
    <row r="43" spans="1:20" ht="21">
      <c r="A43" s="28">
        <v>35</v>
      </c>
      <c r="B43" s="218" t="s">
        <v>227</v>
      </c>
      <c r="C43" s="219"/>
      <c r="D43" s="188" t="s">
        <v>321</v>
      </c>
      <c r="E43" s="220">
        <v>1126816</v>
      </c>
      <c r="F43" s="209">
        <v>1437914</v>
      </c>
      <c r="G43" s="220"/>
      <c r="H43" s="50">
        <v>1350</v>
      </c>
      <c r="I43" s="220"/>
      <c r="J43" s="18">
        <v>0</v>
      </c>
      <c r="K43" s="18"/>
      <c r="L43" s="18">
        <v>0</v>
      </c>
      <c r="M43" s="18"/>
      <c r="N43" s="18">
        <f t="shared" si="2"/>
        <v>0</v>
      </c>
      <c r="O43" s="18"/>
      <c r="P43" s="18">
        <v>1941183900</v>
      </c>
      <c r="Q43" s="18"/>
      <c r="R43" s="18">
        <v>0</v>
      </c>
      <c r="S43" s="18"/>
      <c r="T43" s="18">
        <f t="shared" si="3"/>
        <v>1941183900</v>
      </c>
    </row>
    <row r="44" spans="1:20" ht="21">
      <c r="A44" s="28">
        <v>36</v>
      </c>
      <c r="B44" s="218" t="s">
        <v>149</v>
      </c>
      <c r="C44" s="219"/>
      <c r="D44" s="188" t="s">
        <v>321</v>
      </c>
      <c r="E44" s="220">
        <v>3293765</v>
      </c>
      <c r="F44" s="209">
        <v>8208507</v>
      </c>
      <c r="G44" s="220"/>
      <c r="H44" s="54">
        <v>500</v>
      </c>
      <c r="I44" s="220"/>
      <c r="J44" s="53">
        <v>0</v>
      </c>
      <c r="K44" s="53"/>
      <c r="L44" s="18">
        <v>0</v>
      </c>
      <c r="M44" s="53"/>
      <c r="N44" s="18">
        <f t="shared" si="2"/>
        <v>0</v>
      </c>
      <c r="O44" s="53"/>
      <c r="P44" s="53">
        <v>4104253500</v>
      </c>
      <c r="Q44" s="53"/>
      <c r="R44" s="53">
        <v>0</v>
      </c>
      <c r="S44" s="53"/>
      <c r="T44" s="18">
        <f t="shared" si="3"/>
        <v>4104253500</v>
      </c>
    </row>
    <row r="45" spans="1:20" ht="21">
      <c r="A45" s="28">
        <v>37</v>
      </c>
      <c r="B45" s="218" t="s">
        <v>210</v>
      </c>
      <c r="C45" s="219"/>
      <c r="D45" s="188" t="s">
        <v>321</v>
      </c>
      <c r="E45" s="220">
        <v>1677595</v>
      </c>
      <c r="F45" s="209">
        <v>11532657</v>
      </c>
      <c r="G45" s="220"/>
      <c r="H45" s="50">
        <v>700</v>
      </c>
      <c r="I45" s="220"/>
      <c r="J45" s="18">
        <v>0</v>
      </c>
      <c r="K45" s="18"/>
      <c r="L45" s="18">
        <v>0</v>
      </c>
      <c r="M45" s="18"/>
      <c r="N45" s="18">
        <f t="shared" si="2"/>
        <v>0</v>
      </c>
      <c r="O45" s="18"/>
      <c r="P45" s="18">
        <v>8072859900</v>
      </c>
      <c r="Q45" s="18"/>
      <c r="R45" s="18">
        <v>0</v>
      </c>
      <c r="S45" s="18"/>
      <c r="T45" s="18">
        <f t="shared" si="3"/>
        <v>8072859900</v>
      </c>
    </row>
    <row r="46" spans="1:20" ht="21">
      <c r="A46" s="28">
        <v>38</v>
      </c>
      <c r="B46" s="218" t="s">
        <v>282</v>
      </c>
      <c r="C46" s="219"/>
      <c r="D46" s="188" t="s">
        <v>318</v>
      </c>
      <c r="E46" s="220">
        <v>1318171</v>
      </c>
      <c r="F46" s="209">
        <v>10160200</v>
      </c>
      <c r="G46" s="220"/>
      <c r="H46" s="50">
        <v>120</v>
      </c>
      <c r="I46" s="220"/>
      <c r="J46" s="18">
        <v>0</v>
      </c>
      <c r="K46" s="18"/>
      <c r="L46" s="18">
        <v>0</v>
      </c>
      <c r="M46" s="18"/>
      <c r="N46" s="18">
        <f t="shared" si="2"/>
        <v>0</v>
      </c>
      <c r="O46" s="18"/>
      <c r="P46" s="18">
        <v>1219224000</v>
      </c>
      <c r="Q46" s="18"/>
      <c r="R46" s="18">
        <v>-70052250</v>
      </c>
      <c r="S46" s="18"/>
      <c r="T46" s="18">
        <f t="shared" si="3"/>
        <v>1149171750</v>
      </c>
    </row>
    <row r="47" spans="1:20" ht="21">
      <c r="A47" s="28">
        <v>39</v>
      </c>
      <c r="B47" s="218" t="s">
        <v>272</v>
      </c>
      <c r="C47" s="219"/>
      <c r="D47" s="188" t="s">
        <v>318</v>
      </c>
      <c r="E47" s="220">
        <v>2009331</v>
      </c>
      <c r="F47" s="209">
        <v>13622849</v>
      </c>
      <c r="G47" s="220"/>
      <c r="H47" s="50">
        <v>2270</v>
      </c>
      <c r="I47" s="220"/>
      <c r="J47" s="18">
        <v>0</v>
      </c>
      <c r="K47" s="18"/>
      <c r="L47" s="18">
        <v>0</v>
      </c>
      <c r="M47" s="18"/>
      <c r="N47" s="18">
        <f t="shared" si="2"/>
        <v>0</v>
      </c>
      <c r="O47" s="18"/>
      <c r="P47" s="18">
        <v>30923867230</v>
      </c>
      <c r="Q47" s="18"/>
      <c r="R47" s="18">
        <v>0</v>
      </c>
      <c r="S47" s="18"/>
      <c r="T47" s="18">
        <f t="shared" si="3"/>
        <v>30923867230</v>
      </c>
    </row>
    <row r="48" spans="1:20" ht="21">
      <c r="A48" s="28">
        <v>40</v>
      </c>
      <c r="B48" s="218" t="s">
        <v>154</v>
      </c>
      <c r="C48" s="219"/>
      <c r="D48" s="188" t="s">
        <v>318</v>
      </c>
      <c r="E48" s="220">
        <v>1045247</v>
      </c>
      <c r="F48" s="209">
        <v>9742286</v>
      </c>
      <c r="G48" s="220"/>
      <c r="H48" s="50">
        <v>25</v>
      </c>
      <c r="I48" s="220"/>
      <c r="J48" s="18">
        <v>0</v>
      </c>
      <c r="K48" s="18"/>
      <c r="L48" s="18">
        <v>0</v>
      </c>
      <c r="M48" s="18"/>
      <c r="N48" s="18">
        <f t="shared" si="2"/>
        <v>0</v>
      </c>
      <c r="O48" s="18"/>
      <c r="P48" s="18">
        <v>243557150</v>
      </c>
      <c r="Q48" s="18"/>
      <c r="R48" s="18">
        <v>0</v>
      </c>
      <c r="S48" s="18"/>
      <c r="T48" s="18">
        <f t="shared" si="3"/>
        <v>243557150</v>
      </c>
    </row>
    <row r="49" spans="1:20" ht="21">
      <c r="A49" s="28">
        <v>41</v>
      </c>
      <c r="B49" s="218" t="s">
        <v>204</v>
      </c>
      <c r="C49" s="219"/>
      <c r="D49" s="188" t="s">
        <v>318</v>
      </c>
      <c r="E49" s="220">
        <v>357051</v>
      </c>
      <c r="F49" s="209">
        <v>42829844</v>
      </c>
      <c r="G49" s="220"/>
      <c r="H49" s="50">
        <v>40</v>
      </c>
      <c r="I49" s="220"/>
      <c r="J49" s="18">
        <v>0</v>
      </c>
      <c r="K49" s="18"/>
      <c r="L49" s="18">
        <v>0</v>
      </c>
      <c r="M49" s="18"/>
      <c r="N49" s="18">
        <f t="shared" si="2"/>
        <v>0</v>
      </c>
      <c r="O49" s="18"/>
      <c r="P49" s="18">
        <v>1713193760</v>
      </c>
      <c r="Q49" s="18"/>
      <c r="R49" s="18">
        <v>0</v>
      </c>
      <c r="S49" s="18"/>
      <c r="T49" s="18">
        <f t="shared" si="3"/>
        <v>1713193760</v>
      </c>
    </row>
    <row r="50" spans="1:20" ht="21">
      <c r="A50" s="28">
        <v>42</v>
      </c>
      <c r="B50" s="218" t="s">
        <v>252</v>
      </c>
      <c r="C50" s="219"/>
      <c r="D50" s="188" t="s">
        <v>315</v>
      </c>
      <c r="E50" s="220">
        <v>623239</v>
      </c>
      <c r="F50" s="209">
        <v>2853275</v>
      </c>
      <c r="G50" s="220"/>
      <c r="H50" s="50">
        <v>100</v>
      </c>
      <c r="I50" s="220"/>
      <c r="J50" s="18">
        <v>0</v>
      </c>
      <c r="K50" s="18"/>
      <c r="L50" s="18">
        <v>0</v>
      </c>
      <c r="M50" s="18"/>
      <c r="N50" s="18">
        <f t="shared" si="2"/>
        <v>0</v>
      </c>
      <c r="O50" s="18"/>
      <c r="P50" s="18">
        <v>285327500</v>
      </c>
      <c r="Q50" s="18"/>
      <c r="R50" s="18">
        <v>0</v>
      </c>
      <c r="S50" s="18"/>
      <c r="T50" s="18">
        <f t="shared" si="3"/>
        <v>285327500</v>
      </c>
    </row>
    <row r="51" spans="1:20" ht="21">
      <c r="A51" s="28">
        <v>43</v>
      </c>
      <c r="B51" s="218" t="s">
        <v>143</v>
      </c>
      <c r="C51" s="219"/>
      <c r="D51" s="188" t="s">
        <v>315</v>
      </c>
      <c r="E51" s="220">
        <v>870763</v>
      </c>
      <c r="F51" s="209">
        <v>18354561</v>
      </c>
      <c r="G51" s="220"/>
      <c r="H51" s="50">
        <v>140</v>
      </c>
      <c r="I51" s="220"/>
      <c r="J51" s="18">
        <v>0</v>
      </c>
      <c r="K51" s="18"/>
      <c r="L51" s="18">
        <v>0</v>
      </c>
      <c r="M51" s="18"/>
      <c r="N51" s="18">
        <f t="shared" si="2"/>
        <v>0</v>
      </c>
      <c r="O51" s="18"/>
      <c r="P51" s="18">
        <v>2569638540</v>
      </c>
      <c r="Q51" s="18"/>
      <c r="R51" s="18">
        <v>0</v>
      </c>
      <c r="S51" s="18"/>
      <c r="T51" s="18">
        <f t="shared" si="3"/>
        <v>2569638540</v>
      </c>
    </row>
    <row r="52" spans="1:20" ht="21">
      <c r="A52" s="28">
        <v>44</v>
      </c>
      <c r="B52" s="218" t="s">
        <v>304</v>
      </c>
      <c r="C52" s="219"/>
      <c r="D52" s="188" t="s">
        <v>315</v>
      </c>
      <c r="E52" s="220">
        <v>922577</v>
      </c>
      <c r="F52" s="209">
        <v>3155003</v>
      </c>
      <c r="G52" s="220"/>
      <c r="H52" s="50">
        <v>2200</v>
      </c>
      <c r="I52" s="220"/>
      <c r="J52" s="18">
        <v>0</v>
      </c>
      <c r="K52" s="18"/>
      <c r="L52" s="18">
        <v>0</v>
      </c>
      <c r="M52" s="18"/>
      <c r="N52" s="18">
        <f t="shared" si="2"/>
        <v>0</v>
      </c>
      <c r="O52" s="18"/>
      <c r="P52" s="18">
        <v>6941006600</v>
      </c>
      <c r="Q52" s="18"/>
      <c r="R52" s="18">
        <v>0</v>
      </c>
      <c r="S52" s="18"/>
      <c r="T52" s="18">
        <f t="shared" si="3"/>
        <v>6941006600</v>
      </c>
    </row>
    <row r="53" spans="1:20" ht="21">
      <c r="A53" s="28">
        <v>45</v>
      </c>
      <c r="B53" s="218" t="s">
        <v>155</v>
      </c>
      <c r="C53" s="219"/>
      <c r="D53" s="188" t="s">
        <v>315</v>
      </c>
      <c r="E53" s="220">
        <v>139761</v>
      </c>
      <c r="F53" s="209">
        <v>1211195</v>
      </c>
      <c r="G53" s="220"/>
      <c r="H53" s="50">
        <v>4790</v>
      </c>
      <c r="I53" s="220"/>
      <c r="J53" s="18">
        <v>0</v>
      </c>
      <c r="K53" s="18"/>
      <c r="L53" s="18">
        <v>0</v>
      </c>
      <c r="M53" s="18"/>
      <c r="N53" s="18">
        <f t="shared" si="2"/>
        <v>0</v>
      </c>
      <c r="O53" s="18"/>
      <c r="P53" s="18">
        <v>5801624050</v>
      </c>
      <c r="Q53" s="18"/>
      <c r="R53" s="18">
        <v>-258187458</v>
      </c>
      <c r="S53" s="18"/>
      <c r="T53" s="18">
        <f t="shared" si="3"/>
        <v>5543436592</v>
      </c>
    </row>
    <row r="54" spans="1:20" ht="21">
      <c r="A54" s="28">
        <v>46</v>
      </c>
      <c r="B54" s="218" t="s">
        <v>128</v>
      </c>
      <c r="C54" s="219"/>
      <c r="D54" s="188" t="s">
        <v>315</v>
      </c>
      <c r="E54" s="220">
        <v>4403047</v>
      </c>
      <c r="F54" s="209">
        <v>8142349</v>
      </c>
      <c r="G54" s="220"/>
      <c r="H54" s="50">
        <v>135</v>
      </c>
      <c r="I54" s="220"/>
      <c r="J54" s="18">
        <v>0</v>
      </c>
      <c r="K54" s="18"/>
      <c r="L54" s="18">
        <v>0</v>
      </c>
      <c r="M54" s="18"/>
      <c r="N54" s="18">
        <f t="shared" si="2"/>
        <v>0</v>
      </c>
      <c r="O54" s="18"/>
      <c r="P54" s="18">
        <v>1121371685</v>
      </c>
      <c r="Q54" s="18"/>
      <c r="R54" s="18">
        <v>0</v>
      </c>
      <c r="S54" s="18"/>
      <c r="T54" s="18">
        <f t="shared" si="3"/>
        <v>1121371685</v>
      </c>
    </row>
    <row r="55" spans="1:20" ht="21">
      <c r="A55" s="28">
        <v>47</v>
      </c>
      <c r="B55" s="218" t="s">
        <v>91</v>
      </c>
      <c r="C55" s="219"/>
      <c r="D55" s="188" t="s">
        <v>316</v>
      </c>
      <c r="E55" s="220">
        <v>69093</v>
      </c>
      <c r="F55" s="209">
        <v>17791673</v>
      </c>
      <c r="G55" s="220"/>
      <c r="H55" s="50">
        <v>19</v>
      </c>
      <c r="I55" s="220"/>
      <c r="J55" s="18">
        <v>0</v>
      </c>
      <c r="K55" s="18"/>
      <c r="L55" s="18">
        <v>0</v>
      </c>
      <c r="M55" s="18"/>
      <c r="N55" s="18">
        <f t="shared" si="2"/>
        <v>0</v>
      </c>
      <c r="O55" s="18"/>
      <c r="P55" s="18">
        <v>338041787</v>
      </c>
      <c r="Q55" s="18"/>
      <c r="R55" s="18">
        <v>0</v>
      </c>
      <c r="S55" s="18"/>
      <c r="T55" s="18">
        <f t="shared" si="3"/>
        <v>338041787</v>
      </c>
    </row>
    <row r="56" spans="1:20" ht="21">
      <c r="A56" s="28">
        <v>48</v>
      </c>
      <c r="B56" s="218" t="s">
        <v>169</v>
      </c>
      <c r="C56" s="219"/>
      <c r="D56" s="188" t="s">
        <v>316</v>
      </c>
      <c r="E56" s="220">
        <v>293469</v>
      </c>
      <c r="F56" s="209">
        <v>1787786</v>
      </c>
      <c r="G56" s="220"/>
      <c r="H56" s="50">
        <v>300</v>
      </c>
      <c r="I56" s="220"/>
      <c r="J56" s="18">
        <v>0</v>
      </c>
      <c r="K56" s="18"/>
      <c r="L56" s="18">
        <v>0</v>
      </c>
      <c r="M56" s="18"/>
      <c r="N56" s="18">
        <f t="shared" si="2"/>
        <v>0</v>
      </c>
      <c r="O56" s="18"/>
      <c r="P56" s="18">
        <v>536335800</v>
      </c>
      <c r="Q56" s="18"/>
      <c r="R56" s="18">
        <v>0</v>
      </c>
      <c r="S56" s="18"/>
      <c r="T56" s="18">
        <f t="shared" si="3"/>
        <v>536335800</v>
      </c>
    </row>
    <row r="57" spans="1:20" ht="21">
      <c r="A57" s="28">
        <v>49</v>
      </c>
      <c r="B57" s="218" t="s">
        <v>101</v>
      </c>
      <c r="C57" s="219"/>
      <c r="D57" s="188" t="s">
        <v>316</v>
      </c>
      <c r="E57" s="220">
        <v>355050</v>
      </c>
      <c r="F57" s="209">
        <v>20526935</v>
      </c>
      <c r="G57" s="220"/>
      <c r="H57" s="50">
        <v>70</v>
      </c>
      <c r="I57" s="220"/>
      <c r="J57" s="18">
        <v>0</v>
      </c>
      <c r="K57" s="18"/>
      <c r="L57" s="18">
        <v>0</v>
      </c>
      <c r="M57" s="18"/>
      <c r="N57" s="18">
        <f t="shared" si="2"/>
        <v>0</v>
      </c>
      <c r="O57" s="18"/>
      <c r="P57" s="18">
        <v>1436885450</v>
      </c>
      <c r="Q57" s="18"/>
      <c r="R57" s="18">
        <v>0</v>
      </c>
      <c r="S57" s="18"/>
      <c r="T57" s="18">
        <f t="shared" si="3"/>
        <v>1436885450</v>
      </c>
    </row>
    <row r="58" spans="1:20" ht="18">
      <c r="A58" s="28">
        <v>50</v>
      </c>
      <c r="B58" s="218" t="s">
        <v>278</v>
      </c>
      <c r="D58" s="188" t="s">
        <v>327</v>
      </c>
      <c r="E58" s="220">
        <v>491633</v>
      </c>
      <c r="F58" s="209">
        <v>4417881</v>
      </c>
      <c r="H58" s="53">
        <v>1800</v>
      </c>
      <c r="J58" s="53">
        <v>0</v>
      </c>
      <c r="K58" s="221"/>
      <c r="L58" s="18">
        <v>0</v>
      </c>
      <c r="M58" s="221"/>
      <c r="N58" s="18">
        <f t="shared" si="2"/>
        <v>0</v>
      </c>
      <c r="O58" s="221"/>
      <c r="P58" s="53">
        <v>7952185800</v>
      </c>
      <c r="Q58" s="221"/>
      <c r="R58" s="53">
        <v>0</v>
      </c>
      <c r="S58" s="221"/>
      <c r="T58" s="18">
        <f t="shared" si="3"/>
        <v>7952185800</v>
      </c>
    </row>
    <row r="59" spans="1:20" ht="21">
      <c r="A59" s="28">
        <v>51</v>
      </c>
      <c r="B59" s="221" t="s">
        <v>93</v>
      </c>
      <c r="C59" s="219"/>
      <c r="D59" s="188" t="s">
        <v>310</v>
      </c>
      <c r="E59" s="220">
        <v>1369159</v>
      </c>
      <c r="F59" s="209">
        <v>8644028</v>
      </c>
      <c r="G59" s="220"/>
      <c r="H59" s="50">
        <v>78</v>
      </c>
      <c r="I59" s="220"/>
      <c r="J59" s="18">
        <v>0</v>
      </c>
      <c r="K59" s="18"/>
      <c r="L59" s="18">
        <v>0</v>
      </c>
      <c r="M59" s="18"/>
      <c r="N59" s="18">
        <f t="shared" si="2"/>
        <v>0</v>
      </c>
      <c r="O59" s="18"/>
      <c r="P59" s="18">
        <v>674234184</v>
      </c>
      <c r="Q59" s="18"/>
      <c r="R59" s="18">
        <v>0</v>
      </c>
      <c r="S59" s="18"/>
      <c r="T59" s="18">
        <f t="shared" si="3"/>
        <v>674234184</v>
      </c>
    </row>
    <row r="60" spans="1:20" ht="21">
      <c r="A60" s="28">
        <v>52</v>
      </c>
      <c r="B60" s="218" t="s">
        <v>251</v>
      </c>
      <c r="C60" s="219"/>
      <c r="D60" s="188" t="s">
        <v>310</v>
      </c>
      <c r="E60" s="220">
        <v>105355</v>
      </c>
      <c r="F60" s="209">
        <v>2382915</v>
      </c>
      <c r="G60" s="220"/>
      <c r="H60" s="50">
        <v>20</v>
      </c>
      <c r="I60" s="220"/>
      <c r="J60" s="18">
        <v>0</v>
      </c>
      <c r="K60" s="18"/>
      <c r="L60" s="18">
        <v>0</v>
      </c>
      <c r="M60" s="18"/>
      <c r="N60" s="18">
        <f t="shared" si="2"/>
        <v>0</v>
      </c>
      <c r="O60" s="18"/>
      <c r="P60" s="18">
        <v>47658300</v>
      </c>
      <c r="Q60" s="18"/>
      <c r="R60" s="18">
        <v>0</v>
      </c>
      <c r="S60" s="18"/>
      <c r="T60" s="18">
        <f t="shared" si="3"/>
        <v>47658300</v>
      </c>
    </row>
    <row r="61" spans="1:20" ht="21">
      <c r="A61" s="28">
        <v>53</v>
      </c>
      <c r="B61" s="218" t="s">
        <v>265</v>
      </c>
      <c r="C61" s="219"/>
      <c r="D61" s="188" t="s">
        <v>310</v>
      </c>
      <c r="E61" s="220">
        <v>1048281</v>
      </c>
      <c r="F61" s="209">
        <v>9313969</v>
      </c>
      <c r="G61" s="220"/>
      <c r="H61" s="50">
        <v>44</v>
      </c>
      <c r="I61" s="220"/>
      <c r="J61" s="18">
        <v>0</v>
      </c>
      <c r="K61" s="18"/>
      <c r="L61" s="18">
        <v>0</v>
      </c>
      <c r="M61" s="18"/>
      <c r="N61" s="18">
        <f t="shared" si="2"/>
        <v>0</v>
      </c>
      <c r="O61" s="18"/>
      <c r="P61" s="18">
        <v>409814636</v>
      </c>
      <c r="Q61" s="18"/>
      <c r="R61" s="18">
        <v>0</v>
      </c>
      <c r="S61" s="18"/>
      <c r="T61" s="18">
        <f t="shared" si="3"/>
        <v>409814636</v>
      </c>
    </row>
    <row r="62" spans="1:20" ht="21">
      <c r="A62" s="28">
        <v>54</v>
      </c>
      <c r="B62" s="218" t="s">
        <v>147</v>
      </c>
      <c r="C62" s="219"/>
      <c r="D62" s="188" t="s">
        <v>310</v>
      </c>
      <c r="E62" s="220">
        <v>1976188</v>
      </c>
      <c r="F62" s="209">
        <v>3620353</v>
      </c>
      <c r="G62" s="220"/>
      <c r="H62" s="50">
        <v>750</v>
      </c>
      <c r="I62" s="220"/>
      <c r="J62" s="18">
        <v>0</v>
      </c>
      <c r="K62" s="18"/>
      <c r="L62" s="18">
        <v>0</v>
      </c>
      <c r="M62" s="18"/>
      <c r="N62" s="18">
        <f t="shared" si="2"/>
        <v>0</v>
      </c>
      <c r="O62" s="18"/>
      <c r="P62" s="18">
        <v>2715264750</v>
      </c>
      <c r="Q62" s="18"/>
      <c r="R62" s="18">
        <v>0</v>
      </c>
      <c r="S62" s="18"/>
      <c r="T62" s="18">
        <f t="shared" si="3"/>
        <v>2715264750</v>
      </c>
    </row>
    <row r="63" spans="1:20" ht="21">
      <c r="A63" s="28">
        <v>55</v>
      </c>
      <c r="B63" s="218" t="s">
        <v>269</v>
      </c>
      <c r="C63" s="219"/>
      <c r="D63" s="188" t="s">
        <v>310</v>
      </c>
      <c r="E63" s="220">
        <v>2821</v>
      </c>
      <c r="F63" s="209">
        <v>305089</v>
      </c>
      <c r="G63" s="220"/>
      <c r="H63" s="50">
        <v>120</v>
      </c>
      <c r="I63" s="220"/>
      <c r="J63" s="18">
        <v>0</v>
      </c>
      <c r="K63" s="18"/>
      <c r="L63" s="18">
        <v>0</v>
      </c>
      <c r="M63" s="18"/>
      <c r="N63" s="18">
        <f t="shared" si="2"/>
        <v>0</v>
      </c>
      <c r="O63" s="18"/>
      <c r="P63" s="18">
        <v>36616579</v>
      </c>
      <c r="Q63" s="18"/>
      <c r="R63" s="18">
        <v>0</v>
      </c>
      <c r="S63" s="18"/>
      <c r="T63" s="18">
        <f t="shared" si="3"/>
        <v>36616579</v>
      </c>
    </row>
    <row r="64" spans="1:20" ht="21">
      <c r="A64" s="28">
        <v>56</v>
      </c>
      <c r="B64" s="218" t="s">
        <v>99</v>
      </c>
      <c r="C64" s="219"/>
      <c r="D64" s="188" t="s">
        <v>313</v>
      </c>
      <c r="E64" s="220">
        <v>226122</v>
      </c>
      <c r="F64" s="209">
        <v>12816015</v>
      </c>
      <c r="G64" s="220"/>
      <c r="H64" s="50">
        <v>46</v>
      </c>
      <c r="I64" s="220"/>
      <c r="J64" s="18">
        <v>0</v>
      </c>
      <c r="K64" s="18"/>
      <c r="L64" s="18">
        <v>0</v>
      </c>
      <c r="M64" s="18"/>
      <c r="N64" s="18">
        <f t="shared" si="2"/>
        <v>0</v>
      </c>
      <c r="O64" s="18"/>
      <c r="P64" s="18">
        <v>589536690</v>
      </c>
      <c r="Q64" s="18"/>
      <c r="R64" s="18">
        <v>0</v>
      </c>
      <c r="S64" s="18"/>
      <c r="T64" s="18">
        <f t="shared" si="3"/>
        <v>589536690</v>
      </c>
    </row>
    <row r="65" spans="1:20" ht="21">
      <c r="A65" s="28">
        <v>57</v>
      </c>
      <c r="B65" s="218" t="s">
        <v>148</v>
      </c>
      <c r="C65" s="219"/>
      <c r="D65" s="188" t="s">
        <v>313</v>
      </c>
      <c r="E65" s="220">
        <v>1754536</v>
      </c>
      <c r="F65" s="209">
        <v>1211261</v>
      </c>
      <c r="G65" s="220"/>
      <c r="H65" s="50">
        <v>250</v>
      </c>
      <c r="I65" s="220"/>
      <c r="J65" s="18">
        <v>0</v>
      </c>
      <c r="K65" s="18"/>
      <c r="L65" s="18">
        <v>0</v>
      </c>
      <c r="M65" s="18"/>
      <c r="N65" s="18">
        <f t="shared" si="2"/>
        <v>0</v>
      </c>
      <c r="O65" s="18"/>
      <c r="P65" s="18">
        <v>302815250</v>
      </c>
      <c r="Q65" s="18"/>
      <c r="R65" s="18">
        <v>0</v>
      </c>
      <c r="S65" s="18"/>
      <c r="T65" s="18">
        <f t="shared" si="3"/>
        <v>302815250</v>
      </c>
    </row>
    <row r="66" spans="1:20" ht="21">
      <c r="A66" s="28">
        <v>58</v>
      </c>
      <c r="B66" s="218" t="s">
        <v>183</v>
      </c>
      <c r="C66" s="219"/>
      <c r="D66" s="188" t="s">
        <v>313</v>
      </c>
      <c r="E66" s="220">
        <v>528705</v>
      </c>
      <c r="F66" s="209">
        <v>3667501</v>
      </c>
      <c r="G66" s="220"/>
      <c r="H66" s="50">
        <v>500</v>
      </c>
      <c r="I66" s="220"/>
      <c r="J66" s="18">
        <v>0</v>
      </c>
      <c r="K66" s="18"/>
      <c r="L66" s="18">
        <v>0</v>
      </c>
      <c r="M66" s="18"/>
      <c r="N66" s="18">
        <f t="shared" si="2"/>
        <v>0</v>
      </c>
      <c r="O66" s="18"/>
      <c r="P66" s="18">
        <v>1833750500</v>
      </c>
      <c r="Q66" s="18"/>
      <c r="R66" s="18">
        <v>0</v>
      </c>
      <c r="S66" s="18"/>
      <c r="T66" s="18">
        <f t="shared" si="3"/>
        <v>1833750500</v>
      </c>
    </row>
    <row r="67" spans="1:20" ht="21">
      <c r="A67" s="28">
        <v>59</v>
      </c>
      <c r="B67" s="218" t="s">
        <v>195</v>
      </c>
      <c r="C67" s="219"/>
      <c r="D67" s="188" t="s">
        <v>313</v>
      </c>
      <c r="E67" s="220">
        <v>633854</v>
      </c>
      <c r="F67" s="209">
        <v>8366797</v>
      </c>
      <c r="G67" s="220"/>
      <c r="H67" s="50">
        <v>180</v>
      </c>
      <c r="I67" s="220"/>
      <c r="J67" s="18">
        <v>0</v>
      </c>
      <c r="K67" s="18"/>
      <c r="L67" s="18">
        <v>0</v>
      </c>
      <c r="M67" s="18"/>
      <c r="N67" s="18">
        <f t="shared" si="2"/>
        <v>0</v>
      </c>
      <c r="O67" s="18"/>
      <c r="P67" s="18">
        <v>1506023460</v>
      </c>
      <c r="Q67" s="18"/>
      <c r="R67" s="18">
        <v>-31312359</v>
      </c>
      <c r="S67" s="18"/>
      <c r="T67" s="18">
        <f t="shared" si="3"/>
        <v>1474711101</v>
      </c>
    </row>
    <row r="68" spans="1:20" ht="21">
      <c r="A68" s="28">
        <v>60</v>
      </c>
      <c r="B68" s="218" t="s">
        <v>293</v>
      </c>
      <c r="C68" s="219"/>
      <c r="D68" s="188" t="s">
        <v>313</v>
      </c>
      <c r="E68" s="220">
        <v>302497</v>
      </c>
      <c r="F68" s="209">
        <v>8265166</v>
      </c>
      <c r="G68" s="220"/>
      <c r="H68" s="54">
        <v>80</v>
      </c>
      <c r="I68" s="220"/>
      <c r="J68" s="53">
        <v>0</v>
      </c>
      <c r="K68" s="53"/>
      <c r="L68" s="18">
        <v>0</v>
      </c>
      <c r="M68" s="53"/>
      <c r="N68" s="18">
        <f t="shared" si="2"/>
        <v>0</v>
      </c>
      <c r="O68" s="53"/>
      <c r="P68" s="53">
        <v>661213280</v>
      </c>
      <c r="Q68" s="53"/>
      <c r="R68" s="53">
        <v>0</v>
      </c>
      <c r="S68" s="53"/>
      <c r="T68" s="18">
        <f t="shared" si="3"/>
        <v>661213280</v>
      </c>
    </row>
    <row r="69" spans="1:20" ht="21">
      <c r="A69" s="28">
        <v>61</v>
      </c>
      <c r="B69" s="218" t="s">
        <v>201</v>
      </c>
      <c r="C69" s="219"/>
      <c r="D69" s="188" t="s">
        <v>313</v>
      </c>
      <c r="E69" s="220">
        <v>521923</v>
      </c>
      <c r="F69" s="209">
        <v>21374647</v>
      </c>
      <c r="G69" s="220"/>
      <c r="H69" s="50">
        <v>200</v>
      </c>
      <c r="I69" s="220"/>
      <c r="J69" s="18">
        <v>0</v>
      </c>
      <c r="K69" s="18"/>
      <c r="L69" s="18">
        <v>0</v>
      </c>
      <c r="M69" s="18"/>
      <c r="N69" s="18">
        <f t="shared" si="2"/>
        <v>0</v>
      </c>
      <c r="O69" s="18"/>
      <c r="P69" s="18">
        <v>4274929400</v>
      </c>
      <c r="Q69" s="18"/>
      <c r="R69" s="18">
        <v>0</v>
      </c>
      <c r="S69" s="18"/>
      <c r="T69" s="18">
        <f t="shared" si="3"/>
        <v>4274929400</v>
      </c>
    </row>
    <row r="70" spans="1:20" ht="21">
      <c r="A70" s="28">
        <v>62</v>
      </c>
      <c r="B70" s="218" t="s">
        <v>172</v>
      </c>
      <c r="C70" s="219"/>
      <c r="D70" s="188" t="s">
        <v>309</v>
      </c>
      <c r="E70" s="220">
        <v>813670</v>
      </c>
      <c r="F70" s="209">
        <v>951043</v>
      </c>
      <c r="G70" s="220"/>
      <c r="H70" s="50">
        <v>350</v>
      </c>
      <c r="I70" s="220"/>
      <c r="J70" s="18">
        <v>0</v>
      </c>
      <c r="K70" s="18"/>
      <c r="L70" s="18">
        <v>0</v>
      </c>
      <c r="M70" s="18"/>
      <c r="N70" s="18">
        <f t="shared" si="2"/>
        <v>0</v>
      </c>
      <c r="O70" s="18"/>
      <c r="P70" s="18">
        <v>332865050</v>
      </c>
      <c r="Q70" s="18"/>
      <c r="R70" s="18">
        <v>0</v>
      </c>
      <c r="S70" s="18"/>
      <c r="T70" s="18">
        <f t="shared" si="3"/>
        <v>332865050</v>
      </c>
    </row>
    <row r="71" spans="1:20" ht="21">
      <c r="A71" s="28">
        <v>63</v>
      </c>
      <c r="B71" s="218" t="s">
        <v>231</v>
      </c>
      <c r="C71" s="219"/>
      <c r="D71" s="188" t="s">
        <v>309</v>
      </c>
      <c r="E71" s="220">
        <v>104252</v>
      </c>
      <c r="F71" s="209">
        <v>59743</v>
      </c>
      <c r="G71" s="220"/>
      <c r="H71" s="50">
        <v>6200</v>
      </c>
      <c r="I71" s="220"/>
      <c r="J71" s="18">
        <v>0</v>
      </c>
      <c r="K71" s="18"/>
      <c r="L71" s="18">
        <v>0</v>
      </c>
      <c r="M71" s="18"/>
      <c r="N71" s="18">
        <f t="shared" si="2"/>
        <v>0</v>
      </c>
      <c r="O71" s="18"/>
      <c r="P71" s="18">
        <v>370406600</v>
      </c>
      <c r="Q71" s="18"/>
      <c r="R71" s="18">
        <v>0</v>
      </c>
      <c r="S71" s="18"/>
      <c r="T71" s="18">
        <f t="shared" si="3"/>
        <v>370406600</v>
      </c>
    </row>
    <row r="72" spans="1:20" ht="21">
      <c r="A72" s="28">
        <v>64</v>
      </c>
      <c r="B72" s="218" t="s">
        <v>174</v>
      </c>
      <c r="C72" s="219"/>
      <c r="D72" s="188" t="s">
        <v>309</v>
      </c>
      <c r="E72" s="220">
        <v>901999</v>
      </c>
      <c r="F72" s="209">
        <v>25586605</v>
      </c>
      <c r="G72" s="220"/>
      <c r="H72" s="54">
        <v>1000</v>
      </c>
      <c r="I72" s="220"/>
      <c r="J72" s="53">
        <v>0</v>
      </c>
      <c r="K72" s="53"/>
      <c r="L72" s="18">
        <v>0</v>
      </c>
      <c r="M72" s="53"/>
      <c r="N72" s="18">
        <f t="shared" si="2"/>
        <v>0</v>
      </c>
      <c r="O72" s="53"/>
      <c r="P72" s="53">
        <v>25586605000</v>
      </c>
      <c r="Q72" s="53"/>
      <c r="R72" s="53">
        <v>0</v>
      </c>
      <c r="S72" s="53"/>
      <c r="T72" s="18">
        <f t="shared" si="3"/>
        <v>25586605000</v>
      </c>
    </row>
    <row r="73" spans="1:20" ht="21">
      <c r="A73" s="28">
        <v>65</v>
      </c>
      <c r="B73" s="218" t="s">
        <v>167</v>
      </c>
      <c r="C73" s="219"/>
      <c r="D73" s="188" t="s">
        <v>309</v>
      </c>
      <c r="E73" s="220">
        <v>91306</v>
      </c>
      <c r="F73" s="209">
        <v>252142</v>
      </c>
      <c r="G73" s="220"/>
      <c r="H73" s="50">
        <v>400</v>
      </c>
      <c r="I73" s="220"/>
      <c r="J73" s="18">
        <v>0</v>
      </c>
      <c r="K73" s="18"/>
      <c r="L73" s="18">
        <v>0</v>
      </c>
      <c r="M73" s="18"/>
      <c r="N73" s="18">
        <f t="shared" ref="N73:N99" si="4">J73+L73</f>
        <v>0</v>
      </c>
      <c r="O73" s="18"/>
      <c r="P73" s="18">
        <v>100856800</v>
      </c>
      <c r="Q73" s="18"/>
      <c r="R73" s="18">
        <v>0</v>
      </c>
      <c r="S73" s="18"/>
      <c r="T73" s="18">
        <f t="shared" ref="T73:T99" si="5">P73+R73</f>
        <v>100856800</v>
      </c>
    </row>
    <row r="74" spans="1:20" ht="21">
      <c r="A74" s="28">
        <v>66</v>
      </c>
      <c r="B74" s="218" t="s">
        <v>97</v>
      </c>
      <c r="C74" s="219"/>
      <c r="D74" s="188" t="s">
        <v>309</v>
      </c>
      <c r="E74" s="220">
        <v>125122</v>
      </c>
      <c r="F74" s="209">
        <v>10228543</v>
      </c>
      <c r="G74" s="220"/>
      <c r="H74" s="50">
        <v>250</v>
      </c>
      <c r="I74" s="220"/>
      <c r="J74" s="18">
        <v>0</v>
      </c>
      <c r="K74" s="18"/>
      <c r="L74" s="18">
        <v>0</v>
      </c>
      <c r="M74" s="18"/>
      <c r="N74" s="18">
        <f t="shared" si="4"/>
        <v>0</v>
      </c>
      <c r="O74" s="18"/>
      <c r="P74" s="18">
        <v>2557135750</v>
      </c>
      <c r="Q74" s="18"/>
      <c r="R74" s="18">
        <v>0</v>
      </c>
      <c r="S74" s="18"/>
      <c r="T74" s="18">
        <f t="shared" si="5"/>
        <v>2557135750</v>
      </c>
    </row>
    <row r="75" spans="1:20" ht="21">
      <c r="A75" s="28">
        <v>67</v>
      </c>
      <c r="B75" s="218" t="s">
        <v>300</v>
      </c>
      <c r="C75" s="219"/>
      <c r="D75" s="188" t="s">
        <v>309</v>
      </c>
      <c r="E75" s="220">
        <v>7379981</v>
      </c>
      <c r="F75" s="209">
        <v>1000000</v>
      </c>
      <c r="G75" s="220"/>
      <c r="H75" s="50">
        <v>1000</v>
      </c>
      <c r="I75" s="220"/>
      <c r="J75" s="18">
        <v>0</v>
      </c>
      <c r="K75" s="18"/>
      <c r="L75" s="18">
        <v>0</v>
      </c>
      <c r="M75" s="18"/>
      <c r="N75" s="18">
        <f t="shared" si="4"/>
        <v>0</v>
      </c>
      <c r="O75" s="18"/>
      <c r="P75" s="18">
        <v>1000000000</v>
      </c>
      <c r="Q75" s="18"/>
      <c r="R75" s="18">
        <v>0</v>
      </c>
      <c r="S75" s="18"/>
      <c r="T75" s="18">
        <f t="shared" si="5"/>
        <v>1000000000</v>
      </c>
    </row>
    <row r="76" spans="1:20" ht="21">
      <c r="A76" s="28">
        <v>68</v>
      </c>
      <c r="B76" s="218" t="s">
        <v>194</v>
      </c>
      <c r="C76" s="219"/>
      <c r="D76" s="188" t="s">
        <v>309</v>
      </c>
      <c r="E76" s="220">
        <v>467028</v>
      </c>
      <c r="F76" s="209">
        <v>6080699</v>
      </c>
      <c r="G76" s="220"/>
      <c r="H76" s="50">
        <v>480</v>
      </c>
      <c r="I76" s="220"/>
      <c r="J76" s="18">
        <v>0</v>
      </c>
      <c r="K76" s="18"/>
      <c r="L76" s="18">
        <v>0</v>
      </c>
      <c r="M76" s="18"/>
      <c r="N76" s="18">
        <f t="shared" si="4"/>
        <v>0</v>
      </c>
      <c r="O76" s="18"/>
      <c r="P76" s="18">
        <v>2918735520</v>
      </c>
      <c r="Q76" s="18"/>
      <c r="R76" s="18">
        <v>0</v>
      </c>
      <c r="S76" s="18"/>
      <c r="T76" s="18">
        <f t="shared" si="5"/>
        <v>2918735520</v>
      </c>
    </row>
    <row r="77" spans="1:20" ht="21">
      <c r="A77" s="28">
        <v>69</v>
      </c>
      <c r="B77" s="218" t="s">
        <v>151</v>
      </c>
      <c r="C77" s="219"/>
      <c r="D77" s="188" t="s">
        <v>309</v>
      </c>
      <c r="E77" s="220"/>
      <c r="F77" s="209">
        <v>6105932</v>
      </c>
      <c r="G77" s="220"/>
      <c r="H77" s="50">
        <v>2350</v>
      </c>
      <c r="I77" s="220"/>
      <c r="J77" s="18">
        <v>0</v>
      </c>
      <c r="K77" s="18"/>
      <c r="L77" s="18">
        <v>0</v>
      </c>
      <c r="M77" s="18"/>
      <c r="N77" s="18">
        <f t="shared" si="4"/>
        <v>0</v>
      </c>
      <c r="O77" s="18"/>
      <c r="P77" s="18">
        <v>14348940200</v>
      </c>
      <c r="Q77" s="18"/>
      <c r="R77" s="18">
        <v>0</v>
      </c>
      <c r="S77" s="18"/>
      <c r="T77" s="18">
        <f t="shared" si="5"/>
        <v>14348940200</v>
      </c>
    </row>
    <row r="78" spans="1:20" ht="21">
      <c r="A78" s="28">
        <v>70</v>
      </c>
      <c r="B78" s="218" t="s">
        <v>200</v>
      </c>
      <c r="C78" s="219"/>
      <c r="D78" s="188" t="s">
        <v>309</v>
      </c>
      <c r="E78" s="220"/>
      <c r="F78" s="209">
        <v>2121408</v>
      </c>
      <c r="G78" s="220"/>
      <c r="H78" s="50">
        <v>18</v>
      </c>
      <c r="I78" s="220"/>
      <c r="J78" s="18">
        <v>0</v>
      </c>
      <c r="K78" s="18"/>
      <c r="L78" s="18">
        <v>0</v>
      </c>
      <c r="M78" s="18"/>
      <c r="N78" s="18">
        <f t="shared" si="4"/>
        <v>0</v>
      </c>
      <c r="O78" s="18"/>
      <c r="P78" s="18">
        <v>38185344</v>
      </c>
      <c r="Q78" s="18"/>
      <c r="R78" s="18">
        <v>0</v>
      </c>
      <c r="S78" s="18"/>
      <c r="T78" s="18">
        <f t="shared" si="5"/>
        <v>38185344</v>
      </c>
    </row>
    <row r="79" spans="1:20" ht="21">
      <c r="A79" s="28">
        <v>71</v>
      </c>
      <c r="B79" s="218" t="s">
        <v>159</v>
      </c>
      <c r="C79" s="219"/>
      <c r="D79" s="188" t="s">
        <v>309</v>
      </c>
      <c r="E79" s="220"/>
      <c r="F79" s="209">
        <v>50713</v>
      </c>
      <c r="G79" s="220"/>
      <c r="H79" s="50">
        <v>6452</v>
      </c>
      <c r="I79" s="220"/>
      <c r="J79" s="18">
        <v>0</v>
      </c>
      <c r="K79" s="18"/>
      <c r="L79" s="18">
        <v>0</v>
      </c>
      <c r="M79" s="18"/>
      <c r="N79" s="18">
        <f t="shared" si="4"/>
        <v>0</v>
      </c>
      <c r="O79" s="18"/>
      <c r="P79" s="18">
        <v>327200276</v>
      </c>
      <c r="Q79" s="18"/>
      <c r="R79" s="18">
        <v>-223956</v>
      </c>
      <c r="S79" s="18"/>
      <c r="T79" s="18">
        <f t="shared" si="5"/>
        <v>326976320</v>
      </c>
    </row>
    <row r="80" spans="1:20" ht="21">
      <c r="A80" s="28">
        <v>72</v>
      </c>
      <c r="B80" s="218" t="s">
        <v>199</v>
      </c>
      <c r="C80" s="219"/>
      <c r="D80" s="188" t="s">
        <v>309</v>
      </c>
      <c r="E80" s="220"/>
      <c r="F80" s="209">
        <v>2339549</v>
      </c>
      <c r="G80" s="220"/>
      <c r="H80" s="50">
        <v>1350</v>
      </c>
      <c r="I80" s="220"/>
      <c r="J80" s="18">
        <v>0</v>
      </c>
      <c r="K80" s="18"/>
      <c r="L80" s="18">
        <v>0</v>
      </c>
      <c r="M80" s="18"/>
      <c r="N80" s="18">
        <f t="shared" si="4"/>
        <v>0</v>
      </c>
      <c r="O80" s="18"/>
      <c r="P80" s="18">
        <v>3158391150</v>
      </c>
      <c r="Q80" s="18"/>
      <c r="R80" s="18">
        <v>0</v>
      </c>
      <c r="S80" s="18"/>
      <c r="T80" s="18">
        <f t="shared" si="5"/>
        <v>3158391150</v>
      </c>
    </row>
    <row r="81" spans="1:20" ht="21">
      <c r="A81" s="28">
        <v>73</v>
      </c>
      <c r="B81" s="218" t="s">
        <v>128</v>
      </c>
      <c r="C81" s="219"/>
      <c r="D81" s="188" t="s">
        <v>315</v>
      </c>
      <c r="E81" s="220"/>
      <c r="F81" s="209">
        <v>7881707</v>
      </c>
      <c r="G81" s="220"/>
      <c r="H81" s="50">
        <v>85</v>
      </c>
      <c r="I81" s="220"/>
      <c r="J81" s="18">
        <v>0</v>
      </c>
      <c r="K81" s="18"/>
      <c r="L81" s="18">
        <v>0</v>
      </c>
      <c r="M81" s="18"/>
      <c r="N81" s="18">
        <f t="shared" si="4"/>
        <v>0</v>
      </c>
      <c r="O81" s="18"/>
      <c r="P81" s="18">
        <v>669945095</v>
      </c>
      <c r="Q81" s="18"/>
      <c r="R81" s="18">
        <v>0</v>
      </c>
      <c r="S81" s="18"/>
      <c r="T81" s="18">
        <f t="shared" si="5"/>
        <v>669945095</v>
      </c>
    </row>
    <row r="82" spans="1:20" ht="21">
      <c r="A82" s="28">
        <v>74</v>
      </c>
      <c r="B82" s="218" t="s">
        <v>130</v>
      </c>
      <c r="C82" s="219"/>
      <c r="D82" s="188" t="s">
        <v>345</v>
      </c>
      <c r="E82" s="220"/>
      <c r="F82" s="209">
        <v>1484314</v>
      </c>
      <c r="G82" s="220"/>
      <c r="H82" s="50">
        <v>100</v>
      </c>
      <c r="I82" s="220"/>
      <c r="J82" s="18">
        <v>0</v>
      </c>
      <c r="K82" s="18"/>
      <c r="L82" s="18">
        <v>0</v>
      </c>
      <c r="M82" s="18"/>
      <c r="N82" s="18">
        <f t="shared" si="4"/>
        <v>0</v>
      </c>
      <c r="O82" s="18"/>
      <c r="P82" s="18">
        <v>148431400</v>
      </c>
      <c r="Q82" s="18"/>
      <c r="R82" s="18">
        <v>0</v>
      </c>
      <c r="S82" s="18"/>
      <c r="T82" s="18">
        <f t="shared" si="5"/>
        <v>148431400</v>
      </c>
    </row>
    <row r="83" spans="1:20" ht="21">
      <c r="A83" s="28">
        <v>75</v>
      </c>
      <c r="B83" s="218" t="s">
        <v>106</v>
      </c>
      <c r="C83" s="219"/>
      <c r="D83" s="188" t="s">
        <v>344</v>
      </c>
      <c r="E83" s="220"/>
      <c r="F83" s="209">
        <v>18629473</v>
      </c>
      <c r="G83" s="220"/>
      <c r="H83" s="50">
        <v>70</v>
      </c>
      <c r="I83" s="220"/>
      <c r="J83" s="18">
        <v>0</v>
      </c>
      <c r="K83" s="18"/>
      <c r="L83" s="18">
        <v>0</v>
      </c>
      <c r="M83" s="18"/>
      <c r="N83" s="18">
        <f t="shared" si="4"/>
        <v>0</v>
      </c>
      <c r="O83" s="18"/>
      <c r="P83" s="18">
        <v>1304063110</v>
      </c>
      <c r="Q83" s="18"/>
      <c r="R83" s="18">
        <v>-67743538</v>
      </c>
      <c r="S83" s="18"/>
      <c r="T83" s="18">
        <f t="shared" si="5"/>
        <v>1236319572</v>
      </c>
    </row>
    <row r="84" spans="1:20" ht="21">
      <c r="A84" s="28">
        <v>76</v>
      </c>
      <c r="B84" s="218" t="s">
        <v>120</v>
      </c>
      <c r="C84" s="219"/>
      <c r="D84" s="188" t="s">
        <v>361</v>
      </c>
      <c r="E84" s="220"/>
      <c r="F84" s="209">
        <v>211825</v>
      </c>
      <c r="G84" s="220"/>
      <c r="H84" s="50">
        <v>2250</v>
      </c>
      <c r="I84" s="220"/>
      <c r="J84" s="18">
        <v>0</v>
      </c>
      <c r="K84" s="18"/>
      <c r="L84" s="18">
        <v>0</v>
      </c>
      <c r="M84" s="18"/>
      <c r="N84" s="18">
        <f t="shared" si="4"/>
        <v>0</v>
      </c>
      <c r="O84" s="18"/>
      <c r="P84" s="18">
        <v>476606250</v>
      </c>
      <c r="Q84" s="18"/>
      <c r="R84" s="18">
        <v>0</v>
      </c>
      <c r="S84" s="18"/>
      <c r="T84" s="18">
        <f t="shared" si="5"/>
        <v>476606250</v>
      </c>
    </row>
    <row r="85" spans="1:20" ht="21">
      <c r="A85" s="28">
        <v>77</v>
      </c>
      <c r="B85" s="218" t="s">
        <v>116</v>
      </c>
      <c r="C85" s="219"/>
      <c r="D85" s="188" t="s">
        <v>362</v>
      </c>
      <c r="E85" s="220"/>
      <c r="F85" s="209">
        <v>4049663</v>
      </c>
      <c r="G85" s="220"/>
      <c r="H85" s="50">
        <v>2740</v>
      </c>
      <c r="I85" s="220"/>
      <c r="J85" s="18">
        <v>0</v>
      </c>
      <c r="K85" s="18"/>
      <c r="L85" s="18">
        <v>0</v>
      </c>
      <c r="M85" s="18"/>
      <c r="N85" s="18">
        <f t="shared" si="4"/>
        <v>0</v>
      </c>
      <c r="O85" s="18"/>
      <c r="P85" s="18">
        <v>11096076620</v>
      </c>
      <c r="Q85" s="18"/>
      <c r="R85" s="18">
        <v>0</v>
      </c>
      <c r="S85" s="18"/>
      <c r="T85" s="18">
        <f t="shared" si="5"/>
        <v>11096076620</v>
      </c>
    </row>
    <row r="86" spans="1:20" ht="21">
      <c r="A86" s="28">
        <v>78</v>
      </c>
      <c r="B86" s="218" t="s">
        <v>136</v>
      </c>
      <c r="C86" s="219"/>
      <c r="D86" s="188" t="s">
        <v>363</v>
      </c>
      <c r="E86" s="220"/>
      <c r="F86" s="209">
        <v>3364109</v>
      </c>
      <c r="G86" s="220"/>
      <c r="H86" s="50">
        <v>350</v>
      </c>
      <c r="I86" s="220"/>
      <c r="J86" s="18">
        <v>0</v>
      </c>
      <c r="K86" s="18"/>
      <c r="L86" s="18">
        <v>0</v>
      </c>
      <c r="M86" s="18"/>
      <c r="N86" s="18">
        <f t="shared" si="4"/>
        <v>0</v>
      </c>
      <c r="O86" s="18"/>
      <c r="P86" s="18">
        <v>1177438150</v>
      </c>
      <c r="Q86" s="18"/>
      <c r="R86" s="18">
        <v>-98304629</v>
      </c>
      <c r="S86" s="18"/>
      <c r="T86" s="18">
        <f t="shared" si="5"/>
        <v>1079133521</v>
      </c>
    </row>
    <row r="87" spans="1:20" ht="21">
      <c r="A87" s="28">
        <v>79</v>
      </c>
      <c r="B87" s="218" t="s">
        <v>152</v>
      </c>
      <c r="C87" s="219"/>
      <c r="D87" s="188" t="s">
        <v>359</v>
      </c>
      <c r="E87" s="220"/>
      <c r="F87" s="209">
        <v>1839478</v>
      </c>
      <c r="G87" s="220"/>
      <c r="H87" s="50">
        <v>3860</v>
      </c>
      <c r="I87" s="220"/>
      <c r="J87" s="18">
        <v>0</v>
      </c>
      <c r="K87" s="18"/>
      <c r="L87" s="18">
        <v>0</v>
      </c>
      <c r="M87" s="18"/>
      <c r="N87" s="18">
        <f t="shared" si="4"/>
        <v>0</v>
      </c>
      <c r="O87" s="18"/>
      <c r="P87" s="18">
        <v>7100385080</v>
      </c>
      <c r="Q87" s="18"/>
      <c r="R87" s="18">
        <v>0</v>
      </c>
      <c r="S87" s="18"/>
      <c r="T87" s="18">
        <f t="shared" si="5"/>
        <v>7100385080</v>
      </c>
    </row>
    <row r="88" spans="1:20" ht="21">
      <c r="A88" s="28">
        <v>80</v>
      </c>
      <c r="B88" s="218" t="s">
        <v>419</v>
      </c>
      <c r="C88" s="219"/>
      <c r="D88" s="188" t="s">
        <v>360</v>
      </c>
      <c r="E88" s="220"/>
      <c r="F88" s="209">
        <v>31609860</v>
      </c>
      <c r="G88" s="220"/>
      <c r="H88" s="50">
        <v>550</v>
      </c>
      <c r="I88" s="220"/>
      <c r="J88" s="18">
        <v>0</v>
      </c>
      <c r="K88" s="18"/>
      <c r="L88" s="18">
        <v>0</v>
      </c>
      <c r="M88" s="18"/>
      <c r="N88" s="18">
        <f t="shared" si="4"/>
        <v>0</v>
      </c>
      <c r="O88" s="18"/>
      <c r="P88" s="18">
        <v>17385423000</v>
      </c>
      <c r="Q88" s="18"/>
      <c r="R88" s="18">
        <v>0</v>
      </c>
      <c r="S88" s="18"/>
      <c r="T88" s="18">
        <f t="shared" si="5"/>
        <v>17385423000</v>
      </c>
    </row>
    <row r="89" spans="1:20" ht="21">
      <c r="A89" s="28">
        <v>81</v>
      </c>
      <c r="B89" s="218" t="s">
        <v>226</v>
      </c>
      <c r="C89" s="219"/>
      <c r="D89" s="188" t="s">
        <v>369</v>
      </c>
      <c r="E89" s="220"/>
      <c r="F89" s="209">
        <v>440083</v>
      </c>
      <c r="G89" s="220"/>
      <c r="H89" s="50">
        <v>2330</v>
      </c>
      <c r="I89" s="220"/>
      <c r="J89" s="18">
        <v>0</v>
      </c>
      <c r="K89" s="18"/>
      <c r="L89" s="18">
        <v>0</v>
      </c>
      <c r="M89" s="18"/>
      <c r="N89" s="18">
        <f t="shared" si="4"/>
        <v>0</v>
      </c>
      <c r="O89" s="18"/>
      <c r="P89" s="18">
        <v>1025393390</v>
      </c>
      <c r="Q89" s="18"/>
      <c r="R89" s="18">
        <v>0</v>
      </c>
      <c r="S89" s="18"/>
      <c r="T89" s="18">
        <f t="shared" si="5"/>
        <v>1025393390</v>
      </c>
    </row>
    <row r="90" spans="1:20" ht="21">
      <c r="A90" s="28">
        <v>82</v>
      </c>
      <c r="B90" s="218" t="s">
        <v>118</v>
      </c>
      <c r="C90" s="219"/>
      <c r="D90" s="188" t="s">
        <v>368</v>
      </c>
      <c r="E90" s="220"/>
      <c r="F90" s="209">
        <v>1522319</v>
      </c>
      <c r="G90" s="220"/>
      <c r="H90" s="50">
        <v>60</v>
      </c>
      <c r="I90" s="220"/>
      <c r="J90" s="18">
        <v>0</v>
      </c>
      <c r="K90" s="18"/>
      <c r="L90" s="18">
        <v>0</v>
      </c>
      <c r="M90" s="18"/>
      <c r="N90" s="18">
        <f t="shared" si="4"/>
        <v>0</v>
      </c>
      <c r="O90" s="18"/>
      <c r="P90" s="18">
        <v>91339140</v>
      </c>
      <c r="Q90" s="18"/>
      <c r="R90" s="18">
        <v>-1839043</v>
      </c>
      <c r="S90" s="18"/>
      <c r="T90" s="18">
        <f t="shared" si="5"/>
        <v>89500097</v>
      </c>
    </row>
    <row r="91" spans="1:20" ht="21">
      <c r="A91" s="28">
        <v>83</v>
      </c>
      <c r="B91" s="218" t="s">
        <v>207</v>
      </c>
      <c r="C91" s="219"/>
      <c r="D91" s="188" t="s">
        <v>367</v>
      </c>
      <c r="E91" s="220"/>
      <c r="F91" s="209">
        <v>6968053</v>
      </c>
      <c r="G91" s="220"/>
      <c r="H91" s="50">
        <v>150</v>
      </c>
      <c r="I91" s="220"/>
      <c r="J91" s="18">
        <v>0</v>
      </c>
      <c r="K91" s="18"/>
      <c r="L91" s="18">
        <v>0</v>
      </c>
      <c r="M91" s="18"/>
      <c r="N91" s="18">
        <f t="shared" si="4"/>
        <v>0</v>
      </c>
      <c r="O91" s="18"/>
      <c r="P91" s="18">
        <v>1045207950</v>
      </c>
      <c r="Q91" s="18"/>
      <c r="R91" s="18">
        <v>-60689494</v>
      </c>
      <c r="S91" s="18"/>
      <c r="T91" s="18">
        <f t="shared" si="5"/>
        <v>984518456</v>
      </c>
    </row>
    <row r="92" spans="1:20" ht="21">
      <c r="A92" s="28">
        <v>84</v>
      </c>
      <c r="B92" s="218" t="s">
        <v>275</v>
      </c>
      <c r="C92" s="219"/>
      <c r="D92" s="188" t="s">
        <v>367</v>
      </c>
      <c r="E92" s="220"/>
      <c r="F92" s="209">
        <v>120787794</v>
      </c>
      <c r="G92" s="220"/>
      <c r="H92" s="50">
        <v>188</v>
      </c>
      <c r="I92" s="220"/>
      <c r="J92" s="18">
        <v>0</v>
      </c>
      <c r="K92" s="18"/>
      <c r="L92" s="18">
        <v>0</v>
      </c>
      <c r="M92" s="18"/>
      <c r="N92" s="18">
        <f t="shared" si="4"/>
        <v>0</v>
      </c>
      <c r="O92" s="18"/>
      <c r="P92" s="18">
        <v>22708105272</v>
      </c>
      <c r="Q92" s="18"/>
      <c r="R92" s="18">
        <v>0</v>
      </c>
      <c r="S92" s="18"/>
      <c r="T92" s="18">
        <f t="shared" si="5"/>
        <v>22708105272</v>
      </c>
    </row>
    <row r="93" spans="1:20" ht="21">
      <c r="A93" s="28">
        <v>85</v>
      </c>
      <c r="B93" s="218" t="s">
        <v>198</v>
      </c>
      <c r="C93" s="219"/>
      <c r="D93" s="188" t="s">
        <v>364</v>
      </c>
      <c r="E93" s="220"/>
      <c r="F93" s="209">
        <v>4434242</v>
      </c>
      <c r="G93" s="220"/>
      <c r="H93" s="50">
        <v>650</v>
      </c>
      <c r="I93" s="220"/>
      <c r="J93" s="18">
        <v>0</v>
      </c>
      <c r="K93" s="18"/>
      <c r="L93" s="18">
        <v>0</v>
      </c>
      <c r="M93" s="18"/>
      <c r="N93" s="18">
        <f t="shared" si="4"/>
        <v>0</v>
      </c>
      <c r="O93" s="18"/>
      <c r="P93" s="18">
        <v>2882257300</v>
      </c>
      <c r="Q93" s="18"/>
      <c r="R93" s="18">
        <v>-59926208</v>
      </c>
      <c r="S93" s="18"/>
      <c r="T93" s="18">
        <f t="shared" si="5"/>
        <v>2822331092</v>
      </c>
    </row>
    <row r="94" spans="1:20" ht="21">
      <c r="A94" s="28">
        <v>86</v>
      </c>
      <c r="B94" s="218" t="s">
        <v>213</v>
      </c>
      <c r="C94" s="219"/>
      <c r="D94" s="188" t="s">
        <v>377</v>
      </c>
      <c r="E94" s="220"/>
      <c r="F94" s="209">
        <v>6530369</v>
      </c>
      <c r="G94" s="220"/>
      <c r="H94" s="50">
        <v>600</v>
      </c>
      <c r="I94" s="220"/>
      <c r="J94" s="18">
        <v>0</v>
      </c>
      <c r="K94" s="18"/>
      <c r="L94" s="18">
        <v>0</v>
      </c>
      <c r="M94" s="18"/>
      <c r="N94" s="18">
        <f t="shared" si="4"/>
        <v>0</v>
      </c>
      <c r="O94" s="18"/>
      <c r="P94" s="18">
        <v>3918221400</v>
      </c>
      <c r="Q94" s="18"/>
      <c r="R94" s="18">
        <v>-203543969</v>
      </c>
      <c r="S94" s="18"/>
      <c r="T94" s="18">
        <f t="shared" si="5"/>
        <v>3714677431</v>
      </c>
    </row>
    <row r="95" spans="1:20" ht="21">
      <c r="A95" s="28">
        <v>87</v>
      </c>
      <c r="B95" s="218" t="s">
        <v>170</v>
      </c>
      <c r="C95" s="219"/>
      <c r="D95" s="188" t="s">
        <v>428</v>
      </c>
      <c r="E95" s="220"/>
      <c r="F95" s="209">
        <v>5397644</v>
      </c>
      <c r="G95" s="220"/>
      <c r="H95" s="50">
        <v>50</v>
      </c>
      <c r="I95" s="220"/>
      <c r="J95" s="18">
        <v>269882200</v>
      </c>
      <c r="K95" s="18"/>
      <c r="L95" s="53">
        <v>-35062169</v>
      </c>
      <c r="M95" s="18"/>
      <c r="N95" s="18">
        <f t="shared" si="4"/>
        <v>234820031</v>
      </c>
      <c r="O95" s="18"/>
      <c r="P95" s="18">
        <v>269882200</v>
      </c>
      <c r="Q95" s="18"/>
      <c r="R95" s="18">
        <v>-35062169</v>
      </c>
      <c r="S95" s="18"/>
      <c r="T95" s="18">
        <f t="shared" si="5"/>
        <v>234820031</v>
      </c>
    </row>
    <row r="96" spans="1:20" ht="21">
      <c r="A96" s="28">
        <v>88</v>
      </c>
      <c r="B96" s="218" t="s">
        <v>175</v>
      </c>
      <c r="C96" s="219"/>
      <c r="D96" s="188" t="s">
        <v>429</v>
      </c>
      <c r="E96" s="220"/>
      <c r="F96" s="209">
        <v>49833680</v>
      </c>
      <c r="G96" s="220"/>
      <c r="H96" s="50">
        <v>115</v>
      </c>
      <c r="I96" s="220"/>
      <c r="J96" s="18">
        <v>5730873200</v>
      </c>
      <c r="K96" s="18"/>
      <c r="L96" s="53">
        <v>0</v>
      </c>
      <c r="M96" s="18"/>
      <c r="N96" s="18">
        <f t="shared" si="4"/>
        <v>5730873200</v>
      </c>
      <c r="O96" s="18"/>
      <c r="P96" s="18">
        <v>5730873200</v>
      </c>
      <c r="Q96" s="18"/>
      <c r="R96" s="18">
        <v>0</v>
      </c>
      <c r="S96" s="18"/>
      <c r="T96" s="18">
        <f t="shared" si="5"/>
        <v>5730873200</v>
      </c>
    </row>
    <row r="97" spans="1:20" ht="21">
      <c r="A97" s="28">
        <v>89</v>
      </c>
      <c r="B97" s="218" t="s">
        <v>286</v>
      </c>
      <c r="C97" s="219"/>
      <c r="D97" s="188" t="s">
        <v>429</v>
      </c>
      <c r="E97" s="220"/>
      <c r="F97" s="209">
        <v>2827361</v>
      </c>
      <c r="G97" s="220"/>
      <c r="H97" s="50">
        <v>1880</v>
      </c>
      <c r="I97" s="220"/>
      <c r="J97" s="18">
        <v>5315438680</v>
      </c>
      <c r="K97" s="18"/>
      <c r="L97" s="53">
        <v>-353456281</v>
      </c>
      <c r="M97" s="18"/>
      <c r="N97" s="18">
        <f t="shared" si="4"/>
        <v>4961982399</v>
      </c>
      <c r="O97" s="18"/>
      <c r="P97" s="18">
        <v>5315438680</v>
      </c>
      <c r="Q97" s="18"/>
      <c r="R97" s="18">
        <v>-353456281</v>
      </c>
      <c r="S97" s="18"/>
      <c r="T97" s="18">
        <f t="shared" si="5"/>
        <v>4961982399</v>
      </c>
    </row>
    <row r="98" spans="1:20" ht="21">
      <c r="A98" s="28">
        <v>90</v>
      </c>
      <c r="B98" s="218" t="s">
        <v>408</v>
      </c>
      <c r="C98" s="219"/>
      <c r="D98" s="188" t="s">
        <v>430</v>
      </c>
      <c r="E98" s="220"/>
      <c r="F98" s="209">
        <v>3000000</v>
      </c>
      <c r="G98" s="220"/>
      <c r="H98" s="50">
        <v>720</v>
      </c>
      <c r="I98" s="220"/>
      <c r="J98" s="18">
        <v>2160000000</v>
      </c>
      <c r="K98" s="18"/>
      <c r="L98" s="53">
        <v>-150057361</v>
      </c>
      <c r="M98" s="18"/>
      <c r="N98" s="18">
        <f t="shared" si="4"/>
        <v>2009942639</v>
      </c>
      <c r="O98" s="18"/>
      <c r="P98" s="18">
        <v>2160000000</v>
      </c>
      <c r="Q98" s="18"/>
      <c r="R98" s="18">
        <v>-150057361</v>
      </c>
      <c r="S98" s="18"/>
      <c r="T98" s="18">
        <f t="shared" si="5"/>
        <v>2009942639</v>
      </c>
    </row>
    <row r="99" spans="1:20" ht="21">
      <c r="A99" s="28">
        <v>91</v>
      </c>
      <c r="B99" s="218" t="s">
        <v>229</v>
      </c>
      <c r="C99" s="219"/>
      <c r="D99" s="188" t="s">
        <v>431</v>
      </c>
      <c r="E99" s="220"/>
      <c r="F99" s="209">
        <v>14449836</v>
      </c>
      <c r="G99" s="220"/>
      <c r="H99" s="50">
        <v>410</v>
      </c>
      <c r="I99" s="220"/>
      <c r="J99" s="18">
        <v>5924432760</v>
      </c>
      <c r="K99" s="18"/>
      <c r="L99" s="53">
        <v>-411576272</v>
      </c>
      <c r="M99" s="18"/>
      <c r="N99" s="18">
        <f t="shared" si="4"/>
        <v>5512856488</v>
      </c>
      <c r="O99" s="18"/>
      <c r="P99" s="18">
        <v>5924432020</v>
      </c>
      <c r="Q99" s="18"/>
      <c r="R99" s="18">
        <v>-411576272</v>
      </c>
      <c r="S99" s="18"/>
      <c r="T99" s="18">
        <f t="shared" si="5"/>
        <v>5512855748</v>
      </c>
    </row>
    <row r="100" spans="1:20" ht="21.6" thickBot="1">
      <c r="B100" s="28" t="s">
        <v>2</v>
      </c>
      <c r="C100" s="219"/>
      <c r="D100" s="188"/>
      <c r="E100" s="220"/>
      <c r="F100" s="209"/>
      <c r="G100" s="220"/>
      <c r="H100" s="54"/>
      <c r="I100" s="220"/>
      <c r="J100" s="126">
        <f>SUM(J9:J99)</f>
        <v>19400626840</v>
      </c>
      <c r="K100" s="18"/>
      <c r="L100" s="126">
        <f>SUM(L9:L99)</f>
        <v>-950152083</v>
      </c>
      <c r="M100" s="18"/>
      <c r="N100" s="126">
        <f>SUM(N9:N99)</f>
        <v>18450474757</v>
      </c>
      <c r="O100" s="18"/>
      <c r="P100" s="126">
        <f>SUM(P9:P99)</f>
        <v>354433733056</v>
      </c>
      <c r="Q100" s="18"/>
      <c r="R100" s="126">
        <f>SUM(R9:R99)</f>
        <v>-2159894221</v>
      </c>
      <c r="S100" s="18"/>
      <c r="T100" s="126">
        <f>SUM(T9:T99)</f>
        <v>352273838835</v>
      </c>
    </row>
    <row r="101" spans="1:20" ht="21.6" thickTop="1">
      <c r="B101" s="218"/>
      <c r="C101" s="219"/>
      <c r="D101" s="188"/>
      <c r="E101" s="220"/>
      <c r="F101" s="209"/>
      <c r="G101" s="220"/>
      <c r="H101" s="54"/>
      <c r="I101" s="220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</row>
    <row r="102" spans="1:20" ht="18" hidden="1">
      <c r="B102" s="210" t="s">
        <v>263</v>
      </c>
      <c r="J102" s="208"/>
      <c r="L102" s="208"/>
      <c r="N102" s="208"/>
      <c r="P102" s="211"/>
      <c r="R102" s="208"/>
      <c r="T102" s="208"/>
    </row>
    <row r="103" spans="1:20" ht="16.5" hidden="1" customHeight="1">
      <c r="B103" s="207"/>
      <c r="J103" s="110">
        <v>38570395850</v>
      </c>
      <c r="L103" s="110">
        <v>-3150453439</v>
      </c>
      <c r="N103" s="56">
        <f>J103+L103</f>
        <v>35419942411</v>
      </c>
      <c r="P103" s="56">
        <v>113791094950</v>
      </c>
      <c r="R103" s="110">
        <v>-3445799944</v>
      </c>
      <c r="T103" s="56">
        <f>P103+R103</f>
        <v>110345295006</v>
      </c>
    </row>
    <row r="104" spans="1:20" s="18" customFormat="1" ht="18" hidden="1">
      <c r="B104" s="28"/>
      <c r="F104" s="76"/>
      <c r="J104" s="56">
        <f>J103-J100</f>
        <v>19169769010</v>
      </c>
      <c r="L104" s="56">
        <f>L103-L100</f>
        <v>-2200301356</v>
      </c>
      <c r="N104" s="56">
        <f>N103-N100</f>
        <v>16969467654</v>
      </c>
      <c r="P104" s="56">
        <f>P103-P100</f>
        <v>-240642638106</v>
      </c>
      <c r="R104" s="56">
        <f>R103-R100</f>
        <v>-1285905723</v>
      </c>
      <c r="T104" s="56">
        <f>T103-T100</f>
        <v>-241928543829</v>
      </c>
    </row>
    <row r="106" spans="1:20" s="142" customFormat="1" hidden="1">
      <c r="F106" s="110"/>
      <c r="J106" s="110">
        <v>19400626840</v>
      </c>
      <c r="L106" s="110">
        <v>831068311</v>
      </c>
      <c r="N106" s="146">
        <f>L100+J100</f>
        <v>18450474757</v>
      </c>
      <c r="P106" s="110">
        <v>354433733056</v>
      </c>
      <c r="R106" s="110">
        <v>2159894221</v>
      </c>
      <c r="T106" s="146">
        <f>R100+P100</f>
        <v>352273838835</v>
      </c>
    </row>
    <row r="107" spans="1:20" hidden="1">
      <c r="J107" s="29">
        <f>J106-J100</f>
        <v>0</v>
      </c>
      <c r="L107" s="29">
        <f>L106+L100</f>
        <v>-119083772</v>
      </c>
      <c r="N107" s="29">
        <f>N106-N100</f>
        <v>0</v>
      </c>
      <c r="P107" s="29">
        <f>P106-P100</f>
        <v>0</v>
      </c>
      <c r="R107" s="29">
        <f>R106+R100</f>
        <v>0</v>
      </c>
      <c r="T107" s="29">
        <f>T106-T100</f>
        <v>0</v>
      </c>
    </row>
  </sheetData>
  <autoFilter ref="A8:T8" xr:uid="{00000000-0001-0000-0600-000000000000}">
    <sortState xmlns:xlrd2="http://schemas.microsoft.com/office/spreadsheetml/2017/richdata2" ref="A9:T99">
      <sortCondition ref="A8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7"/>
  <sheetViews>
    <sheetView rightToLeft="1" view="pageBreakPreview" zoomScale="80" zoomScaleNormal="100" zoomScaleSheetLayoutView="80" workbookViewId="0">
      <selection activeCell="G19" sqref="G19"/>
    </sheetView>
  </sheetViews>
  <sheetFormatPr defaultColWidth="9.109375" defaultRowHeight="21"/>
  <cols>
    <col min="1" max="1" width="50.88671875" style="3" customWidth="1"/>
    <col min="2" max="2" width="0.88671875" style="3" customWidth="1"/>
    <col min="3" max="3" width="14" style="3" bestFit="1" customWidth="1"/>
    <col min="4" max="4" width="1.33203125" style="3" customWidth="1"/>
    <col min="5" max="5" width="12.44140625" style="3" customWidth="1"/>
    <col min="6" max="6" width="1" style="3" customWidth="1"/>
    <col min="7" max="7" width="25" style="27" bestFit="1" customWidth="1"/>
    <col min="8" max="8" width="0.88671875" style="27" customWidth="1"/>
    <col min="9" max="9" width="25" style="27" bestFit="1" customWidth="1"/>
    <col min="10" max="10" width="0.6640625" style="27" customWidth="1"/>
    <col min="11" max="11" width="23.109375" style="27" bestFit="1" customWidth="1"/>
    <col min="12" max="12" width="0.6640625" style="27" customWidth="1"/>
    <col min="13" max="13" width="23.109375" style="27" bestFit="1" customWidth="1"/>
    <col min="14" max="14" width="0.5546875" style="27" customWidth="1"/>
    <col min="15" max="15" width="17" style="27" bestFit="1" customWidth="1"/>
    <col min="16" max="16" width="0.5546875" style="27" customWidth="1"/>
    <col min="17" max="17" width="23.109375" style="27" bestFit="1" customWidth="1"/>
    <col min="18" max="18" width="21.33203125" style="3" bestFit="1" customWidth="1"/>
    <col min="19" max="19" width="17.88671875" style="22" bestFit="1" customWidth="1"/>
    <col min="20" max="20" width="9.109375" style="22"/>
    <col min="21" max="16384" width="9.109375" style="3"/>
  </cols>
  <sheetData>
    <row r="1" spans="1:20" ht="25.2">
      <c r="A1" s="273" t="s">
        <v>84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20" ht="25.2">
      <c r="A2" s="273" t="s">
        <v>53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20" ht="25.2">
      <c r="A3" s="273" t="str">
        <f>' سهام'!B3</f>
        <v>برای ماه منتهی به 1402/09/30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spans="1:20" ht="25.2">
      <c r="A4" s="279" t="s">
        <v>59</v>
      </c>
      <c r="B4" s="279"/>
      <c r="C4" s="279"/>
      <c r="D4" s="279"/>
      <c r="E4" s="279"/>
      <c r="F4" s="279"/>
      <c r="G4" s="279"/>
      <c r="H4" s="23"/>
      <c r="I4" s="24"/>
      <c r="J4" s="24"/>
      <c r="K4" s="24"/>
      <c r="L4" s="24"/>
      <c r="M4" s="24"/>
      <c r="N4" s="24"/>
      <c r="O4" s="24"/>
      <c r="P4" s="24"/>
      <c r="Q4" s="24"/>
    </row>
    <row r="5" spans="1:20" ht="24.75" customHeight="1" thickBot="1">
      <c r="A5" s="115"/>
      <c r="B5" s="301"/>
      <c r="C5" s="301"/>
      <c r="D5" s="301"/>
      <c r="E5" s="301"/>
      <c r="F5" s="116"/>
      <c r="G5" s="302" t="s">
        <v>381</v>
      </c>
      <c r="H5" s="302"/>
      <c r="I5" s="302"/>
      <c r="J5" s="302"/>
      <c r="K5" s="302"/>
      <c r="L5" s="24"/>
      <c r="M5" s="302" t="s">
        <v>382</v>
      </c>
      <c r="N5" s="302"/>
      <c r="O5" s="302"/>
      <c r="P5" s="302"/>
      <c r="Q5" s="302"/>
    </row>
    <row r="6" spans="1:20" ht="46.5" customHeight="1" thickBot="1">
      <c r="A6" s="117" t="s">
        <v>37</v>
      </c>
      <c r="B6" s="118"/>
      <c r="C6" s="119" t="s">
        <v>23</v>
      </c>
      <c r="D6" s="118"/>
      <c r="E6" s="119" t="s">
        <v>34</v>
      </c>
      <c r="F6" s="118"/>
      <c r="G6" s="25" t="s">
        <v>54</v>
      </c>
      <c r="H6" s="67"/>
      <c r="I6" s="25" t="s">
        <v>39</v>
      </c>
      <c r="J6" s="67"/>
      <c r="K6" s="25" t="s">
        <v>40</v>
      </c>
      <c r="L6" s="24"/>
      <c r="M6" s="25" t="s">
        <v>54</v>
      </c>
      <c r="N6" s="67"/>
      <c r="O6" s="25" t="s">
        <v>39</v>
      </c>
      <c r="P6" s="67"/>
      <c r="Q6" s="25" t="s">
        <v>40</v>
      </c>
    </row>
    <row r="7" spans="1:20" ht="24.6">
      <c r="A7" s="117" t="s">
        <v>215</v>
      </c>
      <c r="B7" s="118"/>
      <c r="C7" s="120" t="s">
        <v>81</v>
      </c>
      <c r="D7" s="118"/>
      <c r="E7" s="45" t="s">
        <v>81</v>
      </c>
      <c r="F7" s="118"/>
      <c r="G7" s="21">
        <v>11174091</v>
      </c>
      <c r="H7" s="21"/>
      <c r="I7" s="21">
        <v>0</v>
      </c>
      <c r="J7" s="21"/>
      <c r="K7" s="21">
        <v>11174091</v>
      </c>
      <c r="L7" s="21"/>
      <c r="M7" s="21">
        <v>370360754</v>
      </c>
      <c r="N7" s="21"/>
      <c r="O7" s="21">
        <v>0</v>
      </c>
      <c r="P7" s="21"/>
      <c r="Q7" s="21">
        <f>O7+M7</f>
        <v>370360754</v>
      </c>
    </row>
    <row r="8" spans="1:20" ht="24.6">
      <c r="A8" s="117" t="s">
        <v>240</v>
      </c>
      <c r="B8" s="118"/>
      <c r="C8" s="120"/>
      <c r="D8" s="118"/>
      <c r="E8" s="45"/>
      <c r="F8" s="118"/>
      <c r="G8" s="21">
        <v>4115</v>
      </c>
      <c r="H8" s="21"/>
      <c r="I8" s="21">
        <v>0</v>
      </c>
      <c r="J8" s="21"/>
      <c r="K8" s="21">
        <v>4115</v>
      </c>
      <c r="L8" s="21"/>
      <c r="M8" s="21">
        <v>24974</v>
      </c>
      <c r="N8" s="21"/>
      <c r="O8" s="21">
        <v>0</v>
      </c>
      <c r="P8" s="21"/>
      <c r="Q8" s="21">
        <f t="shared" ref="Q8:Q9" si="0">O8+M8</f>
        <v>24974</v>
      </c>
    </row>
    <row r="9" spans="1:20" s="2" customFormat="1">
      <c r="A9" s="121" t="s">
        <v>238</v>
      </c>
      <c r="B9" s="122"/>
      <c r="C9" s="120" t="s">
        <v>81</v>
      </c>
      <c r="E9" s="45" t="s">
        <v>81</v>
      </c>
      <c r="G9" s="21">
        <v>1636</v>
      </c>
      <c r="H9" s="21"/>
      <c r="I9" s="21">
        <v>0</v>
      </c>
      <c r="J9" s="21"/>
      <c r="K9" s="21">
        <v>1636</v>
      </c>
      <c r="L9" s="21"/>
      <c r="M9" s="21">
        <v>9931</v>
      </c>
      <c r="N9" s="21"/>
      <c r="O9" s="21">
        <v>0</v>
      </c>
      <c r="P9" s="21"/>
      <c r="Q9" s="21">
        <f t="shared" si="0"/>
        <v>9931</v>
      </c>
      <c r="S9" s="22"/>
      <c r="T9" s="22"/>
    </row>
    <row r="10" spans="1:20" s="2" customFormat="1" ht="25.2" thickBot="1">
      <c r="A10" s="111"/>
      <c r="B10" s="116"/>
      <c r="C10" s="116"/>
      <c r="D10" s="116"/>
      <c r="E10" s="116"/>
      <c r="F10" s="116"/>
      <c r="G10" s="123">
        <f>SUM(G7:G9)</f>
        <v>11179842</v>
      </c>
      <c r="H10" s="124"/>
      <c r="I10" s="123">
        <f>SUM(I7:I9)</f>
        <v>0</v>
      </c>
      <c r="J10" s="124"/>
      <c r="K10" s="123">
        <f>SUM(K7:K9)</f>
        <v>11179842</v>
      </c>
      <c r="L10" s="124"/>
      <c r="M10" s="123">
        <f>SUM(M7:M9)</f>
        <v>370395659</v>
      </c>
      <c r="N10" s="124"/>
      <c r="O10" s="123">
        <f>SUM(O7:O9)</f>
        <v>0</v>
      </c>
      <c r="P10" s="125" t="e">
        <f>SUM(#REF!)</f>
        <v>#REF!</v>
      </c>
      <c r="Q10" s="123">
        <f>SUM(Q7:Q9)</f>
        <v>370395659</v>
      </c>
      <c r="S10" s="22"/>
      <c r="T10" s="22"/>
    </row>
    <row r="11" spans="1:20" s="2" customFormat="1" ht="21.6" thickTop="1">
      <c r="A11" s="3"/>
      <c r="B11" s="3"/>
      <c r="C11" s="3"/>
      <c r="D11" s="3"/>
      <c r="E11" s="3"/>
      <c r="F11" s="3"/>
      <c r="G11" s="27"/>
      <c r="I11" s="27"/>
      <c r="K11" s="27"/>
      <c r="M11" s="27"/>
      <c r="O11" s="27"/>
      <c r="P11" s="27"/>
      <c r="Q11" s="27"/>
      <c r="R11" s="22"/>
      <c r="S11" s="22"/>
      <c r="T11" s="22"/>
    </row>
    <row r="12" spans="1:20" s="2" customFormat="1">
      <c r="A12" s="3"/>
      <c r="B12" s="3"/>
      <c r="C12" s="3"/>
      <c r="D12" s="3"/>
      <c r="E12" s="3"/>
      <c r="F12" s="3"/>
      <c r="G12" s="27"/>
      <c r="I12" s="27"/>
      <c r="K12" s="27"/>
      <c r="M12" s="27"/>
      <c r="O12" s="27"/>
      <c r="P12" s="27"/>
      <c r="Q12" s="27"/>
      <c r="S12" s="22"/>
      <c r="T12" s="22"/>
    </row>
    <row r="14" spans="1:20" hidden="1"/>
    <row r="15" spans="1:20" hidden="1">
      <c r="G15" s="27">
        <v>11179842</v>
      </c>
      <c r="K15" s="27">
        <v>11179842</v>
      </c>
      <c r="M15" s="27">
        <v>370395659</v>
      </c>
      <c r="Q15" s="27">
        <v>370395659</v>
      </c>
    </row>
    <row r="16" spans="1:20" hidden="1">
      <c r="G16" s="27">
        <f>G15-G10</f>
        <v>0</v>
      </c>
      <c r="K16" s="27">
        <f>K15-K10</f>
        <v>0</v>
      </c>
      <c r="M16" s="27">
        <f>M15-M10</f>
        <v>0</v>
      </c>
      <c r="Q16" s="27">
        <f>Q15-Q10</f>
        <v>0</v>
      </c>
    </row>
    <row r="17" hidden="1"/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H262"/>
  <sheetViews>
    <sheetView rightToLeft="1" view="pageBreakPreview" topLeftCell="A225" zoomScale="80" zoomScaleNormal="100" zoomScaleSheetLayoutView="80" workbookViewId="0">
      <selection activeCell="E9" sqref="E9"/>
    </sheetView>
  </sheetViews>
  <sheetFormatPr defaultColWidth="9.109375" defaultRowHeight="16.2"/>
  <cols>
    <col min="1" max="1" width="37.88671875" style="28" bestFit="1" customWidth="1"/>
    <col min="2" max="2" width="1.33203125" style="28" customWidth="1"/>
    <col min="3" max="3" width="18.88671875" style="28" bestFit="1" customWidth="1"/>
    <col min="4" max="4" width="0.88671875" style="28" customWidth="1"/>
    <col min="5" max="5" width="30.33203125" style="34" bestFit="1" customWidth="1"/>
    <col min="6" max="6" width="0.5546875" style="34" customWidth="1"/>
    <col min="7" max="7" width="27.44140625" style="34" bestFit="1" customWidth="1"/>
    <col min="8" max="8" width="0.88671875" style="34" customWidth="1"/>
    <col min="9" max="9" width="25.44140625" style="141" bestFit="1" customWidth="1"/>
    <col min="10" max="10" width="0.5546875" style="35" customWidth="1"/>
    <col min="11" max="11" width="19.88671875" style="35" bestFit="1" customWidth="1"/>
    <col min="12" max="12" width="0.44140625" style="35" customWidth="1"/>
    <col min="13" max="13" width="24.5546875" style="35" bestFit="1" customWidth="1"/>
    <col min="14" max="14" width="0.44140625" style="35" customWidth="1"/>
    <col min="15" max="15" width="24.5546875" style="35" bestFit="1" customWidth="1"/>
    <col min="16" max="16" width="0.5546875" style="35" customWidth="1"/>
    <col min="17" max="17" width="23.6640625" style="141" bestFit="1" customWidth="1"/>
    <col min="18" max="16384" width="9.109375" style="28"/>
  </cols>
  <sheetData>
    <row r="1" spans="1:17" ht="21.6">
      <c r="A1" s="298" t="s">
        <v>84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21.6">
      <c r="A2" s="298" t="s">
        <v>53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21.6">
      <c r="A3" s="298" t="str">
        <f>' سهام'!B3</f>
        <v>برای ماه منتهی به 1402/09/30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21.6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17" ht="21.6">
      <c r="A5" s="226" t="s">
        <v>85</v>
      </c>
      <c r="B5" s="226"/>
      <c r="C5" s="226"/>
      <c r="D5" s="226"/>
      <c r="E5" s="226"/>
      <c r="F5" s="226"/>
      <c r="G5" s="226"/>
      <c r="H5" s="226"/>
      <c r="I5" s="226"/>
      <c r="J5" s="227"/>
      <c r="K5" s="227"/>
      <c r="L5" s="227"/>
      <c r="M5" s="227"/>
      <c r="N5" s="227"/>
      <c r="O5" s="227"/>
      <c r="P5" s="227"/>
      <c r="Q5" s="227"/>
    </row>
    <row r="6" spans="1:17" ht="15.75" customHeight="1" thickBot="1">
      <c r="A6" s="2"/>
      <c r="B6" s="2"/>
      <c r="C6" s="307" t="str">
        <f>'سود اوراق بهادار و سپرده بانکی'!G5</f>
        <v>طی آذر ماه</v>
      </c>
      <c r="D6" s="307"/>
      <c r="E6" s="307"/>
      <c r="F6" s="307"/>
      <c r="G6" s="307"/>
      <c r="H6" s="307"/>
      <c r="I6" s="307"/>
      <c r="J6" s="1"/>
      <c r="K6" s="306" t="str">
        <f>'سود اوراق بهادار و سپرده بانکی'!$M$5</f>
        <v>از ابتدای سال مالی تا پایان  آذر ماه</v>
      </c>
      <c r="L6" s="306"/>
      <c r="M6" s="306"/>
      <c r="N6" s="306"/>
      <c r="O6" s="306"/>
      <c r="P6" s="306"/>
      <c r="Q6" s="306"/>
    </row>
    <row r="7" spans="1:17" ht="42.6" thickBot="1">
      <c r="A7" s="219" t="s">
        <v>37</v>
      </c>
      <c r="B7" s="219"/>
      <c r="C7" s="222" t="s">
        <v>3</v>
      </c>
      <c r="D7" s="219"/>
      <c r="E7" s="51" t="s">
        <v>243</v>
      </c>
      <c r="F7" s="30"/>
      <c r="G7" s="93" t="s">
        <v>41</v>
      </c>
      <c r="H7" s="30"/>
      <c r="I7" s="46" t="s">
        <v>242</v>
      </c>
      <c r="J7" s="1"/>
      <c r="K7" s="47" t="s">
        <v>3</v>
      </c>
      <c r="L7" s="31"/>
      <c r="M7" s="46" t="s">
        <v>243</v>
      </c>
      <c r="N7" s="31"/>
      <c r="O7" s="47" t="s">
        <v>41</v>
      </c>
      <c r="P7" s="31"/>
      <c r="Q7" s="46" t="s">
        <v>242</v>
      </c>
    </row>
    <row r="8" spans="1:17" ht="21">
      <c r="A8" s="223" t="s">
        <v>218</v>
      </c>
      <c r="B8" s="224"/>
      <c r="C8" s="32">
        <v>379851</v>
      </c>
      <c r="D8" s="224"/>
      <c r="E8" s="32">
        <v>598968479</v>
      </c>
      <c r="F8" s="21"/>
      <c r="G8" s="32">
        <v>-636750489</v>
      </c>
      <c r="H8" s="224"/>
      <c r="I8" s="32">
        <f>G8+E8</f>
        <v>-37782010</v>
      </c>
      <c r="J8" s="32"/>
      <c r="K8" s="21">
        <v>13834840</v>
      </c>
      <c r="L8" s="32"/>
      <c r="M8" s="32">
        <v>23703321541</v>
      </c>
      <c r="N8" s="224"/>
      <c r="O8" s="32">
        <v>-23595341648</v>
      </c>
      <c r="P8" s="32"/>
      <c r="Q8" s="32">
        <f>M8+O8</f>
        <v>107979893</v>
      </c>
    </row>
    <row r="9" spans="1:17" ht="21">
      <c r="A9" s="223" t="s">
        <v>286</v>
      </c>
      <c r="B9" s="224"/>
      <c r="C9" s="32">
        <v>34614</v>
      </c>
      <c r="D9" s="224"/>
      <c r="E9" s="32">
        <v>536668701</v>
      </c>
      <c r="F9" s="21"/>
      <c r="G9" s="32">
        <v>-549174638</v>
      </c>
      <c r="H9" s="224"/>
      <c r="I9" s="32">
        <f t="shared" ref="I9:I72" si="0">G9+E9</f>
        <v>-12505937</v>
      </c>
      <c r="J9" s="32"/>
      <c r="K9" s="21">
        <v>261204</v>
      </c>
      <c r="L9" s="32"/>
      <c r="M9" s="32">
        <v>3929625226</v>
      </c>
      <c r="N9" s="224"/>
      <c r="O9" s="32">
        <v>-4161697753</v>
      </c>
      <c r="P9" s="32"/>
      <c r="Q9" s="32">
        <f t="shared" ref="Q9:Q72" si="1">M9+O9</f>
        <v>-232072527</v>
      </c>
    </row>
    <row r="10" spans="1:17" ht="21">
      <c r="A10" s="223" t="s">
        <v>172</v>
      </c>
      <c r="B10" s="224"/>
      <c r="C10" s="32">
        <v>36188</v>
      </c>
      <c r="D10" s="224"/>
      <c r="E10" s="32">
        <v>577937955</v>
      </c>
      <c r="F10" s="21"/>
      <c r="G10" s="32">
        <v>-878355346</v>
      </c>
      <c r="H10" s="224"/>
      <c r="I10" s="32">
        <f t="shared" si="0"/>
        <v>-300417391</v>
      </c>
      <c r="J10" s="32"/>
      <c r="K10" s="21">
        <v>1862011</v>
      </c>
      <c r="L10" s="32"/>
      <c r="M10" s="32">
        <v>101138100861</v>
      </c>
      <c r="N10" s="224"/>
      <c r="O10" s="32">
        <v>-108475076421</v>
      </c>
      <c r="P10" s="32"/>
      <c r="Q10" s="32">
        <f t="shared" si="1"/>
        <v>-7336975560</v>
      </c>
    </row>
    <row r="11" spans="1:17" ht="21">
      <c r="A11" s="223" t="s">
        <v>151</v>
      </c>
      <c r="B11" s="224"/>
      <c r="C11" s="32">
        <v>115312</v>
      </c>
      <c r="D11" s="224"/>
      <c r="E11" s="32">
        <v>1745714620</v>
      </c>
      <c r="F11" s="21"/>
      <c r="G11" s="32">
        <v>-2068215762</v>
      </c>
      <c r="H11" s="224"/>
      <c r="I11" s="32">
        <f t="shared" si="0"/>
        <v>-322501142</v>
      </c>
      <c r="J11" s="32"/>
      <c r="K11" s="21">
        <v>501317</v>
      </c>
      <c r="L11" s="32"/>
      <c r="M11" s="32">
        <v>7905500148</v>
      </c>
      <c r="N11" s="224"/>
      <c r="O11" s="32">
        <v>-9214928449</v>
      </c>
      <c r="P11" s="32"/>
      <c r="Q11" s="32">
        <f t="shared" si="1"/>
        <v>-1309428301</v>
      </c>
    </row>
    <row r="12" spans="1:17" ht="21">
      <c r="A12" s="223" t="s">
        <v>214</v>
      </c>
      <c r="B12" s="224"/>
      <c r="C12" s="32">
        <v>40057</v>
      </c>
      <c r="D12" s="224"/>
      <c r="E12" s="32">
        <v>227145311</v>
      </c>
      <c r="F12" s="21"/>
      <c r="G12" s="32">
        <v>-233448192</v>
      </c>
      <c r="H12" s="224"/>
      <c r="I12" s="32">
        <f t="shared" si="0"/>
        <v>-6302881</v>
      </c>
      <c r="J12" s="32"/>
      <c r="K12" s="21">
        <v>213430</v>
      </c>
      <c r="L12" s="32"/>
      <c r="M12" s="32">
        <v>1164082934</v>
      </c>
      <c r="N12" s="224"/>
      <c r="O12" s="32">
        <v>-1246517191</v>
      </c>
      <c r="P12" s="32"/>
      <c r="Q12" s="32">
        <f t="shared" si="1"/>
        <v>-82434257</v>
      </c>
    </row>
    <row r="13" spans="1:17" ht="21">
      <c r="A13" s="223" t="s">
        <v>166</v>
      </c>
      <c r="B13" s="224"/>
      <c r="C13" s="32">
        <v>393019</v>
      </c>
      <c r="D13" s="224"/>
      <c r="E13" s="32">
        <v>609368217</v>
      </c>
      <c r="F13" s="21"/>
      <c r="G13" s="32">
        <v>-757354553</v>
      </c>
      <c r="H13" s="224"/>
      <c r="I13" s="32">
        <f t="shared" si="0"/>
        <v>-147986336</v>
      </c>
      <c r="J13" s="32"/>
      <c r="K13" s="21">
        <v>2128437</v>
      </c>
      <c r="L13" s="32"/>
      <c r="M13" s="32">
        <v>3525811754</v>
      </c>
      <c r="N13" s="224"/>
      <c r="O13" s="32">
        <v>-4201119020</v>
      </c>
      <c r="P13" s="32"/>
      <c r="Q13" s="32">
        <f t="shared" si="1"/>
        <v>-675307266</v>
      </c>
    </row>
    <row r="14" spans="1:17" ht="21">
      <c r="A14" s="223" t="s">
        <v>267</v>
      </c>
      <c r="B14" s="224"/>
      <c r="C14" s="32">
        <v>138830</v>
      </c>
      <c r="D14" s="224"/>
      <c r="E14" s="32">
        <v>743973992</v>
      </c>
      <c r="F14" s="21"/>
      <c r="G14" s="32">
        <v>-927124839</v>
      </c>
      <c r="H14" s="224"/>
      <c r="I14" s="32">
        <f t="shared" si="0"/>
        <v>-183150847</v>
      </c>
      <c r="J14" s="32"/>
      <c r="K14" s="21">
        <v>547854</v>
      </c>
      <c r="L14" s="32"/>
      <c r="M14" s="32">
        <v>3141069471</v>
      </c>
      <c r="N14" s="224"/>
      <c r="O14" s="32">
        <v>-3790771130</v>
      </c>
      <c r="P14" s="32"/>
      <c r="Q14" s="32">
        <f t="shared" si="1"/>
        <v>-649701659</v>
      </c>
    </row>
    <row r="15" spans="1:17" ht="21">
      <c r="A15" s="223" t="s">
        <v>104</v>
      </c>
      <c r="B15" s="224"/>
      <c r="C15" s="32">
        <v>55172</v>
      </c>
      <c r="D15" s="224"/>
      <c r="E15" s="32">
        <v>1972094106</v>
      </c>
      <c r="F15" s="21"/>
      <c r="G15" s="32">
        <v>-2231349283</v>
      </c>
      <c r="H15" s="224"/>
      <c r="I15" s="32">
        <f t="shared" si="0"/>
        <v>-259255177</v>
      </c>
      <c r="J15" s="32"/>
      <c r="K15" s="21">
        <v>424918</v>
      </c>
      <c r="L15" s="32"/>
      <c r="M15" s="32">
        <v>14556249398</v>
      </c>
      <c r="N15" s="224"/>
      <c r="O15" s="32">
        <v>-17372269081</v>
      </c>
      <c r="P15" s="32"/>
      <c r="Q15" s="32">
        <f t="shared" si="1"/>
        <v>-2816019683</v>
      </c>
    </row>
    <row r="16" spans="1:17" ht="21">
      <c r="A16" s="223" t="s">
        <v>103</v>
      </c>
      <c r="B16" s="224"/>
      <c r="C16" s="32">
        <v>2208281</v>
      </c>
      <c r="D16" s="224"/>
      <c r="E16" s="32">
        <v>5740025918</v>
      </c>
      <c r="F16" s="21"/>
      <c r="G16" s="32">
        <v>-7688108480</v>
      </c>
      <c r="H16" s="224"/>
      <c r="I16" s="32">
        <f t="shared" si="0"/>
        <v>-1948082562</v>
      </c>
      <c r="J16" s="32"/>
      <c r="K16" s="21">
        <v>3084104</v>
      </c>
      <c r="L16" s="32"/>
      <c r="M16" s="32">
        <v>8427982889</v>
      </c>
      <c r="N16" s="224"/>
      <c r="O16" s="32">
        <v>-10968600828</v>
      </c>
      <c r="P16" s="32"/>
      <c r="Q16" s="32">
        <f t="shared" si="1"/>
        <v>-2540617939</v>
      </c>
    </row>
    <row r="17" spans="1:17" ht="21">
      <c r="A17" s="223" t="s">
        <v>144</v>
      </c>
      <c r="B17" s="224"/>
      <c r="C17" s="32">
        <v>263630</v>
      </c>
      <c r="D17" s="224"/>
      <c r="E17" s="32">
        <v>810773892</v>
      </c>
      <c r="F17" s="21"/>
      <c r="G17" s="32">
        <v>-970412453</v>
      </c>
      <c r="H17" s="224"/>
      <c r="I17" s="32">
        <f t="shared" si="0"/>
        <v>-159638561</v>
      </c>
      <c r="J17" s="32"/>
      <c r="K17" s="21">
        <v>1926745</v>
      </c>
      <c r="L17" s="32"/>
      <c r="M17" s="32">
        <v>5885612241</v>
      </c>
      <c r="N17" s="224"/>
      <c r="O17" s="32">
        <v>-7121540371</v>
      </c>
      <c r="P17" s="32"/>
      <c r="Q17" s="32">
        <f t="shared" si="1"/>
        <v>-1235928130</v>
      </c>
    </row>
    <row r="18" spans="1:17" ht="21">
      <c r="A18" s="223" t="s">
        <v>107</v>
      </c>
      <c r="B18" s="224"/>
      <c r="C18" s="32">
        <v>128773</v>
      </c>
      <c r="D18" s="224"/>
      <c r="E18" s="32">
        <v>552000735</v>
      </c>
      <c r="F18" s="21"/>
      <c r="G18" s="32">
        <v>-496000162</v>
      </c>
      <c r="H18" s="224"/>
      <c r="I18" s="32">
        <f t="shared" si="0"/>
        <v>56000573</v>
      </c>
      <c r="J18" s="32"/>
      <c r="K18" s="21">
        <v>2253916</v>
      </c>
      <c r="L18" s="32"/>
      <c r="M18" s="32">
        <v>9546991232</v>
      </c>
      <c r="N18" s="224"/>
      <c r="O18" s="32">
        <v>-8620899039</v>
      </c>
      <c r="P18" s="32"/>
      <c r="Q18" s="32">
        <f t="shared" si="1"/>
        <v>926092193</v>
      </c>
    </row>
    <row r="19" spans="1:17" ht="21">
      <c r="A19" s="223" t="s">
        <v>115</v>
      </c>
      <c r="B19" s="224"/>
      <c r="C19" s="32">
        <v>17522</v>
      </c>
      <c r="D19" s="224"/>
      <c r="E19" s="32">
        <v>789831291</v>
      </c>
      <c r="F19" s="21"/>
      <c r="G19" s="32">
        <v>-858680543</v>
      </c>
      <c r="H19" s="224"/>
      <c r="I19" s="32">
        <f t="shared" si="0"/>
        <v>-68849252</v>
      </c>
      <c r="J19" s="32"/>
      <c r="K19" s="21">
        <v>411805</v>
      </c>
      <c r="L19" s="32"/>
      <c r="M19" s="32">
        <v>21513414377</v>
      </c>
      <c r="N19" s="224"/>
      <c r="O19" s="32">
        <v>-20091104961</v>
      </c>
      <c r="P19" s="32"/>
      <c r="Q19" s="32">
        <f t="shared" si="1"/>
        <v>1422309416</v>
      </c>
    </row>
    <row r="20" spans="1:17" ht="21">
      <c r="A20" s="223" t="s">
        <v>90</v>
      </c>
      <c r="B20" s="224"/>
      <c r="C20" s="32">
        <v>189807</v>
      </c>
      <c r="D20" s="224"/>
      <c r="E20" s="32">
        <v>784516406</v>
      </c>
      <c r="F20" s="21"/>
      <c r="G20" s="32">
        <v>-1095439980</v>
      </c>
      <c r="H20" s="224"/>
      <c r="I20" s="32">
        <f t="shared" si="0"/>
        <v>-310923574</v>
      </c>
      <c r="J20" s="32"/>
      <c r="K20" s="21">
        <v>3042866</v>
      </c>
      <c r="L20" s="32"/>
      <c r="M20" s="32">
        <v>15542931459</v>
      </c>
      <c r="N20" s="224"/>
      <c r="O20" s="32">
        <v>-17749405351</v>
      </c>
      <c r="P20" s="32"/>
      <c r="Q20" s="32">
        <f t="shared" si="1"/>
        <v>-2206473892</v>
      </c>
    </row>
    <row r="21" spans="1:17" ht="21">
      <c r="A21" s="223" t="s">
        <v>174</v>
      </c>
      <c r="B21" s="224"/>
      <c r="C21" s="32">
        <v>354290</v>
      </c>
      <c r="D21" s="224"/>
      <c r="E21" s="32">
        <v>1759085494</v>
      </c>
      <c r="F21" s="21"/>
      <c r="G21" s="32">
        <v>-2432949490</v>
      </c>
      <c r="H21" s="224"/>
      <c r="I21" s="32">
        <f t="shared" si="0"/>
        <v>-673863996</v>
      </c>
      <c r="J21" s="32"/>
      <c r="K21" s="21">
        <v>1697301</v>
      </c>
      <c r="L21" s="32"/>
      <c r="M21" s="32">
        <v>9612811678</v>
      </c>
      <c r="N21" s="224"/>
      <c r="O21" s="32">
        <v>-11734041243</v>
      </c>
      <c r="P21" s="32"/>
      <c r="Q21" s="32">
        <f t="shared" si="1"/>
        <v>-2121229565</v>
      </c>
    </row>
    <row r="22" spans="1:17" ht="21">
      <c r="A22" s="223" t="s">
        <v>236</v>
      </c>
      <c r="B22" s="224"/>
      <c r="C22" s="32">
        <v>83965</v>
      </c>
      <c r="D22" s="224"/>
      <c r="E22" s="32">
        <v>398838204</v>
      </c>
      <c r="F22" s="21"/>
      <c r="G22" s="32">
        <v>-445596375</v>
      </c>
      <c r="H22" s="224"/>
      <c r="I22" s="32">
        <f t="shared" si="0"/>
        <v>-46758171</v>
      </c>
      <c r="J22" s="32"/>
      <c r="K22" s="21">
        <v>579819</v>
      </c>
      <c r="L22" s="32"/>
      <c r="M22" s="32">
        <v>2898891912</v>
      </c>
      <c r="N22" s="224"/>
      <c r="O22" s="32">
        <v>-18212989286</v>
      </c>
      <c r="P22" s="32"/>
      <c r="Q22" s="32">
        <f t="shared" si="1"/>
        <v>-15314097374</v>
      </c>
    </row>
    <row r="23" spans="1:17" ht="21">
      <c r="A23" s="223" t="s">
        <v>211</v>
      </c>
      <c r="B23" s="224"/>
      <c r="C23" s="32">
        <v>0</v>
      </c>
      <c r="D23" s="224"/>
      <c r="E23" s="32">
        <v>0</v>
      </c>
      <c r="F23" s="21"/>
      <c r="G23" s="32">
        <v>0</v>
      </c>
      <c r="H23" s="224"/>
      <c r="I23" s="32">
        <f t="shared" si="0"/>
        <v>0</v>
      </c>
      <c r="J23" s="32"/>
      <c r="K23" s="21">
        <v>944167</v>
      </c>
      <c r="L23" s="32"/>
      <c r="M23" s="32">
        <v>5374624870</v>
      </c>
      <c r="N23" s="224"/>
      <c r="O23" s="32">
        <v>-8568406968</v>
      </c>
      <c r="P23" s="32"/>
      <c r="Q23" s="32">
        <f t="shared" si="1"/>
        <v>-3193782098</v>
      </c>
    </row>
    <row r="24" spans="1:17" ht="21">
      <c r="A24" s="223" t="s">
        <v>97</v>
      </c>
      <c r="B24" s="224"/>
      <c r="C24" s="32">
        <v>137254</v>
      </c>
      <c r="D24" s="224"/>
      <c r="E24" s="32">
        <v>1034208490</v>
      </c>
      <c r="F24" s="21"/>
      <c r="G24" s="32">
        <v>-1193242298</v>
      </c>
      <c r="H24" s="224"/>
      <c r="I24" s="32">
        <f t="shared" si="0"/>
        <v>-159033808</v>
      </c>
      <c r="J24" s="32"/>
      <c r="K24" s="21">
        <v>715503</v>
      </c>
      <c r="L24" s="32"/>
      <c r="M24" s="32">
        <v>5681845145</v>
      </c>
      <c r="N24" s="224"/>
      <c r="O24" s="32">
        <v>-6241273726</v>
      </c>
      <c r="P24" s="32"/>
      <c r="Q24" s="32">
        <f t="shared" si="1"/>
        <v>-559428581</v>
      </c>
    </row>
    <row r="25" spans="1:17" ht="21">
      <c r="A25" s="223" t="s">
        <v>289</v>
      </c>
      <c r="B25" s="224"/>
      <c r="C25" s="32">
        <v>26238</v>
      </c>
      <c r="D25" s="224"/>
      <c r="E25" s="32">
        <v>383537670</v>
      </c>
      <c r="F25" s="21"/>
      <c r="G25" s="32">
        <v>-433927110</v>
      </c>
      <c r="H25" s="224"/>
      <c r="I25" s="32">
        <f t="shared" si="0"/>
        <v>-50389440</v>
      </c>
      <c r="J25" s="32"/>
      <c r="K25" s="21">
        <v>166092</v>
      </c>
      <c r="L25" s="32"/>
      <c r="M25" s="32">
        <v>2437403938</v>
      </c>
      <c r="N25" s="224"/>
      <c r="O25" s="32">
        <v>-2765437655</v>
      </c>
      <c r="P25" s="32"/>
      <c r="Q25" s="32">
        <f t="shared" si="1"/>
        <v>-328033717</v>
      </c>
    </row>
    <row r="26" spans="1:17" ht="21">
      <c r="A26" s="223" t="s">
        <v>259</v>
      </c>
      <c r="B26" s="224"/>
      <c r="C26" s="32">
        <v>21765</v>
      </c>
      <c r="D26" s="224"/>
      <c r="E26" s="32">
        <v>355362802</v>
      </c>
      <c r="F26" s="21"/>
      <c r="G26" s="32">
        <v>-288792013</v>
      </c>
      <c r="H26" s="224"/>
      <c r="I26" s="32">
        <f t="shared" si="0"/>
        <v>66570789</v>
      </c>
      <c r="J26" s="32"/>
      <c r="K26" s="21">
        <v>178090</v>
      </c>
      <c r="L26" s="32"/>
      <c r="M26" s="32">
        <v>3935165894</v>
      </c>
      <c r="N26" s="224"/>
      <c r="O26" s="32">
        <v>-3044500392</v>
      </c>
      <c r="P26" s="32"/>
      <c r="Q26" s="32">
        <f t="shared" si="1"/>
        <v>890665502</v>
      </c>
    </row>
    <row r="27" spans="1:17" ht="21">
      <c r="A27" s="223" t="s">
        <v>280</v>
      </c>
      <c r="B27" s="224"/>
      <c r="C27" s="32">
        <v>5938</v>
      </c>
      <c r="D27" s="224"/>
      <c r="E27" s="32">
        <v>259852281</v>
      </c>
      <c r="F27" s="21"/>
      <c r="G27" s="32">
        <v>-205391791</v>
      </c>
      <c r="H27" s="224"/>
      <c r="I27" s="32">
        <f t="shared" si="0"/>
        <v>54460490</v>
      </c>
      <c r="J27" s="32"/>
      <c r="K27" s="21">
        <v>449765</v>
      </c>
      <c r="L27" s="32"/>
      <c r="M27" s="32">
        <v>19666543198</v>
      </c>
      <c r="N27" s="224"/>
      <c r="O27" s="32">
        <v>-15521587679</v>
      </c>
      <c r="P27" s="32"/>
      <c r="Q27" s="32">
        <f t="shared" si="1"/>
        <v>4144955519</v>
      </c>
    </row>
    <row r="28" spans="1:17" ht="21">
      <c r="A28" s="223" t="s">
        <v>288</v>
      </c>
      <c r="B28" s="224"/>
      <c r="C28" s="32">
        <v>22375</v>
      </c>
      <c r="D28" s="224"/>
      <c r="E28" s="32">
        <v>636797300</v>
      </c>
      <c r="F28" s="21"/>
      <c r="G28" s="32">
        <v>-617375467</v>
      </c>
      <c r="H28" s="224"/>
      <c r="I28" s="32">
        <f t="shared" si="0"/>
        <v>19421833</v>
      </c>
      <c r="J28" s="32"/>
      <c r="K28" s="21">
        <v>191474</v>
      </c>
      <c r="L28" s="32"/>
      <c r="M28" s="32">
        <v>5497547472</v>
      </c>
      <c r="N28" s="224"/>
      <c r="O28" s="32">
        <v>-5259141866</v>
      </c>
      <c r="P28" s="32"/>
      <c r="Q28" s="32">
        <f t="shared" si="1"/>
        <v>238405606</v>
      </c>
    </row>
    <row r="29" spans="1:17" ht="21">
      <c r="A29" s="223" t="s">
        <v>152</v>
      </c>
      <c r="B29" s="224"/>
      <c r="C29" s="32">
        <v>15563</v>
      </c>
      <c r="D29" s="224"/>
      <c r="E29" s="32">
        <v>448659229</v>
      </c>
      <c r="F29" s="21"/>
      <c r="G29" s="32">
        <v>-536361307</v>
      </c>
      <c r="H29" s="224"/>
      <c r="I29" s="32">
        <f t="shared" si="0"/>
        <v>-87702078</v>
      </c>
      <c r="J29" s="32"/>
      <c r="K29" s="21">
        <v>1139105</v>
      </c>
      <c r="L29" s="32"/>
      <c r="M29" s="32">
        <v>35002138353</v>
      </c>
      <c r="N29" s="224"/>
      <c r="O29" s="32">
        <v>-39268601754</v>
      </c>
      <c r="P29" s="32"/>
      <c r="Q29" s="32">
        <f t="shared" si="1"/>
        <v>-4266463401</v>
      </c>
    </row>
    <row r="30" spans="1:17" ht="21">
      <c r="A30" s="223" t="s">
        <v>272</v>
      </c>
      <c r="B30" s="224"/>
      <c r="C30" s="32">
        <v>231773</v>
      </c>
      <c r="D30" s="224"/>
      <c r="E30" s="32">
        <v>2729814702</v>
      </c>
      <c r="F30" s="21"/>
      <c r="G30" s="32">
        <v>-3658257923</v>
      </c>
      <c r="H30" s="224"/>
      <c r="I30" s="32">
        <f t="shared" si="0"/>
        <v>-928443221</v>
      </c>
      <c r="J30" s="32"/>
      <c r="K30" s="21">
        <v>932915</v>
      </c>
      <c r="L30" s="32"/>
      <c r="M30" s="32">
        <v>11764215552</v>
      </c>
      <c r="N30" s="224"/>
      <c r="O30" s="32">
        <v>-14881211320</v>
      </c>
      <c r="P30" s="32"/>
      <c r="Q30" s="32">
        <f t="shared" si="1"/>
        <v>-3116995768</v>
      </c>
    </row>
    <row r="31" spans="1:17" ht="21">
      <c r="A31" s="223" t="s">
        <v>251</v>
      </c>
      <c r="B31" s="224"/>
      <c r="C31" s="32">
        <v>32476</v>
      </c>
      <c r="D31" s="224"/>
      <c r="E31" s="32">
        <v>184282267</v>
      </c>
      <c r="F31" s="21"/>
      <c r="G31" s="32">
        <v>-232923782</v>
      </c>
      <c r="H31" s="224"/>
      <c r="I31" s="32">
        <f t="shared" si="0"/>
        <v>-48641515</v>
      </c>
      <c r="J31" s="32"/>
      <c r="K31" s="21">
        <v>180063</v>
      </c>
      <c r="L31" s="32"/>
      <c r="M31" s="32">
        <v>1099060636</v>
      </c>
      <c r="N31" s="224"/>
      <c r="O31" s="32">
        <v>-1300311183</v>
      </c>
      <c r="P31" s="32"/>
      <c r="Q31" s="32">
        <f t="shared" si="1"/>
        <v>-201250547</v>
      </c>
    </row>
    <row r="32" spans="1:17" ht="21">
      <c r="A32" s="223" t="s">
        <v>148</v>
      </c>
      <c r="B32" s="224"/>
      <c r="C32" s="32">
        <v>16445</v>
      </c>
      <c r="D32" s="224"/>
      <c r="E32" s="32">
        <v>93505721</v>
      </c>
      <c r="F32" s="21"/>
      <c r="G32" s="32">
        <v>-116205901</v>
      </c>
      <c r="H32" s="224"/>
      <c r="I32" s="32">
        <f t="shared" si="0"/>
        <v>-22700180</v>
      </c>
      <c r="J32" s="32"/>
      <c r="K32" s="21">
        <v>77380</v>
      </c>
      <c r="L32" s="32"/>
      <c r="M32" s="32">
        <v>470219476</v>
      </c>
      <c r="N32" s="224"/>
      <c r="O32" s="32">
        <v>-548866706</v>
      </c>
      <c r="P32" s="32"/>
      <c r="Q32" s="32">
        <f t="shared" si="1"/>
        <v>-78647230</v>
      </c>
    </row>
    <row r="33" spans="1:17" ht="21">
      <c r="A33" s="223" t="s">
        <v>133</v>
      </c>
      <c r="B33" s="224"/>
      <c r="C33" s="32">
        <v>0</v>
      </c>
      <c r="D33" s="224"/>
      <c r="E33" s="32">
        <v>0</v>
      </c>
      <c r="F33" s="21"/>
      <c r="G33" s="32">
        <v>0</v>
      </c>
      <c r="H33" s="224"/>
      <c r="I33" s="32">
        <f t="shared" si="0"/>
        <v>0</v>
      </c>
      <c r="J33" s="32"/>
      <c r="K33" s="21">
        <v>2839045</v>
      </c>
      <c r="L33" s="32"/>
      <c r="M33" s="32">
        <v>48107894827</v>
      </c>
      <c r="N33" s="224"/>
      <c r="O33" s="32">
        <v>-40873139623</v>
      </c>
      <c r="P33" s="32"/>
      <c r="Q33" s="32">
        <f t="shared" si="1"/>
        <v>7234755204</v>
      </c>
    </row>
    <row r="34" spans="1:17" ht="21">
      <c r="A34" s="223" t="s">
        <v>228</v>
      </c>
      <c r="B34" s="224"/>
      <c r="C34" s="32">
        <v>111495</v>
      </c>
      <c r="D34" s="224"/>
      <c r="E34" s="32">
        <v>407069069</v>
      </c>
      <c r="F34" s="21"/>
      <c r="G34" s="32">
        <v>-468594014</v>
      </c>
      <c r="H34" s="224"/>
      <c r="I34" s="32">
        <f t="shared" si="0"/>
        <v>-61524945</v>
      </c>
      <c r="J34" s="32"/>
      <c r="K34" s="21">
        <v>808164</v>
      </c>
      <c r="L34" s="32"/>
      <c r="M34" s="32">
        <v>2984603445</v>
      </c>
      <c r="N34" s="224"/>
      <c r="O34" s="32">
        <v>-3414426246</v>
      </c>
      <c r="P34" s="32"/>
      <c r="Q34" s="32">
        <f t="shared" si="1"/>
        <v>-429822801</v>
      </c>
    </row>
    <row r="35" spans="1:17" ht="21">
      <c r="A35" s="223" t="s">
        <v>155</v>
      </c>
      <c r="B35" s="224"/>
      <c r="C35" s="32">
        <v>16039</v>
      </c>
      <c r="D35" s="224"/>
      <c r="E35" s="32">
        <v>697260204</v>
      </c>
      <c r="F35" s="21"/>
      <c r="G35" s="32">
        <v>-718257469</v>
      </c>
      <c r="H35" s="224"/>
      <c r="I35" s="32">
        <f t="shared" si="0"/>
        <v>-20997265</v>
      </c>
      <c r="J35" s="32"/>
      <c r="K35" s="21">
        <v>327915</v>
      </c>
      <c r="L35" s="32"/>
      <c r="M35" s="32">
        <v>14194487855</v>
      </c>
      <c r="N35" s="224"/>
      <c r="O35" s="32">
        <v>-14681394656</v>
      </c>
      <c r="P35" s="32"/>
      <c r="Q35" s="32">
        <f t="shared" si="1"/>
        <v>-486906801</v>
      </c>
    </row>
    <row r="36" spans="1:17" ht="21">
      <c r="A36" s="223" t="s">
        <v>205</v>
      </c>
      <c r="B36" s="224"/>
      <c r="C36" s="32">
        <v>43663</v>
      </c>
      <c r="D36" s="224"/>
      <c r="E36" s="32">
        <v>177302097</v>
      </c>
      <c r="F36" s="21"/>
      <c r="G36" s="32">
        <v>-162906924</v>
      </c>
      <c r="H36" s="224"/>
      <c r="I36" s="32">
        <f t="shared" si="0"/>
        <v>14395173</v>
      </c>
      <c r="J36" s="32"/>
      <c r="K36" s="21">
        <v>320418</v>
      </c>
      <c r="L36" s="32"/>
      <c r="M36" s="32">
        <v>2362263069</v>
      </c>
      <c r="N36" s="224"/>
      <c r="O36" s="32">
        <v>-2298324874</v>
      </c>
      <c r="P36" s="32"/>
      <c r="Q36" s="32">
        <f t="shared" si="1"/>
        <v>63938195</v>
      </c>
    </row>
    <row r="37" spans="1:17" ht="21">
      <c r="A37" s="223" t="s">
        <v>196</v>
      </c>
      <c r="B37" s="224"/>
      <c r="C37" s="32">
        <v>76188</v>
      </c>
      <c r="D37" s="224"/>
      <c r="E37" s="32">
        <v>608282004</v>
      </c>
      <c r="F37" s="21"/>
      <c r="G37" s="32">
        <v>-575318501</v>
      </c>
      <c r="H37" s="224"/>
      <c r="I37" s="32">
        <f t="shared" si="0"/>
        <v>32963503</v>
      </c>
      <c r="J37" s="32"/>
      <c r="K37" s="21">
        <v>1110400</v>
      </c>
      <c r="L37" s="32"/>
      <c r="M37" s="32">
        <v>8810568776</v>
      </c>
      <c r="N37" s="224"/>
      <c r="O37" s="32">
        <v>-8371071451</v>
      </c>
      <c r="P37" s="32"/>
      <c r="Q37" s="32">
        <f t="shared" si="1"/>
        <v>439497325</v>
      </c>
    </row>
    <row r="38" spans="1:17" ht="21">
      <c r="A38" s="223" t="s">
        <v>158</v>
      </c>
      <c r="B38" s="224"/>
      <c r="C38" s="32">
        <v>119843</v>
      </c>
      <c r="D38" s="224"/>
      <c r="E38" s="32">
        <v>1296292785</v>
      </c>
      <c r="F38" s="21"/>
      <c r="G38" s="32">
        <v>-1215388088</v>
      </c>
      <c r="H38" s="224"/>
      <c r="I38" s="32">
        <f t="shared" si="0"/>
        <v>80904697</v>
      </c>
      <c r="J38" s="32"/>
      <c r="K38" s="21">
        <v>663584</v>
      </c>
      <c r="L38" s="32"/>
      <c r="M38" s="32">
        <v>7094519626</v>
      </c>
      <c r="N38" s="224"/>
      <c r="O38" s="32">
        <v>-6664507355</v>
      </c>
      <c r="P38" s="32"/>
      <c r="Q38" s="32">
        <f t="shared" si="1"/>
        <v>430012271</v>
      </c>
    </row>
    <row r="39" spans="1:17" ht="21">
      <c r="A39" s="223" t="s">
        <v>99</v>
      </c>
      <c r="B39" s="224"/>
      <c r="C39" s="32">
        <v>172806</v>
      </c>
      <c r="D39" s="224"/>
      <c r="E39" s="32">
        <v>542263228</v>
      </c>
      <c r="F39" s="21"/>
      <c r="G39" s="32">
        <v>-708779559</v>
      </c>
      <c r="H39" s="224"/>
      <c r="I39" s="32">
        <f t="shared" si="0"/>
        <v>-166516331</v>
      </c>
      <c r="J39" s="32"/>
      <c r="K39" s="21">
        <v>727522</v>
      </c>
      <c r="L39" s="32"/>
      <c r="M39" s="32">
        <v>2401265552</v>
      </c>
      <c r="N39" s="224"/>
      <c r="O39" s="32">
        <v>-2997298818</v>
      </c>
      <c r="P39" s="32"/>
      <c r="Q39" s="32">
        <f t="shared" si="1"/>
        <v>-596033266</v>
      </c>
    </row>
    <row r="40" spans="1:17" ht="21">
      <c r="A40" s="223" t="s">
        <v>139</v>
      </c>
      <c r="B40" s="224"/>
      <c r="C40" s="32">
        <v>0</v>
      </c>
      <c r="D40" s="224"/>
      <c r="E40" s="32">
        <v>0</v>
      </c>
      <c r="F40" s="21"/>
      <c r="G40" s="32">
        <v>0</v>
      </c>
      <c r="H40" s="224"/>
      <c r="I40" s="32">
        <f t="shared" si="0"/>
        <v>0</v>
      </c>
      <c r="J40" s="32"/>
      <c r="K40" s="21">
        <v>297699</v>
      </c>
      <c r="L40" s="32"/>
      <c r="M40" s="32">
        <v>2484645244</v>
      </c>
      <c r="N40" s="224"/>
      <c r="O40" s="32">
        <v>-2709247239</v>
      </c>
      <c r="P40" s="32"/>
      <c r="Q40" s="32">
        <f t="shared" si="1"/>
        <v>-224601995</v>
      </c>
    </row>
    <row r="41" spans="1:17" ht="21">
      <c r="A41" s="223" t="s">
        <v>176</v>
      </c>
      <c r="B41" s="224"/>
      <c r="C41" s="32">
        <v>45020</v>
      </c>
      <c r="D41" s="224"/>
      <c r="E41" s="32">
        <v>1418385135</v>
      </c>
      <c r="F41" s="21"/>
      <c r="G41" s="32">
        <v>-1254963838</v>
      </c>
      <c r="H41" s="224"/>
      <c r="I41" s="32">
        <f t="shared" si="0"/>
        <v>163421297</v>
      </c>
      <c r="J41" s="32"/>
      <c r="K41" s="21">
        <v>1061801</v>
      </c>
      <c r="L41" s="32"/>
      <c r="M41" s="32">
        <v>31145556839</v>
      </c>
      <c r="N41" s="224"/>
      <c r="O41" s="32">
        <v>-29532904504</v>
      </c>
      <c r="P41" s="32"/>
      <c r="Q41" s="32">
        <f t="shared" si="1"/>
        <v>1612652335</v>
      </c>
    </row>
    <row r="42" spans="1:17" ht="21">
      <c r="A42" s="223" t="s">
        <v>226</v>
      </c>
      <c r="B42" s="224"/>
      <c r="C42" s="32">
        <v>1615273</v>
      </c>
      <c r="D42" s="224"/>
      <c r="E42" s="32">
        <v>20004755970</v>
      </c>
      <c r="F42" s="21"/>
      <c r="G42" s="32">
        <v>-17563931136</v>
      </c>
      <c r="H42" s="224"/>
      <c r="I42" s="32">
        <f t="shared" si="0"/>
        <v>2440824834</v>
      </c>
      <c r="J42" s="32"/>
      <c r="K42" s="21">
        <v>1704154</v>
      </c>
      <c r="L42" s="32"/>
      <c r="M42" s="32">
        <v>21091620850</v>
      </c>
      <c r="N42" s="224"/>
      <c r="O42" s="32">
        <v>-18731827692</v>
      </c>
      <c r="P42" s="32"/>
      <c r="Q42" s="32">
        <f t="shared" si="1"/>
        <v>2359793158</v>
      </c>
    </row>
    <row r="43" spans="1:17" ht="21">
      <c r="A43" s="223" t="s">
        <v>269</v>
      </c>
      <c r="B43" s="224"/>
      <c r="C43" s="32">
        <v>4102</v>
      </c>
      <c r="D43" s="224"/>
      <c r="E43" s="32">
        <v>44797740</v>
      </c>
      <c r="F43" s="21"/>
      <c r="G43" s="32">
        <v>-42805222</v>
      </c>
      <c r="H43" s="224"/>
      <c r="I43" s="32">
        <f t="shared" si="0"/>
        <v>1992518</v>
      </c>
      <c r="J43" s="32"/>
      <c r="K43" s="21">
        <v>24065</v>
      </c>
      <c r="L43" s="32"/>
      <c r="M43" s="32">
        <v>250028135</v>
      </c>
      <c r="N43" s="224"/>
      <c r="O43" s="32">
        <v>-250771944</v>
      </c>
      <c r="P43" s="32"/>
      <c r="Q43" s="32">
        <f t="shared" si="1"/>
        <v>-743809</v>
      </c>
    </row>
    <row r="44" spans="1:17" ht="21">
      <c r="A44" s="223" t="s">
        <v>250</v>
      </c>
      <c r="B44" s="224"/>
      <c r="C44" s="32">
        <v>1802324</v>
      </c>
      <c r="D44" s="224"/>
      <c r="E44" s="32">
        <v>20405752548</v>
      </c>
      <c r="F44" s="21"/>
      <c r="G44" s="32">
        <v>-23043873401</v>
      </c>
      <c r="H44" s="224"/>
      <c r="I44" s="32">
        <f t="shared" si="0"/>
        <v>-2638120853</v>
      </c>
      <c r="J44" s="32"/>
      <c r="K44" s="21">
        <v>3014403</v>
      </c>
      <c r="L44" s="32"/>
      <c r="M44" s="32">
        <v>33107066424</v>
      </c>
      <c r="N44" s="224"/>
      <c r="O44" s="32">
        <v>-38562810333</v>
      </c>
      <c r="P44" s="32"/>
      <c r="Q44" s="32">
        <f t="shared" si="1"/>
        <v>-5455743909</v>
      </c>
    </row>
    <row r="45" spans="1:17" ht="21">
      <c r="A45" s="223" t="s">
        <v>96</v>
      </c>
      <c r="B45" s="224"/>
      <c r="C45" s="32">
        <v>9489521</v>
      </c>
      <c r="D45" s="224"/>
      <c r="E45" s="32">
        <v>55031375179</v>
      </c>
      <c r="F45" s="21"/>
      <c r="G45" s="32">
        <v>-46571920979</v>
      </c>
      <c r="H45" s="224"/>
      <c r="I45" s="32">
        <f t="shared" si="0"/>
        <v>8459454200</v>
      </c>
      <c r="J45" s="32"/>
      <c r="K45" s="21">
        <v>10266212</v>
      </c>
      <c r="L45" s="32"/>
      <c r="M45" s="32">
        <v>58438699526</v>
      </c>
      <c r="N45" s="224"/>
      <c r="O45" s="32">
        <v>-50525154041</v>
      </c>
      <c r="P45" s="32"/>
      <c r="Q45" s="32">
        <f t="shared" si="1"/>
        <v>7913545485</v>
      </c>
    </row>
    <row r="46" spans="1:17" ht="21">
      <c r="A46" s="223" t="s">
        <v>182</v>
      </c>
      <c r="B46" s="224"/>
      <c r="C46" s="32">
        <v>3596224</v>
      </c>
      <c r="D46" s="224"/>
      <c r="E46" s="32">
        <v>10615219384</v>
      </c>
      <c r="F46" s="21"/>
      <c r="G46" s="32">
        <v>-10506114231</v>
      </c>
      <c r="H46" s="224"/>
      <c r="I46" s="32">
        <f t="shared" si="0"/>
        <v>109105153</v>
      </c>
      <c r="J46" s="32"/>
      <c r="K46" s="21">
        <v>4717836</v>
      </c>
      <c r="L46" s="32"/>
      <c r="M46" s="32">
        <v>13606308337</v>
      </c>
      <c r="N46" s="224"/>
      <c r="O46" s="32">
        <v>-13814436886</v>
      </c>
      <c r="P46" s="32"/>
      <c r="Q46" s="32">
        <f t="shared" si="1"/>
        <v>-208128549</v>
      </c>
    </row>
    <row r="47" spans="1:17" ht="21">
      <c r="A47" s="223" t="s">
        <v>210</v>
      </c>
      <c r="B47" s="224"/>
      <c r="C47" s="32">
        <v>166610</v>
      </c>
      <c r="D47" s="224"/>
      <c r="E47" s="32">
        <v>1265741464</v>
      </c>
      <c r="F47" s="21"/>
      <c r="G47" s="32">
        <v>-1270637630</v>
      </c>
      <c r="H47" s="224"/>
      <c r="I47" s="32">
        <f t="shared" si="0"/>
        <v>-4896166</v>
      </c>
      <c r="J47" s="32"/>
      <c r="K47" s="21">
        <v>603037</v>
      </c>
      <c r="L47" s="32"/>
      <c r="M47" s="32">
        <v>4416340776</v>
      </c>
      <c r="N47" s="224"/>
      <c r="O47" s="32">
        <v>-4606202568</v>
      </c>
      <c r="P47" s="32"/>
      <c r="Q47" s="32">
        <f t="shared" si="1"/>
        <v>-189861792</v>
      </c>
    </row>
    <row r="48" spans="1:17" ht="21">
      <c r="A48" s="223" t="s">
        <v>186</v>
      </c>
      <c r="B48" s="224"/>
      <c r="C48" s="32">
        <v>33692</v>
      </c>
      <c r="D48" s="224"/>
      <c r="E48" s="32">
        <v>671493994</v>
      </c>
      <c r="F48" s="21"/>
      <c r="G48" s="32">
        <v>-671492540</v>
      </c>
      <c r="H48" s="224"/>
      <c r="I48" s="32">
        <f t="shared" si="0"/>
        <v>1454</v>
      </c>
      <c r="J48" s="32"/>
      <c r="K48" s="21">
        <v>593676</v>
      </c>
      <c r="L48" s="32"/>
      <c r="M48" s="32">
        <v>12977466818</v>
      </c>
      <c r="N48" s="224"/>
      <c r="O48" s="32">
        <v>-11691354492</v>
      </c>
      <c r="P48" s="32"/>
      <c r="Q48" s="32">
        <f t="shared" si="1"/>
        <v>1286112326</v>
      </c>
    </row>
    <row r="49" spans="1:17" ht="21">
      <c r="A49" s="223" t="s">
        <v>128</v>
      </c>
      <c r="B49" s="224"/>
      <c r="C49" s="32">
        <v>0</v>
      </c>
      <c r="D49" s="224"/>
      <c r="E49" s="32">
        <v>0</v>
      </c>
      <c r="F49" s="21"/>
      <c r="G49" s="32">
        <v>0</v>
      </c>
      <c r="H49" s="224"/>
      <c r="I49" s="32">
        <f t="shared" si="0"/>
        <v>0</v>
      </c>
      <c r="J49" s="32"/>
      <c r="K49" s="21">
        <v>11613106</v>
      </c>
      <c r="L49" s="32"/>
      <c r="M49" s="32">
        <v>95458933315</v>
      </c>
      <c r="N49" s="224"/>
      <c r="O49" s="32">
        <v>-69926081396</v>
      </c>
      <c r="P49" s="32"/>
      <c r="Q49" s="32">
        <f t="shared" si="1"/>
        <v>25532851919</v>
      </c>
    </row>
    <row r="50" spans="1:17" ht="21">
      <c r="A50" s="223" t="s">
        <v>135</v>
      </c>
      <c r="B50" s="224"/>
      <c r="C50" s="32">
        <v>43346</v>
      </c>
      <c r="D50" s="224"/>
      <c r="E50" s="32">
        <v>226485175</v>
      </c>
      <c r="F50" s="21"/>
      <c r="G50" s="32">
        <v>-317024817</v>
      </c>
      <c r="H50" s="224"/>
      <c r="I50" s="32">
        <f t="shared" si="0"/>
        <v>-90539642</v>
      </c>
      <c r="J50" s="32"/>
      <c r="K50" s="21">
        <v>121639</v>
      </c>
      <c r="L50" s="32"/>
      <c r="M50" s="32">
        <v>1896427082</v>
      </c>
      <c r="N50" s="224"/>
      <c r="O50" s="32">
        <v>-2413151613</v>
      </c>
      <c r="P50" s="32"/>
      <c r="Q50" s="32">
        <f t="shared" si="1"/>
        <v>-516724531</v>
      </c>
    </row>
    <row r="51" spans="1:17" ht="21">
      <c r="A51" s="223" t="s">
        <v>204</v>
      </c>
      <c r="B51" s="224"/>
      <c r="C51" s="32">
        <v>2891148</v>
      </c>
      <c r="D51" s="224"/>
      <c r="E51" s="32">
        <v>5718041111</v>
      </c>
      <c r="F51" s="21"/>
      <c r="G51" s="32">
        <v>-6581538633</v>
      </c>
      <c r="H51" s="224"/>
      <c r="I51" s="32">
        <f t="shared" si="0"/>
        <v>-863497522</v>
      </c>
      <c r="J51" s="32"/>
      <c r="K51" s="21">
        <v>19299655</v>
      </c>
      <c r="L51" s="32"/>
      <c r="M51" s="32">
        <v>32323514736</v>
      </c>
      <c r="N51" s="224"/>
      <c r="O51" s="32">
        <v>-43975228527</v>
      </c>
      <c r="P51" s="32"/>
      <c r="Q51" s="32">
        <f t="shared" si="1"/>
        <v>-11651713791</v>
      </c>
    </row>
    <row r="52" spans="1:17" ht="21">
      <c r="A52" s="223" t="s">
        <v>287</v>
      </c>
      <c r="B52" s="224"/>
      <c r="C52" s="32">
        <v>69586</v>
      </c>
      <c r="D52" s="224"/>
      <c r="E52" s="32">
        <v>1057131233</v>
      </c>
      <c r="F52" s="21"/>
      <c r="G52" s="32">
        <v>-1244620603</v>
      </c>
      <c r="H52" s="224"/>
      <c r="I52" s="32">
        <f t="shared" si="0"/>
        <v>-187489370</v>
      </c>
      <c r="J52" s="32"/>
      <c r="K52" s="21">
        <v>495662</v>
      </c>
      <c r="L52" s="32"/>
      <c r="M52" s="32">
        <v>7947214197</v>
      </c>
      <c r="N52" s="224"/>
      <c r="O52" s="32">
        <v>-8873369827</v>
      </c>
      <c r="P52" s="32"/>
      <c r="Q52" s="32">
        <f t="shared" si="1"/>
        <v>-926155630</v>
      </c>
    </row>
    <row r="53" spans="1:17" ht="21">
      <c r="A53" s="223" t="s">
        <v>105</v>
      </c>
      <c r="B53" s="224"/>
      <c r="C53" s="32">
        <v>14744</v>
      </c>
      <c r="D53" s="224"/>
      <c r="E53" s="32">
        <v>864703545</v>
      </c>
      <c r="F53" s="21"/>
      <c r="G53" s="32">
        <v>-905147002</v>
      </c>
      <c r="H53" s="224"/>
      <c r="I53" s="32">
        <f t="shared" si="0"/>
        <v>-40443457</v>
      </c>
      <c r="J53" s="32"/>
      <c r="K53" s="21">
        <v>81447</v>
      </c>
      <c r="L53" s="32"/>
      <c r="M53" s="32">
        <v>4985968129</v>
      </c>
      <c r="N53" s="224"/>
      <c r="O53" s="32">
        <v>-5136748476</v>
      </c>
      <c r="P53" s="32"/>
      <c r="Q53" s="32">
        <f t="shared" si="1"/>
        <v>-150780347</v>
      </c>
    </row>
    <row r="54" spans="1:17" ht="21">
      <c r="A54" s="223" t="s">
        <v>119</v>
      </c>
      <c r="B54" s="224"/>
      <c r="C54" s="32">
        <v>9356</v>
      </c>
      <c r="D54" s="224"/>
      <c r="E54" s="32">
        <v>290801681</v>
      </c>
      <c r="F54" s="21"/>
      <c r="G54" s="32">
        <v>-220862426</v>
      </c>
      <c r="H54" s="224"/>
      <c r="I54" s="32">
        <f t="shared" si="0"/>
        <v>69939255</v>
      </c>
      <c r="J54" s="32"/>
      <c r="K54" s="21">
        <v>1214042</v>
      </c>
      <c r="L54" s="32"/>
      <c r="M54" s="32">
        <v>35572808011</v>
      </c>
      <c r="N54" s="224"/>
      <c r="O54" s="32">
        <v>-28461141648</v>
      </c>
      <c r="P54" s="32"/>
      <c r="Q54" s="32">
        <f t="shared" si="1"/>
        <v>7111666363</v>
      </c>
    </row>
    <row r="55" spans="1:17" ht="21">
      <c r="A55" s="223" t="s">
        <v>227</v>
      </c>
      <c r="B55" s="224"/>
      <c r="C55" s="32">
        <v>15951</v>
      </c>
      <c r="D55" s="224"/>
      <c r="E55" s="32">
        <v>294048662</v>
      </c>
      <c r="F55" s="21"/>
      <c r="G55" s="32">
        <v>-318158219</v>
      </c>
      <c r="H55" s="224"/>
      <c r="I55" s="32">
        <f t="shared" si="0"/>
        <v>-24109557</v>
      </c>
      <c r="J55" s="32"/>
      <c r="K55" s="21">
        <v>347540</v>
      </c>
      <c r="L55" s="32"/>
      <c r="M55" s="32">
        <v>6454080831</v>
      </c>
      <c r="N55" s="224"/>
      <c r="O55" s="32">
        <v>-6993214886</v>
      </c>
      <c r="P55" s="32"/>
      <c r="Q55" s="32">
        <f t="shared" si="1"/>
        <v>-539134055</v>
      </c>
    </row>
    <row r="56" spans="1:17" ht="21">
      <c r="A56" s="223" t="s">
        <v>252</v>
      </c>
      <c r="B56" s="224"/>
      <c r="C56" s="32">
        <v>64676</v>
      </c>
      <c r="D56" s="224"/>
      <c r="E56" s="32">
        <v>558103423</v>
      </c>
      <c r="F56" s="21"/>
      <c r="G56" s="32">
        <v>-816604846</v>
      </c>
      <c r="H56" s="224"/>
      <c r="I56" s="32">
        <f t="shared" si="0"/>
        <v>-258501423</v>
      </c>
      <c r="J56" s="32"/>
      <c r="K56" s="21">
        <v>248492</v>
      </c>
      <c r="L56" s="32"/>
      <c r="M56" s="32">
        <v>3044013125</v>
      </c>
      <c r="N56" s="224"/>
      <c r="O56" s="32">
        <v>-3645839704</v>
      </c>
      <c r="P56" s="32"/>
      <c r="Q56" s="32">
        <f t="shared" si="1"/>
        <v>-601826579</v>
      </c>
    </row>
    <row r="57" spans="1:17" ht="21">
      <c r="A57" s="223" t="s">
        <v>179</v>
      </c>
      <c r="B57" s="224"/>
      <c r="C57" s="32">
        <v>19598</v>
      </c>
      <c r="D57" s="224"/>
      <c r="E57" s="32">
        <v>805353461</v>
      </c>
      <c r="F57" s="21"/>
      <c r="G57" s="32">
        <v>-1110509876</v>
      </c>
      <c r="H57" s="224"/>
      <c r="I57" s="32">
        <f t="shared" si="0"/>
        <v>-305156415</v>
      </c>
      <c r="J57" s="32"/>
      <c r="K57" s="21">
        <v>1880539</v>
      </c>
      <c r="L57" s="32"/>
      <c r="M57" s="32">
        <v>82496575707</v>
      </c>
      <c r="N57" s="224"/>
      <c r="O57" s="32">
        <v>-106685485738</v>
      </c>
      <c r="P57" s="32"/>
      <c r="Q57" s="32">
        <f t="shared" si="1"/>
        <v>-24188910031</v>
      </c>
    </row>
    <row r="58" spans="1:17" ht="21">
      <c r="A58" s="223" t="s">
        <v>129</v>
      </c>
      <c r="B58" s="224"/>
      <c r="C58" s="32">
        <v>72617</v>
      </c>
      <c r="D58" s="224"/>
      <c r="E58" s="32">
        <v>458827367</v>
      </c>
      <c r="F58" s="21"/>
      <c r="G58" s="32">
        <v>-563278539</v>
      </c>
      <c r="H58" s="224"/>
      <c r="I58" s="32">
        <f t="shared" si="0"/>
        <v>-104451172</v>
      </c>
      <c r="J58" s="32"/>
      <c r="K58" s="21">
        <v>470449</v>
      </c>
      <c r="L58" s="32"/>
      <c r="M58" s="32">
        <v>3200146079</v>
      </c>
      <c r="N58" s="224"/>
      <c r="O58" s="32">
        <v>-3668456443</v>
      </c>
      <c r="P58" s="32"/>
      <c r="Q58" s="32">
        <f t="shared" si="1"/>
        <v>-468310364</v>
      </c>
    </row>
    <row r="59" spans="1:17" ht="21">
      <c r="A59" s="223" t="s">
        <v>153</v>
      </c>
      <c r="B59" s="224"/>
      <c r="C59" s="32">
        <v>137004</v>
      </c>
      <c r="D59" s="224"/>
      <c r="E59" s="32">
        <v>832948915</v>
      </c>
      <c r="F59" s="21"/>
      <c r="G59" s="32">
        <v>-932464123</v>
      </c>
      <c r="H59" s="224"/>
      <c r="I59" s="32">
        <f t="shared" si="0"/>
        <v>-99515208</v>
      </c>
      <c r="J59" s="32"/>
      <c r="K59" s="21">
        <v>1084733</v>
      </c>
      <c r="L59" s="32"/>
      <c r="M59" s="32">
        <v>6427060974</v>
      </c>
      <c r="N59" s="224"/>
      <c r="O59" s="32">
        <v>-7430406852</v>
      </c>
      <c r="P59" s="32"/>
      <c r="Q59" s="32">
        <f t="shared" si="1"/>
        <v>-1003345878</v>
      </c>
    </row>
    <row r="60" spans="1:17" ht="21">
      <c r="A60" s="223" t="s">
        <v>195</v>
      </c>
      <c r="B60" s="224"/>
      <c r="C60" s="32">
        <v>114023</v>
      </c>
      <c r="D60" s="224"/>
      <c r="E60" s="32">
        <v>758503217</v>
      </c>
      <c r="F60" s="21"/>
      <c r="G60" s="32">
        <v>-836543569</v>
      </c>
      <c r="H60" s="224"/>
      <c r="I60" s="32">
        <f t="shared" si="0"/>
        <v>-78040352</v>
      </c>
      <c r="J60" s="32"/>
      <c r="K60" s="21">
        <v>578578</v>
      </c>
      <c r="L60" s="32"/>
      <c r="M60" s="32">
        <v>3936082981</v>
      </c>
      <c r="N60" s="224"/>
      <c r="O60" s="32">
        <v>-4252682292</v>
      </c>
      <c r="P60" s="32"/>
      <c r="Q60" s="32">
        <f t="shared" si="1"/>
        <v>-316599311</v>
      </c>
    </row>
    <row r="61" spans="1:17" ht="21">
      <c r="A61" s="223" t="s">
        <v>127</v>
      </c>
      <c r="B61" s="224"/>
      <c r="C61" s="32">
        <v>18897</v>
      </c>
      <c r="D61" s="224"/>
      <c r="E61" s="32">
        <v>264925479</v>
      </c>
      <c r="F61" s="21"/>
      <c r="G61" s="32">
        <v>-306990141</v>
      </c>
      <c r="H61" s="224"/>
      <c r="I61" s="32">
        <f t="shared" si="0"/>
        <v>-42064662</v>
      </c>
      <c r="J61" s="32"/>
      <c r="K61" s="21">
        <v>133597</v>
      </c>
      <c r="L61" s="32"/>
      <c r="M61" s="32">
        <v>2030689777</v>
      </c>
      <c r="N61" s="224"/>
      <c r="O61" s="32">
        <v>-2174678402</v>
      </c>
      <c r="P61" s="32"/>
      <c r="Q61" s="32">
        <f t="shared" si="1"/>
        <v>-143988625</v>
      </c>
    </row>
    <row r="62" spans="1:17" ht="21">
      <c r="A62" s="223" t="s">
        <v>201</v>
      </c>
      <c r="B62" s="224"/>
      <c r="C62" s="32">
        <v>256144</v>
      </c>
      <c r="D62" s="224"/>
      <c r="E62" s="32">
        <v>962284052</v>
      </c>
      <c r="F62" s="21"/>
      <c r="G62" s="32">
        <v>-941704860</v>
      </c>
      <c r="H62" s="224"/>
      <c r="I62" s="32">
        <f t="shared" si="0"/>
        <v>20579192</v>
      </c>
      <c r="J62" s="32"/>
      <c r="K62" s="21">
        <v>4909072</v>
      </c>
      <c r="L62" s="32"/>
      <c r="M62" s="32">
        <v>19006993873</v>
      </c>
      <c r="N62" s="224"/>
      <c r="O62" s="32">
        <v>-18640141811</v>
      </c>
      <c r="P62" s="32"/>
      <c r="Q62" s="32">
        <f t="shared" si="1"/>
        <v>366852062</v>
      </c>
    </row>
    <row r="63" spans="1:17" ht="21">
      <c r="A63" s="223" t="s">
        <v>212</v>
      </c>
      <c r="B63" s="224"/>
      <c r="C63" s="32">
        <v>487871</v>
      </c>
      <c r="D63" s="224"/>
      <c r="E63" s="32">
        <v>1074535057</v>
      </c>
      <c r="F63" s="21"/>
      <c r="G63" s="32">
        <v>-1180017467</v>
      </c>
      <c r="H63" s="224"/>
      <c r="I63" s="32">
        <f t="shared" si="0"/>
        <v>-105482410</v>
      </c>
      <c r="J63" s="32"/>
      <c r="K63" s="21">
        <v>3197836</v>
      </c>
      <c r="L63" s="32"/>
      <c r="M63" s="32">
        <v>7055249685</v>
      </c>
      <c r="N63" s="224"/>
      <c r="O63" s="32">
        <v>-7754291576</v>
      </c>
      <c r="P63" s="32"/>
      <c r="Q63" s="32">
        <f t="shared" si="1"/>
        <v>-699041891</v>
      </c>
    </row>
    <row r="64" spans="1:17" ht="21">
      <c r="A64" s="223" t="s">
        <v>193</v>
      </c>
      <c r="B64" s="224"/>
      <c r="C64" s="32">
        <v>4091151</v>
      </c>
      <c r="D64" s="224"/>
      <c r="E64" s="32">
        <v>15404793831</v>
      </c>
      <c r="F64" s="21"/>
      <c r="G64" s="32">
        <v>-12807357875</v>
      </c>
      <c r="H64" s="224"/>
      <c r="I64" s="32">
        <f t="shared" si="0"/>
        <v>2597435956</v>
      </c>
      <c r="J64" s="32"/>
      <c r="K64" s="21">
        <v>6443351</v>
      </c>
      <c r="L64" s="32"/>
      <c r="M64" s="32">
        <v>24867096771</v>
      </c>
      <c r="N64" s="224"/>
      <c r="O64" s="32">
        <v>-22111025045</v>
      </c>
      <c r="P64" s="32"/>
      <c r="Q64" s="32">
        <f t="shared" si="1"/>
        <v>2756071726</v>
      </c>
    </row>
    <row r="65" spans="1:17" ht="21">
      <c r="A65" s="223" t="s">
        <v>257</v>
      </c>
      <c r="B65" s="224"/>
      <c r="C65" s="32">
        <v>4207265</v>
      </c>
      <c r="D65" s="224"/>
      <c r="E65" s="32">
        <v>30682905239</v>
      </c>
      <c r="F65" s="21"/>
      <c r="G65" s="32">
        <v>-32070248128</v>
      </c>
      <c r="H65" s="224"/>
      <c r="I65" s="32">
        <f t="shared" si="0"/>
        <v>-1387342889</v>
      </c>
      <c r="J65" s="32"/>
      <c r="K65" s="21">
        <v>4923272</v>
      </c>
      <c r="L65" s="32"/>
      <c r="M65" s="32">
        <v>35435379035</v>
      </c>
      <c r="N65" s="224"/>
      <c r="O65" s="32">
        <v>-37600214298</v>
      </c>
      <c r="P65" s="32"/>
      <c r="Q65" s="32">
        <f t="shared" si="1"/>
        <v>-2164835263</v>
      </c>
    </row>
    <row r="66" spans="1:17" ht="21">
      <c r="A66" s="223" t="s">
        <v>112</v>
      </c>
      <c r="B66" s="224"/>
      <c r="C66" s="32">
        <v>0</v>
      </c>
      <c r="D66" s="224"/>
      <c r="E66" s="32">
        <v>0</v>
      </c>
      <c r="F66" s="21"/>
      <c r="G66" s="32">
        <v>0</v>
      </c>
      <c r="H66" s="224"/>
      <c r="I66" s="32">
        <f t="shared" si="0"/>
        <v>0</v>
      </c>
      <c r="J66" s="32"/>
      <c r="K66" s="21">
        <v>1379383</v>
      </c>
      <c r="L66" s="32"/>
      <c r="M66" s="32">
        <v>4756449419</v>
      </c>
      <c r="N66" s="224"/>
      <c r="O66" s="32">
        <v>-4650673971</v>
      </c>
      <c r="P66" s="32"/>
      <c r="Q66" s="32">
        <f t="shared" si="1"/>
        <v>105775448</v>
      </c>
    </row>
    <row r="67" spans="1:17" ht="21">
      <c r="A67" s="223" t="s">
        <v>110</v>
      </c>
      <c r="B67" s="224"/>
      <c r="C67" s="32">
        <v>94532</v>
      </c>
      <c r="D67" s="224"/>
      <c r="E67" s="32">
        <v>326916432</v>
      </c>
      <c r="F67" s="21"/>
      <c r="G67" s="32">
        <v>-378541411</v>
      </c>
      <c r="H67" s="224"/>
      <c r="I67" s="32">
        <f t="shared" si="0"/>
        <v>-51624979</v>
      </c>
      <c r="J67" s="32"/>
      <c r="K67" s="21">
        <v>507560</v>
      </c>
      <c r="L67" s="32"/>
      <c r="M67" s="32">
        <v>1918950619</v>
      </c>
      <c r="N67" s="224"/>
      <c r="O67" s="32">
        <v>-2040622462</v>
      </c>
      <c r="P67" s="32"/>
      <c r="Q67" s="32">
        <f t="shared" si="1"/>
        <v>-121671843</v>
      </c>
    </row>
    <row r="68" spans="1:17" ht="21">
      <c r="A68" s="223" t="s">
        <v>278</v>
      </c>
      <c r="B68" s="224"/>
      <c r="C68" s="32">
        <v>59795</v>
      </c>
      <c r="D68" s="224"/>
      <c r="E68" s="32">
        <v>876823476</v>
      </c>
      <c r="F68" s="21"/>
      <c r="G68" s="32">
        <v>-1058731371</v>
      </c>
      <c r="H68" s="224"/>
      <c r="I68" s="32">
        <f t="shared" si="0"/>
        <v>-181907895</v>
      </c>
      <c r="J68" s="32"/>
      <c r="K68" s="21">
        <v>275999</v>
      </c>
      <c r="L68" s="32"/>
      <c r="M68" s="32">
        <v>4275968580</v>
      </c>
      <c r="N68" s="224"/>
      <c r="O68" s="32">
        <v>-4912845397</v>
      </c>
      <c r="P68" s="32"/>
      <c r="Q68" s="32">
        <f t="shared" si="1"/>
        <v>-636876817</v>
      </c>
    </row>
    <row r="69" spans="1:17" ht="21">
      <c r="A69" s="223" t="s">
        <v>124</v>
      </c>
      <c r="B69" s="224"/>
      <c r="C69" s="32">
        <v>50945</v>
      </c>
      <c r="D69" s="224"/>
      <c r="E69" s="32">
        <v>226998105</v>
      </c>
      <c r="F69" s="21"/>
      <c r="G69" s="32">
        <v>-273763686</v>
      </c>
      <c r="H69" s="224"/>
      <c r="I69" s="32">
        <f t="shared" si="0"/>
        <v>-46765581</v>
      </c>
      <c r="J69" s="32"/>
      <c r="K69" s="21">
        <v>282218</v>
      </c>
      <c r="L69" s="32"/>
      <c r="M69" s="32">
        <v>1278911855</v>
      </c>
      <c r="N69" s="224"/>
      <c r="O69" s="32">
        <v>-1521756073</v>
      </c>
      <c r="P69" s="32"/>
      <c r="Q69" s="32">
        <f t="shared" si="1"/>
        <v>-242844218</v>
      </c>
    </row>
    <row r="70" spans="1:17" ht="21">
      <c r="A70" s="223" t="s">
        <v>171</v>
      </c>
      <c r="B70" s="224"/>
      <c r="C70" s="32">
        <v>0</v>
      </c>
      <c r="D70" s="224"/>
      <c r="E70" s="32">
        <v>0</v>
      </c>
      <c r="F70" s="21"/>
      <c r="G70" s="32">
        <v>0</v>
      </c>
      <c r="H70" s="224"/>
      <c r="I70" s="32">
        <f t="shared" si="0"/>
        <v>0</v>
      </c>
      <c r="J70" s="32"/>
      <c r="K70" s="21">
        <v>7769755</v>
      </c>
      <c r="L70" s="32"/>
      <c r="M70" s="32">
        <v>117868032112</v>
      </c>
      <c r="N70" s="224"/>
      <c r="O70" s="32">
        <v>-101432472704</v>
      </c>
      <c r="P70" s="32"/>
      <c r="Q70" s="32">
        <f t="shared" si="1"/>
        <v>16435559408</v>
      </c>
    </row>
    <row r="71" spans="1:17" ht="21">
      <c r="A71" s="223" t="s">
        <v>154</v>
      </c>
      <c r="B71" s="224"/>
      <c r="C71" s="32">
        <v>132667</v>
      </c>
      <c r="D71" s="224"/>
      <c r="E71" s="32">
        <v>612075316</v>
      </c>
      <c r="F71" s="21"/>
      <c r="G71" s="32">
        <v>-777620101</v>
      </c>
      <c r="H71" s="224"/>
      <c r="I71" s="32">
        <f t="shared" si="0"/>
        <v>-165544785</v>
      </c>
      <c r="J71" s="32"/>
      <c r="K71" s="21">
        <v>559976</v>
      </c>
      <c r="L71" s="32"/>
      <c r="M71" s="32">
        <v>2687547408</v>
      </c>
      <c r="N71" s="224"/>
      <c r="O71" s="32">
        <v>-3294325341</v>
      </c>
      <c r="P71" s="32"/>
      <c r="Q71" s="32">
        <f t="shared" si="1"/>
        <v>-606777933</v>
      </c>
    </row>
    <row r="72" spans="1:17" ht="21">
      <c r="A72" s="223" t="s">
        <v>93</v>
      </c>
      <c r="B72" s="224"/>
      <c r="C72" s="32">
        <v>136253</v>
      </c>
      <c r="D72" s="224"/>
      <c r="E72" s="32">
        <v>913250318</v>
      </c>
      <c r="F72" s="21"/>
      <c r="G72" s="32">
        <v>-966220895</v>
      </c>
      <c r="H72" s="224"/>
      <c r="I72" s="32">
        <f t="shared" si="0"/>
        <v>-52970577</v>
      </c>
      <c r="J72" s="32"/>
      <c r="K72" s="21">
        <v>683316</v>
      </c>
      <c r="L72" s="32"/>
      <c r="M72" s="32">
        <v>4620838858</v>
      </c>
      <c r="N72" s="224"/>
      <c r="O72" s="32">
        <v>-4873384602</v>
      </c>
      <c r="P72" s="32"/>
      <c r="Q72" s="32">
        <f t="shared" si="1"/>
        <v>-252545744</v>
      </c>
    </row>
    <row r="73" spans="1:17" ht="21">
      <c r="A73" s="223" t="s">
        <v>117</v>
      </c>
      <c r="B73" s="224"/>
      <c r="C73" s="32">
        <v>9981</v>
      </c>
      <c r="D73" s="224"/>
      <c r="E73" s="32">
        <v>148866962</v>
      </c>
      <c r="F73" s="21"/>
      <c r="G73" s="32">
        <v>-151070692</v>
      </c>
      <c r="H73" s="224"/>
      <c r="I73" s="32">
        <f t="shared" ref="I73:I136" si="2">G73+E73</f>
        <v>-2203730</v>
      </c>
      <c r="J73" s="32"/>
      <c r="K73" s="21">
        <v>53360</v>
      </c>
      <c r="L73" s="32"/>
      <c r="M73" s="32">
        <v>777316206</v>
      </c>
      <c r="N73" s="224"/>
      <c r="O73" s="32">
        <v>-811705228</v>
      </c>
      <c r="P73" s="32"/>
      <c r="Q73" s="32">
        <f t="shared" ref="Q73:Q136" si="3">M73+O73</f>
        <v>-34389022</v>
      </c>
    </row>
    <row r="74" spans="1:17" ht="21">
      <c r="A74" s="223" t="s">
        <v>167</v>
      </c>
      <c r="B74" s="224"/>
      <c r="C74" s="32">
        <v>0</v>
      </c>
      <c r="D74" s="224"/>
      <c r="E74" s="32">
        <v>0</v>
      </c>
      <c r="F74" s="21"/>
      <c r="G74" s="32">
        <v>0</v>
      </c>
      <c r="H74" s="224"/>
      <c r="I74" s="32">
        <f t="shared" si="2"/>
        <v>0</v>
      </c>
      <c r="J74" s="32"/>
      <c r="K74" s="21">
        <v>260313</v>
      </c>
      <c r="L74" s="32"/>
      <c r="M74" s="32">
        <v>12752060154</v>
      </c>
      <c r="N74" s="224"/>
      <c r="O74" s="32">
        <v>-14389935979</v>
      </c>
      <c r="P74" s="32"/>
      <c r="Q74" s="32">
        <f t="shared" si="3"/>
        <v>-1637875825</v>
      </c>
    </row>
    <row r="75" spans="1:17" ht="21">
      <c r="A75" s="223" t="s">
        <v>94</v>
      </c>
      <c r="B75" s="224"/>
      <c r="C75" s="32">
        <v>17298</v>
      </c>
      <c r="D75" s="224"/>
      <c r="E75" s="32">
        <v>343255181</v>
      </c>
      <c r="F75" s="21"/>
      <c r="G75" s="32">
        <v>-336033092</v>
      </c>
      <c r="H75" s="224"/>
      <c r="I75" s="32">
        <f t="shared" si="2"/>
        <v>7222089</v>
      </c>
      <c r="J75" s="32"/>
      <c r="K75" s="21">
        <v>107437</v>
      </c>
      <c r="L75" s="32"/>
      <c r="M75" s="32">
        <v>2009434295</v>
      </c>
      <c r="N75" s="224"/>
      <c r="O75" s="32">
        <v>-2078893643</v>
      </c>
      <c r="P75" s="32"/>
      <c r="Q75" s="32">
        <f t="shared" si="3"/>
        <v>-69459348</v>
      </c>
    </row>
    <row r="76" spans="1:17" ht="21">
      <c r="A76" s="223" t="s">
        <v>191</v>
      </c>
      <c r="B76" s="224"/>
      <c r="C76" s="32">
        <v>189181</v>
      </c>
      <c r="D76" s="224"/>
      <c r="E76" s="32">
        <v>521220057</v>
      </c>
      <c r="F76" s="21"/>
      <c r="G76" s="32">
        <v>-710764568</v>
      </c>
      <c r="H76" s="224"/>
      <c r="I76" s="32">
        <f t="shared" si="2"/>
        <v>-189544511</v>
      </c>
      <c r="J76" s="32"/>
      <c r="K76" s="21">
        <v>1224703</v>
      </c>
      <c r="L76" s="32"/>
      <c r="M76" s="32">
        <v>3760444548</v>
      </c>
      <c r="N76" s="224"/>
      <c r="O76" s="32">
        <v>-4795517547</v>
      </c>
      <c r="P76" s="32"/>
      <c r="Q76" s="32">
        <f t="shared" si="3"/>
        <v>-1035072999</v>
      </c>
    </row>
    <row r="77" spans="1:17" ht="21">
      <c r="A77" s="223" t="s">
        <v>219</v>
      </c>
      <c r="B77" s="224"/>
      <c r="C77" s="32">
        <v>343553</v>
      </c>
      <c r="D77" s="224"/>
      <c r="E77" s="32">
        <v>5793489966</v>
      </c>
      <c r="F77" s="21"/>
      <c r="G77" s="32">
        <v>-6451577939</v>
      </c>
      <c r="H77" s="224"/>
      <c r="I77" s="32">
        <f t="shared" si="2"/>
        <v>-658087973</v>
      </c>
      <c r="J77" s="32"/>
      <c r="K77" s="21">
        <v>663409</v>
      </c>
      <c r="L77" s="32"/>
      <c r="M77" s="32">
        <v>10970661099</v>
      </c>
      <c r="N77" s="224"/>
      <c r="O77" s="32">
        <v>-12505261499</v>
      </c>
      <c r="P77" s="32"/>
      <c r="Q77" s="32">
        <f t="shared" si="3"/>
        <v>-1534600400</v>
      </c>
    </row>
    <row r="78" spans="1:17" ht="21">
      <c r="A78" s="223" t="s">
        <v>233</v>
      </c>
      <c r="B78" s="224"/>
      <c r="C78" s="32">
        <v>34980</v>
      </c>
      <c r="D78" s="224"/>
      <c r="E78" s="32">
        <v>503714332</v>
      </c>
      <c r="F78" s="21"/>
      <c r="G78" s="32">
        <v>-537567494</v>
      </c>
      <c r="H78" s="224"/>
      <c r="I78" s="32">
        <f t="shared" si="2"/>
        <v>-33853162</v>
      </c>
      <c r="J78" s="32"/>
      <c r="K78" s="21">
        <v>147656</v>
      </c>
      <c r="L78" s="32"/>
      <c r="M78" s="32">
        <v>2130452825</v>
      </c>
      <c r="N78" s="224"/>
      <c r="O78" s="32">
        <v>-2318492531</v>
      </c>
      <c r="P78" s="32"/>
      <c r="Q78" s="32">
        <f t="shared" si="3"/>
        <v>-188039706</v>
      </c>
    </row>
    <row r="79" spans="1:17" ht="21">
      <c r="A79" s="223" t="s">
        <v>162</v>
      </c>
      <c r="B79" s="224"/>
      <c r="C79" s="32">
        <v>3034119</v>
      </c>
      <c r="D79" s="224"/>
      <c r="E79" s="32">
        <v>19974630626</v>
      </c>
      <c r="F79" s="21"/>
      <c r="G79" s="32">
        <v>-17319812228</v>
      </c>
      <c r="H79" s="224"/>
      <c r="I79" s="32">
        <f t="shared" si="2"/>
        <v>2654818398</v>
      </c>
      <c r="J79" s="32"/>
      <c r="K79" s="21">
        <v>10537693</v>
      </c>
      <c r="L79" s="32"/>
      <c r="M79" s="32">
        <v>74441986908</v>
      </c>
      <c r="N79" s="224"/>
      <c r="O79" s="32">
        <v>-71574409834</v>
      </c>
      <c r="P79" s="32"/>
      <c r="Q79" s="32">
        <f t="shared" si="3"/>
        <v>2867577074</v>
      </c>
    </row>
    <row r="80" spans="1:17" ht="21">
      <c r="A80" s="223" t="s">
        <v>161</v>
      </c>
      <c r="B80" s="224"/>
      <c r="C80" s="32">
        <v>141786</v>
      </c>
      <c r="D80" s="224"/>
      <c r="E80" s="32">
        <v>282932169</v>
      </c>
      <c r="F80" s="21"/>
      <c r="G80" s="32">
        <v>-334623532</v>
      </c>
      <c r="H80" s="224"/>
      <c r="I80" s="32">
        <f t="shared" si="2"/>
        <v>-51691363</v>
      </c>
      <c r="J80" s="32"/>
      <c r="K80" s="21">
        <v>577216</v>
      </c>
      <c r="L80" s="32"/>
      <c r="M80" s="32">
        <v>1174123449</v>
      </c>
      <c r="N80" s="224"/>
      <c r="O80" s="32">
        <v>-1369647935</v>
      </c>
      <c r="P80" s="32"/>
      <c r="Q80" s="32">
        <f t="shared" si="3"/>
        <v>-195524486</v>
      </c>
    </row>
    <row r="81" spans="1:17" ht="21">
      <c r="A81" s="223" t="s">
        <v>163</v>
      </c>
      <c r="B81" s="224"/>
      <c r="C81" s="32">
        <v>20155</v>
      </c>
      <c r="D81" s="224"/>
      <c r="E81" s="32">
        <v>112528719</v>
      </c>
      <c r="F81" s="21"/>
      <c r="G81" s="32">
        <v>-137858805</v>
      </c>
      <c r="H81" s="224"/>
      <c r="I81" s="32">
        <f t="shared" si="2"/>
        <v>-25330086</v>
      </c>
      <c r="J81" s="32"/>
      <c r="K81" s="21">
        <v>134202</v>
      </c>
      <c r="L81" s="32"/>
      <c r="M81" s="32">
        <v>780292687</v>
      </c>
      <c r="N81" s="224"/>
      <c r="O81" s="32">
        <v>-923153324</v>
      </c>
      <c r="P81" s="32"/>
      <c r="Q81" s="32">
        <f t="shared" si="3"/>
        <v>-142860637</v>
      </c>
    </row>
    <row r="82" spans="1:17" ht="21">
      <c r="A82" s="223" t="s">
        <v>106</v>
      </c>
      <c r="B82" s="224"/>
      <c r="C82" s="32">
        <v>7616930</v>
      </c>
      <c r="D82" s="224"/>
      <c r="E82" s="32">
        <v>36231830459</v>
      </c>
      <c r="F82" s="21"/>
      <c r="G82" s="32">
        <v>-34231369768</v>
      </c>
      <c r="H82" s="224"/>
      <c r="I82" s="32">
        <f t="shared" si="2"/>
        <v>2000460691</v>
      </c>
      <c r="J82" s="32"/>
      <c r="K82" s="21">
        <v>9184609</v>
      </c>
      <c r="L82" s="32"/>
      <c r="M82" s="32">
        <v>42888250772</v>
      </c>
      <c r="N82" s="224"/>
      <c r="O82" s="32">
        <v>-41321692298</v>
      </c>
      <c r="P82" s="32"/>
      <c r="Q82" s="32">
        <f t="shared" si="3"/>
        <v>1566558474</v>
      </c>
    </row>
    <row r="83" spans="1:17" ht="21">
      <c r="A83" s="223" t="s">
        <v>100</v>
      </c>
      <c r="B83" s="224"/>
      <c r="C83" s="32">
        <v>37551</v>
      </c>
      <c r="D83" s="224"/>
      <c r="E83" s="32">
        <v>344679223</v>
      </c>
      <c r="F83" s="21"/>
      <c r="G83" s="32">
        <v>-428036396</v>
      </c>
      <c r="H83" s="224"/>
      <c r="I83" s="32">
        <f t="shared" si="2"/>
        <v>-83357173</v>
      </c>
      <c r="J83" s="32"/>
      <c r="K83" s="21">
        <v>293055</v>
      </c>
      <c r="L83" s="32"/>
      <c r="M83" s="32">
        <v>2943040583</v>
      </c>
      <c r="N83" s="224"/>
      <c r="O83" s="32">
        <v>-3364474162</v>
      </c>
      <c r="P83" s="32"/>
      <c r="Q83" s="32">
        <f t="shared" si="3"/>
        <v>-421433579</v>
      </c>
    </row>
    <row r="84" spans="1:17" ht="21">
      <c r="A84" s="223" t="s">
        <v>281</v>
      </c>
      <c r="B84" s="224"/>
      <c r="C84" s="32">
        <v>22108</v>
      </c>
      <c r="D84" s="224"/>
      <c r="E84" s="32">
        <v>956316568</v>
      </c>
      <c r="F84" s="21"/>
      <c r="G84" s="32">
        <v>-846374565</v>
      </c>
      <c r="H84" s="224"/>
      <c r="I84" s="32">
        <f t="shared" si="2"/>
        <v>109942003</v>
      </c>
      <c r="J84" s="32"/>
      <c r="K84" s="21">
        <v>1333823</v>
      </c>
      <c r="L84" s="32"/>
      <c r="M84" s="32">
        <v>58666454326</v>
      </c>
      <c r="N84" s="224"/>
      <c r="O84" s="32">
        <v>-51002132414</v>
      </c>
      <c r="P84" s="32"/>
      <c r="Q84" s="32">
        <f t="shared" si="3"/>
        <v>7664321912</v>
      </c>
    </row>
    <row r="85" spans="1:17" ht="21">
      <c r="A85" s="223" t="s">
        <v>237</v>
      </c>
      <c r="B85" s="224"/>
      <c r="C85" s="32">
        <v>157696</v>
      </c>
      <c r="D85" s="224"/>
      <c r="E85" s="32">
        <v>490223227</v>
      </c>
      <c r="F85" s="21"/>
      <c r="G85" s="32">
        <v>-604146656</v>
      </c>
      <c r="H85" s="224"/>
      <c r="I85" s="32">
        <f t="shared" si="2"/>
        <v>-113923429</v>
      </c>
      <c r="J85" s="32"/>
      <c r="K85" s="21">
        <v>2752143</v>
      </c>
      <c r="L85" s="32"/>
      <c r="M85" s="32">
        <v>9870182182</v>
      </c>
      <c r="N85" s="224"/>
      <c r="O85" s="32">
        <v>-10673374297</v>
      </c>
      <c r="P85" s="32"/>
      <c r="Q85" s="32">
        <f t="shared" si="3"/>
        <v>-803192115</v>
      </c>
    </row>
    <row r="86" spans="1:17" ht="21">
      <c r="A86" s="223" t="s">
        <v>223</v>
      </c>
      <c r="B86" s="224"/>
      <c r="C86" s="32">
        <v>71910</v>
      </c>
      <c r="D86" s="224"/>
      <c r="E86" s="32">
        <v>363803591</v>
      </c>
      <c r="F86" s="21"/>
      <c r="G86" s="32">
        <v>-424442728</v>
      </c>
      <c r="H86" s="224"/>
      <c r="I86" s="32">
        <f t="shared" si="2"/>
        <v>-60639137</v>
      </c>
      <c r="J86" s="32"/>
      <c r="K86" s="21">
        <v>273627</v>
      </c>
      <c r="L86" s="32"/>
      <c r="M86" s="32">
        <v>1451092351</v>
      </c>
      <c r="N86" s="224"/>
      <c r="O86" s="32">
        <v>-1618239847</v>
      </c>
      <c r="P86" s="32"/>
      <c r="Q86" s="32">
        <f t="shared" si="3"/>
        <v>-167147496</v>
      </c>
    </row>
    <row r="87" spans="1:17" ht="21">
      <c r="A87" s="223" t="s">
        <v>208</v>
      </c>
      <c r="B87" s="224"/>
      <c r="C87" s="32">
        <v>11420</v>
      </c>
      <c r="D87" s="224"/>
      <c r="E87" s="32">
        <v>516608004</v>
      </c>
      <c r="F87" s="21"/>
      <c r="G87" s="32">
        <v>-548292752</v>
      </c>
      <c r="H87" s="224"/>
      <c r="I87" s="32">
        <f t="shared" si="2"/>
        <v>-31684748</v>
      </c>
      <c r="J87" s="32"/>
      <c r="K87" s="21">
        <v>33714</v>
      </c>
      <c r="L87" s="32"/>
      <c r="M87" s="32">
        <v>1485117404</v>
      </c>
      <c r="N87" s="224"/>
      <c r="O87" s="32">
        <v>-1689534966</v>
      </c>
      <c r="P87" s="32"/>
      <c r="Q87" s="32">
        <f t="shared" si="3"/>
        <v>-204417562</v>
      </c>
    </row>
    <row r="88" spans="1:17" ht="21">
      <c r="A88" s="223" t="s">
        <v>264</v>
      </c>
      <c r="B88" s="224"/>
      <c r="C88" s="32">
        <v>1532168</v>
      </c>
      <c r="D88" s="224"/>
      <c r="E88" s="32">
        <v>27896370950</v>
      </c>
      <c r="F88" s="21"/>
      <c r="G88" s="32">
        <v>-22432943592</v>
      </c>
      <c r="H88" s="224"/>
      <c r="I88" s="32">
        <f t="shared" si="2"/>
        <v>5463427358</v>
      </c>
      <c r="J88" s="32"/>
      <c r="K88" s="21">
        <v>2702546</v>
      </c>
      <c r="L88" s="32"/>
      <c r="M88" s="32">
        <v>47015147025</v>
      </c>
      <c r="N88" s="224"/>
      <c r="O88" s="32">
        <v>-39174090178</v>
      </c>
      <c r="P88" s="32"/>
      <c r="Q88" s="32">
        <f t="shared" si="3"/>
        <v>7841056847</v>
      </c>
    </row>
    <row r="89" spans="1:17" ht="21">
      <c r="A89" s="223" t="s">
        <v>213</v>
      </c>
      <c r="B89" s="224"/>
      <c r="C89" s="32">
        <v>83979</v>
      </c>
      <c r="D89" s="224"/>
      <c r="E89" s="32">
        <v>614042981</v>
      </c>
      <c r="F89" s="21"/>
      <c r="G89" s="32">
        <v>-709034748</v>
      </c>
      <c r="H89" s="224"/>
      <c r="I89" s="32">
        <f t="shared" si="2"/>
        <v>-94991767</v>
      </c>
      <c r="J89" s="32"/>
      <c r="K89" s="21">
        <v>1795498</v>
      </c>
      <c r="L89" s="32"/>
      <c r="M89" s="32">
        <v>14437276225</v>
      </c>
      <c r="N89" s="224"/>
      <c r="O89" s="32">
        <v>-15183032485</v>
      </c>
      <c r="P89" s="32"/>
      <c r="Q89" s="32">
        <f t="shared" si="3"/>
        <v>-745756260</v>
      </c>
    </row>
    <row r="90" spans="1:17" ht="21">
      <c r="A90" s="223" t="s">
        <v>266</v>
      </c>
      <c r="B90" s="224"/>
      <c r="C90" s="32">
        <v>2926257</v>
      </c>
      <c r="D90" s="224"/>
      <c r="E90" s="32">
        <v>79637684342</v>
      </c>
      <c r="F90" s="21"/>
      <c r="G90" s="32">
        <v>-64868237647</v>
      </c>
      <c r="H90" s="224"/>
      <c r="I90" s="32">
        <f t="shared" si="2"/>
        <v>14769446695</v>
      </c>
      <c r="J90" s="32"/>
      <c r="K90" s="21">
        <v>3961508</v>
      </c>
      <c r="L90" s="32"/>
      <c r="M90" s="32">
        <v>103239076573</v>
      </c>
      <c r="N90" s="224"/>
      <c r="O90" s="32">
        <v>-87742957905</v>
      </c>
      <c r="P90" s="32"/>
      <c r="Q90" s="32">
        <f t="shared" si="3"/>
        <v>15496118668</v>
      </c>
    </row>
    <row r="91" spans="1:17" ht="21">
      <c r="A91" s="223" t="s">
        <v>146</v>
      </c>
      <c r="B91" s="224"/>
      <c r="C91" s="32">
        <v>248825</v>
      </c>
      <c r="D91" s="224"/>
      <c r="E91" s="32">
        <v>844398493</v>
      </c>
      <c r="F91" s="21"/>
      <c r="G91" s="32">
        <v>-1124451717</v>
      </c>
      <c r="H91" s="224"/>
      <c r="I91" s="32">
        <f t="shared" si="2"/>
        <v>-280053224</v>
      </c>
      <c r="J91" s="32"/>
      <c r="K91" s="21">
        <v>1801090</v>
      </c>
      <c r="L91" s="32"/>
      <c r="M91" s="32">
        <v>12703115441</v>
      </c>
      <c r="N91" s="224"/>
      <c r="O91" s="32">
        <v>-14743093764</v>
      </c>
      <c r="P91" s="32"/>
      <c r="Q91" s="32">
        <f t="shared" si="3"/>
        <v>-2039978323</v>
      </c>
    </row>
    <row r="92" spans="1:17" ht="21">
      <c r="A92" s="223" t="s">
        <v>156</v>
      </c>
      <c r="B92" s="224"/>
      <c r="C92" s="32">
        <v>0</v>
      </c>
      <c r="D92" s="224"/>
      <c r="E92" s="32">
        <v>0</v>
      </c>
      <c r="F92" s="21"/>
      <c r="G92" s="32">
        <v>0</v>
      </c>
      <c r="H92" s="224"/>
      <c r="I92" s="32">
        <f t="shared" si="2"/>
        <v>0</v>
      </c>
      <c r="J92" s="32"/>
      <c r="K92" s="21">
        <v>891153</v>
      </c>
      <c r="L92" s="32"/>
      <c r="M92" s="32">
        <v>16511107258</v>
      </c>
      <c r="N92" s="224"/>
      <c r="O92" s="32">
        <v>-13403243779</v>
      </c>
      <c r="P92" s="32"/>
      <c r="Q92" s="32">
        <f t="shared" si="3"/>
        <v>3107863479</v>
      </c>
    </row>
    <row r="93" spans="1:17" ht="21">
      <c r="A93" s="223" t="s">
        <v>126</v>
      </c>
      <c r="B93" s="224"/>
      <c r="C93" s="32">
        <v>261320</v>
      </c>
      <c r="D93" s="224"/>
      <c r="E93" s="32">
        <v>451785945</v>
      </c>
      <c r="F93" s="21"/>
      <c r="G93" s="32">
        <v>-522798063</v>
      </c>
      <c r="H93" s="224"/>
      <c r="I93" s="32">
        <f t="shared" si="2"/>
        <v>-71012118</v>
      </c>
      <c r="J93" s="32"/>
      <c r="K93" s="21">
        <v>959909</v>
      </c>
      <c r="L93" s="32"/>
      <c r="M93" s="32">
        <v>1722824443</v>
      </c>
      <c r="N93" s="224"/>
      <c r="O93" s="32">
        <v>-2000643116</v>
      </c>
      <c r="P93" s="32"/>
      <c r="Q93" s="32">
        <f t="shared" si="3"/>
        <v>-277818673</v>
      </c>
    </row>
    <row r="94" spans="1:17" ht="21">
      <c r="A94" s="223" t="s">
        <v>108</v>
      </c>
      <c r="B94" s="224"/>
      <c r="C94" s="32">
        <v>20718</v>
      </c>
      <c r="D94" s="224"/>
      <c r="E94" s="32">
        <v>236347223</v>
      </c>
      <c r="F94" s="21"/>
      <c r="G94" s="32">
        <v>-201768368</v>
      </c>
      <c r="H94" s="224"/>
      <c r="I94" s="32">
        <f t="shared" si="2"/>
        <v>34578855</v>
      </c>
      <c r="J94" s="32"/>
      <c r="K94" s="21">
        <v>103486</v>
      </c>
      <c r="L94" s="32"/>
      <c r="M94" s="32">
        <v>1728375528</v>
      </c>
      <c r="N94" s="224"/>
      <c r="O94" s="32">
        <v>-1734118798</v>
      </c>
      <c r="P94" s="32"/>
      <c r="Q94" s="32">
        <f t="shared" si="3"/>
        <v>-5743270</v>
      </c>
    </row>
    <row r="95" spans="1:17" ht="21">
      <c r="A95" s="223" t="s">
        <v>130</v>
      </c>
      <c r="B95" s="224"/>
      <c r="C95" s="32">
        <v>1170870</v>
      </c>
      <c r="D95" s="224"/>
      <c r="E95" s="32">
        <v>13503184901</v>
      </c>
      <c r="F95" s="21"/>
      <c r="G95" s="32">
        <v>-13057632318</v>
      </c>
      <c r="H95" s="224"/>
      <c r="I95" s="32">
        <f t="shared" si="2"/>
        <v>445552583</v>
      </c>
      <c r="J95" s="32"/>
      <c r="K95" s="21">
        <v>1634789</v>
      </c>
      <c r="L95" s="32"/>
      <c r="M95" s="32">
        <v>18213716184</v>
      </c>
      <c r="N95" s="224"/>
      <c r="O95" s="32">
        <v>-18232658710</v>
      </c>
      <c r="P95" s="32"/>
      <c r="Q95" s="32">
        <f t="shared" si="3"/>
        <v>-18942526</v>
      </c>
    </row>
    <row r="96" spans="1:17" ht="21">
      <c r="A96" s="223" t="s">
        <v>230</v>
      </c>
      <c r="B96" s="224"/>
      <c r="C96" s="32">
        <v>43908</v>
      </c>
      <c r="D96" s="224"/>
      <c r="E96" s="32">
        <v>989933756</v>
      </c>
      <c r="F96" s="21"/>
      <c r="G96" s="32">
        <v>-710551530</v>
      </c>
      <c r="H96" s="224"/>
      <c r="I96" s="32">
        <f t="shared" si="2"/>
        <v>279382226</v>
      </c>
      <c r="J96" s="32"/>
      <c r="K96" s="21">
        <v>924215</v>
      </c>
      <c r="L96" s="32"/>
      <c r="M96" s="32">
        <v>18321309342</v>
      </c>
      <c r="N96" s="224"/>
      <c r="O96" s="32">
        <v>-14850038824</v>
      </c>
      <c r="P96" s="32"/>
      <c r="Q96" s="32">
        <f t="shared" si="3"/>
        <v>3471270518</v>
      </c>
    </row>
    <row r="97" spans="1:17" ht="21">
      <c r="A97" s="223" t="s">
        <v>225</v>
      </c>
      <c r="B97" s="224"/>
      <c r="C97" s="32">
        <v>18580</v>
      </c>
      <c r="D97" s="224"/>
      <c r="E97" s="32">
        <v>232779256</v>
      </c>
      <c r="F97" s="21"/>
      <c r="G97" s="32">
        <v>-226691077</v>
      </c>
      <c r="H97" s="224"/>
      <c r="I97" s="32">
        <f t="shared" si="2"/>
        <v>6088179</v>
      </c>
      <c r="J97" s="32"/>
      <c r="K97" s="21">
        <v>1295508</v>
      </c>
      <c r="L97" s="32"/>
      <c r="M97" s="32">
        <v>19097608998</v>
      </c>
      <c r="N97" s="224"/>
      <c r="O97" s="32">
        <v>-14798340948</v>
      </c>
      <c r="P97" s="32"/>
      <c r="Q97" s="32">
        <f t="shared" si="3"/>
        <v>4299268050</v>
      </c>
    </row>
    <row r="98" spans="1:17" ht="21">
      <c r="A98" s="223" t="s">
        <v>89</v>
      </c>
      <c r="B98" s="224"/>
      <c r="C98" s="32">
        <v>0</v>
      </c>
      <c r="D98" s="224"/>
      <c r="E98" s="32">
        <v>0</v>
      </c>
      <c r="F98" s="21"/>
      <c r="G98" s="32">
        <v>0</v>
      </c>
      <c r="H98" s="224"/>
      <c r="I98" s="32">
        <f t="shared" si="2"/>
        <v>0</v>
      </c>
      <c r="J98" s="32"/>
      <c r="K98" s="21">
        <v>3788309</v>
      </c>
      <c r="L98" s="32"/>
      <c r="M98" s="32">
        <v>131329051954</v>
      </c>
      <c r="N98" s="224"/>
      <c r="O98" s="32">
        <v>-131508537140</v>
      </c>
      <c r="P98" s="32"/>
      <c r="Q98" s="32">
        <f t="shared" si="3"/>
        <v>-179485186</v>
      </c>
    </row>
    <row r="99" spans="1:17" ht="21">
      <c r="A99" s="223" t="s">
        <v>271</v>
      </c>
      <c r="B99" s="224"/>
      <c r="C99" s="32">
        <v>216588</v>
      </c>
      <c r="D99" s="224"/>
      <c r="E99" s="32">
        <v>2264180745</v>
      </c>
      <c r="F99" s="21"/>
      <c r="G99" s="32">
        <v>-2394778493</v>
      </c>
      <c r="H99" s="224"/>
      <c r="I99" s="32">
        <f t="shared" si="2"/>
        <v>-130597748</v>
      </c>
      <c r="J99" s="32"/>
      <c r="K99" s="21">
        <v>1164534</v>
      </c>
      <c r="L99" s="32"/>
      <c r="M99" s="32">
        <v>11406224399</v>
      </c>
      <c r="N99" s="224"/>
      <c r="O99" s="32">
        <v>-12923830299</v>
      </c>
      <c r="P99" s="32"/>
      <c r="Q99" s="32">
        <f t="shared" si="3"/>
        <v>-1517605900</v>
      </c>
    </row>
    <row r="100" spans="1:17" ht="21">
      <c r="A100" s="223" t="s">
        <v>189</v>
      </c>
      <c r="B100" s="224"/>
      <c r="C100" s="32">
        <v>182191</v>
      </c>
      <c r="D100" s="224"/>
      <c r="E100" s="32">
        <v>401242336</v>
      </c>
      <c r="F100" s="21"/>
      <c r="G100" s="32">
        <v>-530815042</v>
      </c>
      <c r="H100" s="224"/>
      <c r="I100" s="32">
        <f t="shared" si="2"/>
        <v>-129572706</v>
      </c>
      <c r="J100" s="32"/>
      <c r="K100" s="21">
        <v>9368618</v>
      </c>
      <c r="L100" s="32"/>
      <c r="M100" s="32">
        <v>30088440569</v>
      </c>
      <c r="N100" s="224"/>
      <c r="O100" s="32">
        <v>-32173570563</v>
      </c>
      <c r="P100" s="32"/>
      <c r="Q100" s="32">
        <f t="shared" si="3"/>
        <v>-2085129994</v>
      </c>
    </row>
    <row r="101" spans="1:17" ht="21">
      <c r="A101" s="223" t="s">
        <v>198</v>
      </c>
      <c r="B101" s="224"/>
      <c r="C101" s="32">
        <v>56101</v>
      </c>
      <c r="D101" s="224"/>
      <c r="E101" s="32">
        <v>715021108</v>
      </c>
      <c r="F101" s="21"/>
      <c r="G101" s="32">
        <v>-817651816</v>
      </c>
      <c r="H101" s="224"/>
      <c r="I101" s="32">
        <f t="shared" si="2"/>
        <v>-102630708</v>
      </c>
      <c r="J101" s="32"/>
      <c r="K101" s="21">
        <v>572585</v>
      </c>
      <c r="L101" s="32"/>
      <c r="M101" s="32">
        <v>7645876314</v>
      </c>
      <c r="N101" s="224"/>
      <c r="O101" s="32">
        <v>-8360920635</v>
      </c>
      <c r="P101" s="32"/>
      <c r="Q101" s="32">
        <f t="shared" si="3"/>
        <v>-715044321</v>
      </c>
    </row>
    <row r="102" spans="1:17" ht="21">
      <c r="A102" s="223" t="s">
        <v>282</v>
      </c>
      <c r="B102" s="224"/>
      <c r="C102" s="32">
        <v>134958</v>
      </c>
      <c r="D102" s="224"/>
      <c r="E102" s="32">
        <v>387952678</v>
      </c>
      <c r="F102" s="21"/>
      <c r="G102" s="32">
        <v>-447177536</v>
      </c>
      <c r="H102" s="224"/>
      <c r="I102" s="32">
        <f t="shared" si="2"/>
        <v>-59224858</v>
      </c>
      <c r="J102" s="32"/>
      <c r="K102" s="21">
        <v>847012</v>
      </c>
      <c r="L102" s="32"/>
      <c r="M102" s="32">
        <v>2784612135</v>
      </c>
      <c r="N102" s="224"/>
      <c r="O102" s="32">
        <v>-2790865174</v>
      </c>
      <c r="P102" s="32"/>
      <c r="Q102" s="32">
        <f t="shared" si="3"/>
        <v>-6253039</v>
      </c>
    </row>
    <row r="103" spans="1:17" ht="21">
      <c r="A103" s="223" t="s">
        <v>184</v>
      </c>
      <c r="B103" s="224"/>
      <c r="C103" s="32">
        <v>5757</v>
      </c>
      <c r="D103" s="224"/>
      <c r="E103" s="32">
        <v>164945304</v>
      </c>
      <c r="F103" s="21"/>
      <c r="G103" s="32">
        <v>-196511407</v>
      </c>
      <c r="H103" s="224"/>
      <c r="I103" s="32">
        <f t="shared" si="2"/>
        <v>-31566103</v>
      </c>
      <c r="J103" s="32"/>
      <c r="K103" s="21">
        <v>36564</v>
      </c>
      <c r="L103" s="32"/>
      <c r="M103" s="32">
        <v>1122161116</v>
      </c>
      <c r="N103" s="224"/>
      <c r="O103" s="32">
        <v>-1249259865</v>
      </c>
      <c r="P103" s="32"/>
      <c r="Q103" s="32">
        <f t="shared" si="3"/>
        <v>-127098749</v>
      </c>
    </row>
    <row r="104" spans="1:17" ht="21">
      <c r="A104" s="223" t="s">
        <v>102</v>
      </c>
      <c r="B104" s="224"/>
      <c r="C104" s="32">
        <v>19428</v>
      </c>
      <c r="D104" s="224"/>
      <c r="E104" s="32">
        <v>573230369</v>
      </c>
      <c r="F104" s="21"/>
      <c r="G104" s="32">
        <v>-592881159</v>
      </c>
      <c r="H104" s="224"/>
      <c r="I104" s="32">
        <f t="shared" si="2"/>
        <v>-19650790</v>
      </c>
      <c r="J104" s="32"/>
      <c r="K104" s="21">
        <v>3424121</v>
      </c>
      <c r="L104" s="32"/>
      <c r="M104" s="32">
        <v>98707953213</v>
      </c>
      <c r="N104" s="224"/>
      <c r="O104" s="32">
        <v>-104838054502</v>
      </c>
      <c r="P104" s="32"/>
      <c r="Q104" s="32">
        <f t="shared" si="3"/>
        <v>-6130101289</v>
      </c>
    </row>
    <row r="105" spans="1:17" ht="21">
      <c r="A105" s="223" t="s">
        <v>279</v>
      </c>
      <c r="B105" s="224"/>
      <c r="C105" s="32">
        <v>114538</v>
      </c>
      <c r="D105" s="224"/>
      <c r="E105" s="32">
        <v>661212370</v>
      </c>
      <c r="F105" s="21"/>
      <c r="G105" s="32">
        <v>-516107492</v>
      </c>
      <c r="H105" s="224"/>
      <c r="I105" s="32">
        <f t="shared" si="2"/>
        <v>145104878</v>
      </c>
      <c r="J105" s="32"/>
      <c r="K105" s="21">
        <v>836128</v>
      </c>
      <c r="L105" s="32"/>
      <c r="M105" s="32">
        <v>4076438883</v>
      </c>
      <c r="N105" s="224"/>
      <c r="O105" s="32">
        <v>-3730810161</v>
      </c>
      <c r="P105" s="32"/>
      <c r="Q105" s="32">
        <f t="shared" si="3"/>
        <v>345628722</v>
      </c>
    </row>
    <row r="106" spans="1:17" ht="21">
      <c r="A106" s="223" t="s">
        <v>203</v>
      </c>
      <c r="B106" s="224"/>
      <c r="C106" s="32">
        <v>100009</v>
      </c>
      <c r="D106" s="224"/>
      <c r="E106" s="32">
        <v>1843423041</v>
      </c>
      <c r="F106" s="21"/>
      <c r="G106" s="32">
        <v>-2100075916</v>
      </c>
      <c r="H106" s="224"/>
      <c r="I106" s="32">
        <f t="shared" si="2"/>
        <v>-256652875</v>
      </c>
      <c r="J106" s="32"/>
      <c r="K106" s="21">
        <v>1619408</v>
      </c>
      <c r="L106" s="32"/>
      <c r="M106" s="32">
        <v>32130202718</v>
      </c>
      <c r="N106" s="224"/>
      <c r="O106" s="32">
        <v>-34004531531</v>
      </c>
      <c r="P106" s="32"/>
      <c r="Q106" s="32">
        <f t="shared" si="3"/>
        <v>-1874328813</v>
      </c>
    </row>
    <row r="107" spans="1:17" ht="21">
      <c r="A107" s="223" t="s">
        <v>145</v>
      </c>
      <c r="B107" s="224"/>
      <c r="C107" s="32">
        <v>0</v>
      </c>
      <c r="D107" s="224"/>
      <c r="E107" s="32">
        <v>0</v>
      </c>
      <c r="F107" s="21"/>
      <c r="G107" s="32">
        <v>0</v>
      </c>
      <c r="H107" s="224"/>
      <c r="I107" s="32">
        <f t="shared" si="2"/>
        <v>0</v>
      </c>
      <c r="J107" s="32"/>
      <c r="K107" s="21">
        <v>1417092</v>
      </c>
      <c r="L107" s="32"/>
      <c r="M107" s="32">
        <v>20655169945</v>
      </c>
      <c r="N107" s="224"/>
      <c r="O107" s="32">
        <v>-20721393055</v>
      </c>
      <c r="P107" s="32"/>
      <c r="Q107" s="32">
        <f t="shared" si="3"/>
        <v>-66223110</v>
      </c>
    </row>
    <row r="108" spans="1:17" ht="21">
      <c r="A108" s="223" t="s">
        <v>178</v>
      </c>
      <c r="B108" s="224"/>
      <c r="C108" s="32">
        <v>78727</v>
      </c>
      <c r="D108" s="224"/>
      <c r="E108" s="32">
        <v>1853391049</v>
      </c>
      <c r="F108" s="21"/>
      <c r="G108" s="32">
        <v>-1943558771</v>
      </c>
      <c r="H108" s="224"/>
      <c r="I108" s="32">
        <f t="shared" si="2"/>
        <v>-90167722</v>
      </c>
      <c r="J108" s="32"/>
      <c r="K108" s="21">
        <v>647790</v>
      </c>
      <c r="L108" s="32"/>
      <c r="M108" s="32">
        <v>14835608571</v>
      </c>
      <c r="N108" s="224"/>
      <c r="O108" s="32">
        <v>-16027548866</v>
      </c>
      <c r="P108" s="32"/>
      <c r="Q108" s="32">
        <f t="shared" si="3"/>
        <v>-1191940295</v>
      </c>
    </row>
    <row r="109" spans="1:17" ht="21">
      <c r="A109" s="223" t="s">
        <v>111</v>
      </c>
      <c r="B109" s="224"/>
      <c r="C109" s="32">
        <v>0</v>
      </c>
      <c r="D109" s="224"/>
      <c r="E109" s="32">
        <v>0</v>
      </c>
      <c r="F109" s="21"/>
      <c r="G109" s="32">
        <v>0</v>
      </c>
      <c r="H109" s="224"/>
      <c r="I109" s="32">
        <f t="shared" si="2"/>
        <v>0</v>
      </c>
      <c r="J109" s="32"/>
      <c r="K109" s="21">
        <v>985615</v>
      </c>
      <c r="L109" s="32"/>
      <c r="M109" s="32">
        <v>6334689057</v>
      </c>
      <c r="N109" s="224"/>
      <c r="O109" s="32">
        <v>-8362989432</v>
      </c>
      <c r="P109" s="32"/>
      <c r="Q109" s="32">
        <f t="shared" si="3"/>
        <v>-2028300375</v>
      </c>
    </row>
    <row r="110" spans="1:17" ht="21">
      <c r="A110" s="223" t="s">
        <v>169</v>
      </c>
      <c r="B110" s="224"/>
      <c r="C110" s="32">
        <v>28948</v>
      </c>
      <c r="D110" s="224"/>
      <c r="E110" s="32">
        <v>285117806</v>
      </c>
      <c r="F110" s="21"/>
      <c r="G110" s="32">
        <v>-341686249</v>
      </c>
      <c r="H110" s="224"/>
      <c r="I110" s="32">
        <f t="shared" si="2"/>
        <v>-56568443</v>
      </c>
      <c r="J110" s="32"/>
      <c r="K110" s="21">
        <v>180694</v>
      </c>
      <c r="L110" s="32"/>
      <c r="M110" s="32">
        <v>1963239358</v>
      </c>
      <c r="N110" s="224"/>
      <c r="O110" s="32">
        <v>-2127704336</v>
      </c>
      <c r="P110" s="32"/>
      <c r="Q110" s="32">
        <f t="shared" si="3"/>
        <v>-164464978</v>
      </c>
    </row>
    <row r="111" spans="1:17" ht="21">
      <c r="A111" s="223" t="s">
        <v>200</v>
      </c>
      <c r="B111" s="224"/>
      <c r="C111" s="32">
        <v>16074</v>
      </c>
      <c r="D111" s="224"/>
      <c r="E111" s="32">
        <v>105710947</v>
      </c>
      <c r="F111" s="21"/>
      <c r="G111" s="32">
        <v>-152029064</v>
      </c>
      <c r="H111" s="224"/>
      <c r="I111" s="32">
        <f t="shared" si="2"/>
        <v>-46318117</v>
      </c>
      <c r="J111" s="32"/>
      <c r="K111" s="21">
        <v>1130014</v>
      </c>
      <c r="L111" s="32"/>
      <c r="M111" s="32">
        <v>7881099190</v>
      </c>
      <c r="N111" s="224"/>
      <c r="O111" s="32">
        <v>-10747186008</v>
      </c>
      <c r="P111" s="32"/>
      <c r="Q111" s="32">
        <f t="shared" si="3"/>
        <v>-2866086818</v>
      </c>
    </row>
    <row r="112" spans="1:17" ht="21">
      <c r="A112" s="223" t="s">
        <v>263</v>
      </c>
      <c r="B112" s="224"/>
      <c r="C112" s="32">
        <v>23615</v>
      </c>
      <c r="D112" s="224"/>
      <c r="E112" s="32">
        <v>960704515</v>
      </c>
      <c r="F112" s="21"/>
      <c r="G112" s="32">
        <v>-1125912773</v>
      </c>
      <c r="H112" s="224"/>
      <c r="I112" s="32">
        <f t="shared" si="2"/>
        <v>-165208258</v>
      </c>
      <c r="J112" s="32"/>
      <c r="K112" s="21">
        <v>1309339</v>
      </c>
      <c r="L112" s="32"/>
      <c r="M112" s="32">
        <v>51499824889</v>
      </c>
      <c r="N112" s="224"/>
      <c r="O112" s="32">
        <v>-62651540576</v>
      </c>
      <c r="P112" s="32"/>
      <c r="Q112" s="32">
        <f t="shared" si="3"/>
        <v>-11151715687</v>
      </c>
    </row>
    <row r="113" spans="1:17" ht="21">
      <c r="A113" s="223" t="s">
        <v>197</v>
      </c>
      <c r="B113" s="224"/>
      <c r="C113" s="32">
        <v>70079</v>
      </c>
      <c r="D113" s="224"/>
      <c r="E113" s="32">
        <v>773859357</v>
      </c>
      <c r="F113" s="21"/>
      <c r="G113" s="32">
        <v>-694754524</v>
      </c>
      <c r="H113" s="224"/>
      <c r="I113" s="32">
        <f t="shared" si="2"/>
        <v>79104833</v>
      </c>
      <c r="J113" s="32"/>
      <c r="K113" s="21">
        <v>834670</v>
      </c>
      <c r="L113" s="32"/>
      <c r="M113" s="32">
        <v>8529080893</v>
      </c>
      <c r="N113" s="224"/>
      <c r="O113" s="32">
        <v>-8260461158</v>
      </c>
      <c r="P113" s="32"/>
      <c r="Q113" s="32">
        <f t="shared" si="3"/>
        <v>268619735</v>
      </c>
    </row>
    <row r="114" spans="1:17" ht="21">
      <c r="A114" s="223" t="s">
        <v>187</v>
      </c>
      <c r="B114" s="224"/>
      <c r="C114" s="32">
        <v>18430</v>
      </c>
      <c r="D114" s="224"/>
      <c r="E114" s="32">
        <v>510981533</v>
      </c>
      <c r="F114" s="21"/>
      <c r="G114" s="32">
        <v>-525815398</v>
      </c>
      <c r="H114" s="224"/>
      <c r="I114" s="32">
        <f t="shared" si="2"/>
        <v>-14833865</v>
      </c>
      <c r="J114" s="32"/>
      <c r="K114" s="21">
        <v>123199</v>
      </c>
      <c r="L114" s="32"/>
      <c r="M114" s="32">
        <v>3551341502</v>
      </c>
      <c r="N114" s="224"/>
      <c r="O114" s="32">
        <v>-3498208736</v>
      </c>
      <c r="P114" s="32"/>
      <c r="Q114" s="32">
        <f t="shared" si="3"/>
        <v>53132766</v>
      </c>
    </row>
    <row r="115" spans="1:17" ht="21">
      <c r="A115" s="223" t="s">
        <v>95</v>
      </c>
      <c r="B115" s="224"/>
      <c r="C115" s="32">
        <v>30362</v>
      </c>
      <c r="D115" s="224"/>
      <c r="E115" s="32">
        <v>602855631</v>
      </c>
      <c r="F115" s="21"/>
      <c r="G115" s="32">
        <v>-653285832</v>
      </c>
      <c r="H115" s="224"/>
      <c r="I115" s="32">
        <f t="shared" si="2"/>
        <v>-50430201</v>
      </c>
      <c r="J115" s="32"/>
      <c r="K115" s="21">
        <v>533509</v>
      </c>
      <c r="L115" s="32"/>
      <c r="M115" s="32">
        <v>10560805262</v>
      </c>
      <c r="N115" s="224"/>
      <c r="O115" s="32">
        <v>-11526064054</v>
      </c>
      <c r="P115" s="32"/>
      <c r="Q115" s="32">
        <f t="shared" si="3"/>
        <v>-965258792</v>
      </c>
    </row>
    <row r="116" spans="1:17" ht="21">
      <c r="A116" s="223" t="s">
        <v>265</v>
      </c>
      <c r="B116" s="224"/>
      <c r="C116" s="32">
        <v>126118</v>
      </c>
      <c r="D116" s="224"/>
      <c r="E116" s="32">
        <v>401347251</v>
      </c>
      <c r="F116" s="21"/>
      <c r="G116" s="32">
        <v>-520555782</v>
      </c>
      <c r="H116" s="224"/>
      <c r="I116" s="32">
        <f t="shared" si="2"/>
        <v>-119208531</v>
      </c>
      <c r="J116" s="32"/>
      <c r="K116" s="21">
        <v>694788</v>
      </c>
      <c r="L116" s="32"/>
      <c r="M116" s="32">
        <v>2473022702</v>
      </c>
      <c r="N116" s="224"/>
      <c r="O116" s="32">
        <v>-2883013940</v>
      </c>
      <c r="P116" s="32"/>
      <c r="Q116" s="32">
        <f t="shared" si="3"/>
        <v>-409991238</v>
      </c>
    </row>
    <row r="117" spans="1:17" ht="21">
      <c r="A117" s="223" t="s">
        <v>188</v>
      </c>
      <c r="B117" s="224"/>
      <c r="C117" s="32">
        <v>8389</v>
      </c>
      <c r="D117" s="224"/>
      <c r="E117" s="32">
        <v>755824986</v>
      </c>
      <c r="F117" s="21"/>
      <c r="G117" s="32">
        <v>-770820377</v>
      </c>
      <c r="H117" s="224"/>
      <c r="I117" s="32">
        <f t="shared" si="2"/>
        <v>-14995391</v>
      </c>
      <c r="J117" s="32"/>
      <c r="K117" s="21">
        <v>237358</v>
      </c>
      <c r="L117" s="32"/>
      <c r="M117" s="32">
        <v>21515443513</v>
      </c>
      <c r="N117" s="224"/>
      <c r="O117" s="32">
        <v>-21852237611</v>
      </c>
      <c r="P117" s="32"/>
      <c r="Q117" s="32">
        <f t="shared" si="3"/>
        <v>-336794098</v>
      </c>
    </row>
    <row r="118" spans="1:17" ht="21">
      <c r="A118" s="223" t="s">
        <v>118</v>
      </c>
      <c r="B118" s="224"/>
      <c r="C118" s="32">
        <v>19260</v>
      </c>
      <c r="D118" s="224"/>
      <c r="E118" s="32">
        <v>270810290</v>
      </c>
      <c r="F118" s="21"/>
      <c r="G118" s="32">
        <v>-239735475</v>
      </c>
      <c r="H118" s="224"/>
      <c r="I118" s="32">
        <f t="shared" si="2"/>
        <v>31074815</v>
      </c>
      <c r="J118" s="32"/>
      <c r="K118" s="21">
        <v>895448</v>
      </c>
      <c r="L118" s="32"/>
      <c r="M118" s="32">
        <v>14035834984</v>
      </c>
      <c r="N118" s="224"/>
      <c r="O118" s="32">
        <v>-11486299824</v>
      </c>
      <c r="P118" s="32"/>
      <c r="Q118" s="32">
        <f t="shared" si="3"/>
        <v>2549535160</v>
      </c>
    </row>
    <row r="119" spans="1:17" ht="21">
      <c r="A119" s="223" t="s">
        <v>270</v>
      </c>
      <c r="B119" s="224"/>
      <c r="C119" s="32">
        <v>0</v>
      </c>
      <c r="D119" s="224"/>
      <c r="E119" s="32">
        <v>0</v>
      </c>
      <c r="F119" s="21"/>
      <c r="G119" s="32">
        <v>0</v>
      </c>
      <c r="H119" s="224"/>
      <c r="I119" s="32">
        <f t="shared" si="2"/>
        <v>0</v>
      </c>
      <c r="J119" s="32"/>
      <c r="K119" s="21">
        <v>10443430</v>
      </c>
      <c r="L119" s="32"/>
      <c r="M119" s="32">
        <v>144969611738</v>
      </c>
      <c r="N119" s="224"/>
      <c r="O119" s="32">
        <v>-132032589330</v>
      </c>
      <c r="P119" s="32"/>
      <c r="Q119" s="32">
        <f t="shared" si="3"/>
        <v>12937022408</v>
      </c>
    </row>
    <row r="120" spans="1:17" ht="21">
      <c r="A120" s="223" t="s">
        <v>274</v>
      </c>
      <c r="B120" s="224"/>
      <c r="C120" s="32">
        <v>25626</v>
      </c>
      <c r="D120" s="224"/>
      <c r="E120" s="32">
        <v>296300793</v>
      </c>
      <c r="F120" s="21"/>
      <c r="G120" s="32">
        <v>-390285007</v>
      </c>
      <c r="H120" s="224"/>
      <c r="I120" s="32">
        <f t="shared" si="2"/>
        <v>-93984214</v>
      </c>
      <c r="J120" s="32"/>
      <c r="K120" s="21">
        <v>186736</v>
      </c>
      <c r="L120" s="32"/>
      <c r="M120" s="32">
        <v>2625401059</v>
      </c>
      <c r="N120" s="224"/>
      <c r="O120" s="32">
        <v>-2868071952</v>
      </c>
      <c r="P120" s="32"/>
      <c r="Q120" s="32">
        <f t="shared" si="3"/>
        <v>-242670893</v>
      </c>
    </row>
    <row r="121" spans="1:17" ht="21">
      <c r="A121" s="223" t="s">
        <v>194</v>
      </c>
      <c r="B121" s="224"/>
      <c r="C121" s="32">
        <v>46862</v>
      </c>
      <c r="D121" s="224"/>
      <c r="E121" s="32">
        <v>322307237</v>
      </c>
      <c r="F121" s="21"/>
      <c r="G121" s="32">
        <v>-326301943</v>
      </c>
      <c r="H121" s="224"/>
      <c r="I121" s="32">
        <f t="shared" si="2"/>
        <v>-3994706</v>
      </c>
      <c r="J121" s="32"/>
      <c r="K121" s="21">
        <v>4821944</v>
      </c>
      <c r="L121" s="32"/>
      <c r="M121" s="32">
        <v>32691088687</v>
      </c>
      <c r="N121" s="224"/>
      <c r="O121" s="32">
        <v>-33559674855</v>
      </c>
      <c r="P121" s="32"/>
      <c r="Q121" s="32">
        <f t="shared" si="3"/>
        <v>-868586168</v>
      </c>
    </row>
    <row r="122" spans="1:17" ht="21">
      <c r="A122" s="223" t="s">
        <v>168</v>
      </c>
      <c r="B122" s="224"/>
      <c r="C122" s="32">
        <v>33908</v>
      </c>
      <c r="D122" s="224"/>
      <c r="E122" s="32">
        <v>516581986</v>
      </c>
      <c r="F122" s="21"/>
      <c r="G122" s="32">
        <v>-587839941</v>
      </c>
      <c r="H122" s="224"/>
      <c r="I122" s="32">
        <f t="shared" si="2"/>
        <v>-71257955</v>
      </c>
      <c r="J122" s="32"/>
      <c r="K122" s="21">
        <v>266309</v>
      </c>
      <c r="L122" s="32"/>
      <c r="M122" s="32">
        <v>4535097732</v>
      </c>
      <c r="N122" s="224"/>
      <c r="O122" s="32">
        <v>-4617357914</v>
      </c>
      <c r="P122" s="32"/>
      <c r="Q122" s="32">
        <f t="shared" si="3"/>
        <v>-82260182</v>
      </c>
    </row>
    <row r="123" spans="1:17" ht="21">
      <c r="A123" s="223" t="s">
        <v>143</v>
      </c>
      <c r="B123" s="224"/>
      <c r="C123" s="32">
        <v>232458</v>
      </c>
      <c r="D123" s="224"/>
      <c r="E123" s="32">
        <v>690910365</v>
      </c>
      <c r="F123" s="21"/>
      <c r="G123" s="32">
        <v>-695948496</v>
      </c>
      <c r="H123" s="224"/>
      <c r="I123" s="32">
        <f t="shared" si="2"/>
        <v>-5038131</v>
      </c>
      <c r="J123" s="32"/>
      <c r="K123" s="21">
        <v>2231933</v>
      </c>
      <c r="L123" s="32"/>
      <c r="M123" s="32">
        <v>6672230344</v>
      </c>
      <c r="N123" s="224"/>
      <c r="O123" s="32">
        <v>-6658016573</v>
      </c>
      <c r="P123" s="32"/>
      <c r="Q123" s="32">
        <f t="shared" si="3"/>
        <v>14213771</v>
      </c>
    </row>
    <row r="124" spans="1:17" ht="21">
      <c r="A124" s="223" t="s">
        <v>229</v>
      </c>
      <c r="B124" s="224"/>
      <c r="C124" s="32">
        <v>175572</v>
      </c>
      <c r="D124" s="224"/>
      <c r="E124" s="32">
        <v>532484841</v>
      </c>
      <c r="F124" s="21"/>
      <c r="G124" s="32">
        <v>-496505374</v>
      </c>
      <c r="H124" s="224"/>
      <c r="I124" s="32">
        <f t="shared" si="2"/>
        <v>35979467</v>
      </c>
      <c r="J124" s="32"/>
      <c r="K124" s="21">
        <v>1121083</v>
      </c>
      <c r="L124" s="32"/>
      <c r="M124" s="32">
        <v>3633419044</v>
      </c>
      <c r="N124" s="224"/>
      <c r="O124" s="32">
        <v>-3786793573</v>
      </c>
      <c r="P124" s="32"/>
      <c r="Q124" s="32">
        <f t="shared" si="3"/>
        <v>-153374529</v>
      </c>
    </row>
    <row r="125" spans="1:17" ht="21">
      <c r="A125" s="223" t="s">
        <v>220</v>
      </c>
      <c r="B125" s="224"/>
      <c r="C125" s="32">
        <v>90508</v>
      </c>
      <c r="D125" s="224"/>
      <c r="E125" s="32">
        <v>581270134</v>
      </c>
      <c r="F125" s="21"/>
      <c r="G125" s="32">
        <v>-724181677</v>
      </c>
      <c r="H125" s="224"/>
      <c r="I125" s="32">
        <f t="shared" si="2"/>
        <v>-142911543</v>
      </c>
      <c r="J125" s="32"/>
      <c r="K125" s="21">
        <v>1010053</v>
      </c>
      <c r="L125" s="32"/>
      <c r="M125" s="32">
        <v>8644493869</v>
      </c>
      <c r="N125" s="224"/>
      <c r="O125" s="32">
        <v>-8108631904</v>
      </c>
      <c r="P125" s="32"/>
      <c r="Q125" s="32">
        <f t="shared" si="3"/>
        <v>535861965</v>
      </c>
    </row>
    <row r="126" spans="1:17" ht="21">
      <c r="A126" s="223" t="s">
        <v>232</v>
      </c>
      <c r="B126" s="224"/>
      <c r="C126" s="32">
        <v>201334</v>
      </c>
      <c r="D126" s="224"/>
      <c r="E126" s="32">
        <v>707505428</v>
      </c>
      <c r="F126" s="21"/>
      <c r="G126" s="32">
        <v>-858248764</v>
      </c>
      <c r="H126" s="224"/>
      <c r="I126" s="32">
        <f t="shared" si="2"/>
        <v>-150743336</v>
      </c>
      <c r="J126" s="32"/>
      <c r="K126" s="21">
        <v>1663069</v>
      </c>
      <c r="L126" s="32"/>
      <c r="M126" s="32">
        <v>6558528188</v>
      </c>
      <c r="N126" s="224"/>
      <c r="O126" s="32">
        <v>-7076973955</v>
      </c>
      <c r="P126" s="32"/>
      <c r="Q126" s="32">
        <f t="shared" si="3"/>
        <v>-518445767</v>
      </c>
    </row>
    <row r="127" spans="1:17" ht="21">
      <c r="A127" s="223" t="s">
        <v>157</v>
      </c>
      <c r="B127" s="224"/>
      <c r="C127" s="32">
        <v>34943</v>
      </c>
      <c r="D127" s="224"/>
      <c r="E127" s="32">
        <v>609623130</v>
      </c>
      <c r="F127" s="21"/>
      <c r="G127" s="32">
        <v>-755775162</v>
      </c>
      <c r="H127" s="224"/>
      <c r="I127" s="32">
        <f t="shared" si="2"/>
        <v>-146152032</v>
      </c>
      <c r="J127" s="32"/>
      <c r="K127" s="21">
        <v>493625</v>
      </c>
      <c r="L127" s="32"/>
      <c r="M127" s="32">
        <v>29308374853</v>
      </c>
      <c r="N127" s="224"/>
      <c r="O127" s="32">
        <v>-29827029185</v>
      </c>
      <c r="P127" s="32"/>
      <c r="Q127" s="32">
        <f t="shared" si="3"/>
        <v>-518654332</v>
      </c>
    </row>
    <row r="128" spans="1:17" ht="21">
      <c r="A128" s="223" t="s">
        <v>177</v>
      </c>
      <c r="B128" s="224"/>
      <c r="C128" s="32">
        <v>99764</v>
      </c>
      <c r="D128" s="224"/>
      <c r="E128" s="32">
        <v>993783573</v>
      </c>
      <c r="F128" s="21"/>
      <c r="G128" s="32">
        <v>-1071290084</v>
      </c>
      <c r="H128" s="224"/>
      <c r="I128" s="32">
        <f t="shared" si="2"/>
        <v>-77506511</v>
      </c>
      <c r="J128" s="32"/>
      <c r="K128" s="21">
        <v>2111596</v>
      </c>
      <c r="L128" s="32"/>
      <c r="M128" s="32">
        <v>31778054893</v>
      </c>
      <c r="N128" s="224"/>
      <c r="O128" s="32">
        <v>-33042224024</v>
      </c>
      <c r="P128" s="32"/>
      <c r="Q128" s="32">
        <f t="shared" si="3"/>
        <v>-1264169131</v>
      </c>
    </row>
    <row r="129" spans="1:17" ht="21">
      <c r="A129" s="223" t="s">
        <v>109</v>
      </c>
      <c r="B129" s="224"/>
      <c r="C129" s="32">
        <v>199455</v>
      </c>
      <c r="D129" s="224"/>
      <c r="E129" s="32">
        <v>599885592</v>
      </c>
      <c r="F129" s="21"/>
      <c r="G129" s="32">
        <v>-639849497</v>
      </c>
      <c r="H129" s="224"/>
      <c r="I129" s="32">
        <f t="shared" si="2"/>
        <v>-39963905</v>
      </c>
      <c r="J129" s="32"/>
      <c r="K129" s="21">
        <v>906420</v>
      </c>
      <c r="L129" s="32"/>
      <c r="M129" s="32">
        <v>2611189029</v>
      </c>
      <c r="N129" s="224"/>
      <c r="O129" s="32">
        <v>-2958882723</v>
      </c>
      <c r="P129" s="32"/>
      <c r="Q129" s="32">
        <f t="shared" si="3"/>
        <v>-347693694</v>
      </c>
    </row>
    <row r="130" spans="1:17" ht="21">
      <c r="A130" s="223" t="s">
        <v>181</v>
      </c>
      <c r="B130" s="224"/>
      <c r="C130" s="32">
        <v>76731</v>
      </c>
      <c r="D130" s="224"/>
      <c r="E130" s="32">
        <v>1783237726</v>
      </c>
      <c r="F130" s="21"/>
      <c r="G130" s="32">
        <v>-2390866123</v>
      </c>
      <c r="H130" s="224"/>
      <c r="I130" s="32">
        <f t="shared" si="2"/>
        <v>-607628397</v>
      </c>
      <c r="J130" s="32"/>
      <c r="K130" s="21">
        <v>209346</v>
      </c>
      <c r="L130" s="32"/>
      <c r="M130" s="32">
        <v>5376392817</v>
      </c>
      <c r="N130" s="224"/>
      <c r="O130" s="32">
        <v>-6778142230</v>
      </c>
      <c r="P130" s="32"/>
      <c r="Q130" s="32">
        <f t="shared" si="3"/>
        <v>-1401749413</v>
      </c>
    </row>
    <row r="131" spans="1:17" ht="21">
      <c r="A131" s="223" t="s">
        <v>140</v>
      </c>
      <c r="B131" s="224"/>
      <c r="C131" s="32">
        <v>219377</v>
      </c>
      <c r="D131" s="224"/>
      <c r="E131" s="32">
        <v>591627207</v>
      </c>
      <c r="F131" s="21"/>
      <c r="G131" s="32">
        <v>-601255219</v>
      </c>
      <c r="H131" s="224"/>
      <c r="I131" s="32">
        <f t="shared" si="2"/>
        <v>-9628012</v>
      </c>
      <c r="J131" s="32"/>
      <c r="K131" s="21">
        <v>1677539</v>
      </c>
      <c r="L131" s="32"/>
      <c r="M131" s="32">
        <v>4382601607</v>
      </c>
      <c r="N131" s="224"/>
      <c r="O131" s="32">
        <v>-4604884426</v>
      </c>
      <c r="P131" s="32"/>
      <c r="Q131" s="32">
        <f t="shared" si="3"/>
        <v>-222282819</v>
      </c>
    </row>
    <row r="132" spans="1:17" ht="21">
      <c r="A132" s="223" t="s">
        <v>136</v>
      </c>
      <c r="B132" s="224"/>
      <c r="C132" s="32">
        <v>43563</v>
      </c>
      <c r="D132" s="224"/>
      <c r="E132" s="32">
        <v>477554635</v>
      </c>
      <c r="F132" s="21"/>
      <c r="G132" s="32">
        <v>-579832788</v>
      </c>
      <c r="H132" s="224"/>
      <c r="I132" s="32">
        <f t="shared" si="2"/>
        <v>-102278153</v>
      </c>
      <c r="J132" s="32"/>
      <c r="K132" s="21">
        <v>335536</v>
      </c>
      <c r="L132" s="32"/>
      <c r="M132" s="32">
        <v>3972871108</v>
      </c>
      <c r="N132" s="224"/>
      <c r="O132" s="32">
        <v>-4469693708</v>
      </c>
      <c r="P132" s="32"/>
      <c r="Q132" s="32">
        <f t="shared" si="3"/>
        <v>-496822600</v>
      </c>
    </row>
    <row r="133" spans="1:17" ht="21">
      <c r="A133" s="223" t="s">
        <v>224</v>
      </c>
      <c r="B133" s="224"/>
      <c r="C133" s="32">
        <v>312596</v>
      </c>
      <c r="D133" s="224"/>
      <c r="E133" s="32">
        <v>9771813855</v>
      </c>
      <c r="F133" s="21"/>
      <c r="G133" s="32">
        <v>-10479855396</v>
      </c>
      <c r="H133" s="224"/>
      <c r="I133" s="32">
        <f t="shared" si="2"/>
        <v>-708041541</v>
      </c>
      <c r="J133" s="32"/>
      <c r="K133" s="21">
        <v>1240490</v>
      </c>
      <c r="L133" s="32"/>
      <c r="M133" s="32">
        <v>36778092937</v>
      </c>
      <c r="N133" s="224"/>
      <c r="O133" s="32">
        <v>-41728185294</v>
      </c>
      <c r="P133" s="32"/>
      <c r="Q133" s="32">
        <f t="shared" si="3"/>
        <v>-4950092357</v>
      </c>
    </row>
    <row r="134" spans="1:17" ht="21">
      <c r="A134" s="223" t="s">
        <v>206</v>
      </c>
      <c r="B134" s="224"/>
      <c r="C134" s="32">
        <v>180553</v>
      </c>
      <c r="D134" s="224"/>
      <c r="E134" s="32">
        <v>1232372139</v>
      </c>
      <c r="F134" s="21"/>
      <c r="G134" s="32">
        <v>-1216039397</v>
      </c>
      <c r="H134" s="224"/>
      <c r="I134" s="32">
        <f t="shared" si="2"/>
        <v>16332742</v>
      </c>
      <c r="J134" s="32"/>
      <c r="K134" s="21">
        <v>497365</v>
      </c>
      <c r="L134" s="32"/>
      <c r="M134" s="32">
        <v>3337816810</v>
      </c>
      <c r="N134" s="224"/>
      <c r="O134" s="32">
        <v>-3354083295</v>
      </c>
      <c r="P134" s="32"/>
      <c r="Q134" s="32">
        <f t="shared" si="3"/>
        <v>-16266485</v>
      </c>
    </row>
    <row r="135" spans="1:17" ht="21">
      <c r="A135" s="223" t="s">
        <v>258</v>
      </c>
      <c r="B135" s="224"/>
      <c r="C135" s="32">
        <v>24281</v>
      </c>
      <c r="D135" s="224"/>
      <c r="E135" s="32">
        <v>764206750</v>
      </c>
      <c r="F135" s="21"/>
      <c r="G135" s="32">
        <v>-637463346</v>
      </c>
      <c r="H135" s="224"/>
      <c r="I135" s="32">
        <f t="shared" si="2"/>
        <v>126743404</v>
      </c>
      <c r="J135" s="32"/>
      <c r="K135" s="21">
        <v>183052</v>
      </c>
      <c r="L135" s="32"/>
      <c r="M135" s="32">
        <v>5015932176</v>
      </c>
      <c r="N135" s="224"/>
      <c r="O135" s="32">
        <v>-4781619589</v>
      </c>
      <c r="P135" s="32"/>
      <c r="Q135" s="32">
        <f t="shared" si="3"/>
        <v>234312587</v>
      </c>
    </row>
    <row r="136" spans="1:17" ht="21">
      <c r="A136" s="223" t="s">
        <v>209</v>
      </c>
      <c r="B136" s="224"/>
      <c r="C136" s="32">
        <v>50842</v>
      </c>
      <c r="D136" s="224"/>
      <c r="E136" s="32">
        <v>468339277</v>
      </c>
      <c r="F136" s="21"/>
      <c r="G136" s="32">
        <v>-585560705</v>
      </c>
      <c r="H136" s="224"/>
      <c r="I136" s="32">
        <f t="shared" si="2"/>
        <v>-117221428</v>
      </c>
      <c r="J136" s="32"/>
      <c r="K136" s="21">
        <v>720448</v>
      </c>
      <c r="L136" s="32"/>
      <c r="M136" s="32">
        <v>7366646757</v>
      </c>
      <c r="N136" s="224"/>
      <c r="O136" s="32">
        <v>-8322979735</v>
      </c>
      <c r="P136" s="32"/>
      <c r="Q136" s="32">
        <f t="shared" si="3"/>
        <v>-956332978</v>
      </c>
    </row>
    <row r="137" spans="1:17" ht="21">
      <c r="A137" s="223" t="s">
        <v>92</v>
      </c>
      <c r="B137" s="224"/>
      <c r="C137" s="32">
        <v>152505</v>
      </c>
      <c r="D137" s="224"/>
      <c r="E137" s="32">
        <v>1165245368</v>
      </c>
      <c r="F137" s="21"/>
      <c r="G137" s="32">
        <v>-1661800667</v>
      </c>
      <c r="H137" s="224"/>
      <c r="I137" s="32">
        <f t="shared" ref="I137:I200" si="4">G137+E137</f>
        <v>-496555299</v>
      </c>
      <c r="J137" s="32"/>
      <c r="K137" s="21">
        <v>948659</v>
      </c>
      <c r="L137" s="32"/>
      <c r="M137" s="32">
        <v>8092761185</v>
      </c>
      <c r="N137" s="224"/>
      <c r="O137" s="32">
        <v>-10446421775</v>
      </c>
      <c r="P137" s="32"/>
      <c r="Q137" s="32">
        <f t="shared" ref="Q137:Q200" si="5">M137+O137</f>
        <v>-2353660590</v>
      </c>
    </row>
    <row r="138" spans="1:17" ht="21">
      <c r="A138" s="223" t="s">
        <v>170</v>
      </c>
      <c r="B138" s="224"/>
      <c r="C138" s="32">
        <v>69020</v>
      </c>
      <c r="D138" s="224"/>
      <c r="E138" s="32">
        <v>292504826</v>
      </c>
      <c r="F138" s="21"/>
      <c r="G138" s="32">
        <v>-426341211</v>
      </c>
      <c r="H138" s="224"/>
      <c r="I138" s="32">
        <f t="shared" si="4"/>
        <v>-133836385</v>
      </c>
      <c r="J138" s="32"/>
      <c r="K138" s="21">
        <v>552078</v>
      </c>
      <c r="L138" s="32"/>
      <c r="M138" s="32">
        <v>2796957968</v>
      </c>
      <c r="N138" s="224"/>
      <c r="O138" s="32">
        <v>-3430963199</v>
      </c>
      <c r="P138" s="32"/>
      <c r="Q138" s="32">
        <f t="shared" si="5"/>
        <v>-634005231</v>
      </c>
    </row>
    <row r="139" spans="1:17" ht="21">
      <c r="A139" s="223" t="s">
        <v>101</v>
      </c>
      <c r="B139" s="224"/>
      <c r="C139" s="32">
        <v>3365088</v>
      </c>
      <c r="D139" s="224"/>
      <c r="E139" s="32">
        <v>23070273066</v>
      </c>
      <c r="F139" s="21"/>
      <c r="G139" s="32">
        <v>-18956880077</v>
      </c>
      <c r="H139" s="224"/>
      <c r="I139" s="32">
        <f t="shared" si="4"/>
        <v>4113392989</v>
      </c>
      <c r="J139" s="32"/>
      <c r="K139" s="21">
        <v>12590318</v>
      </c>
      <c r="L139" s="32"/>
      <c r="M139" s="32">
        <v>82969849189</v>
      </c>
      <c r="N139" s="224"/>
      <c r="O139" s="32">
        <v>-71428367196</v>
      </c>
      <c r="P139" s="32"/>
      <c r="Q139" s="32">
        <f t="shared" si="5"/>
        <v>11541481993</v>
      </c>
    </row>
    <row r="140" spans="1:17" ht="21">
      <c r="A140" s="223" t="s">
        <v>98</v>
      </c>
      <c r="B140" s="224"/>
      <c r="C140" s="32">
        <v>76948</v>
      </c>
      <c r="D140" s="224"/>
      <c r="E140" s="32">
        <v>417393403</v>
      </c>
      <c r="F140" s="21"/>
      <c r="G140" s="32">
        <v>-489201036</v>
      </c>
      <c r="H140" s="224"/>
      <c r="I140" s="32">
        <f t="shared" si="4"/>
        <v>-71807633</v>
      </c>
      <c r="J140" s="32"/>
      <c r="K140" s="21">
        <v>282104</v>
      </c>
      <c r="L140" s="32"/>
      <c r="M140" s="32">
        <v>1555652357</v>
      </c>
      <c r="N140" s="224"/>
      <c r="O140" s="32">
        <v>-1835544097</v>
      </c>
      <c r="P140" s="32"/>
      <c r="Q140" s="32">
        <f t="shared" si="5"/>
        <v>-279891740</v>
      </c>
    </row>
    <row r="141" spans="1:17" ht="21">
      <c r="A141" s="223" t="s">
        <v>123</v>
      </c>
      <c r="B141" s="224"/>
      <c r="C141" s="32">
        <v>4945751</v>
      </c>
      <c r="D141" s="224"/>
      <c r="E141" s="32">
        <v>25484796781</v>
      </c>
      <c r="F141" s="21"/>
      <c r="G141" s="32">
        <v>-26691813121</v>
      </c>
      <c r="H141" s="224"/>
      <c r="I141" s="32">
        <f t="shared" si="4"/>
        <v>-1207016340</v>
      </c>
      <c r="J141" s="32"/>
      <c r="K141" s="21">
        <v>5794200</v>
      </c>
      <c r="L141" s="32"/>
      <c r="M141" s="32">
        <v>30312293620</v>
      </c>
      <c r="N141" s="224"/>
      <c r="O141" s="32">
        <v>-31465920893</v>
      </c>
      <c r="P141" s="32"/>
      <c r="Q141" s="32">
        <f t="shared" si="5"/>
        <v>-1153627273</v>
      </c>
    </row>
    <row r="142" spans="1:17" ht="21">
      <c r="A142" s="223" t="s">
        <v>149</v>
      </c>
      <c r="B142" s="224"/>
      <c r="C142" s="32">
        <v>2915249</v>
      </c>
      <c r="D142" s="224"/>
      <c r="E142" s="32">
        <v>16240110800</v>
      </c>
      <c r="F142" s="21"/>
      <c r="G142" s="32">
        <v>-11973189481</v>
      </c>
      <c r="H142" s="224"/>
      <c r="I142" s="32">
        <f t="shared" si="4"/>
        <v>4266921319</v>
      </c>
      <c r="J142" s="32"/>
      <c r="K142" s="21">
        <v>4320996</v>
      </c>
      <c r="L142" s="32"/>
      <c r="M142" s="32">
        <v>25091985239</v>
      </c>
      <c r="N142" s="224"/>
      <c r="O142" s="32">
        <v>-21159211337</v>
      </c>
      <c r="P142" s="32"/>
      <c r="Q142" s="32">
        <f t="shared" si="5"/>
        <v>3932773902</v>
      </c>
    </row>
    <row r="143" spans="1:17" ht="21">
      <c r="A143" s="223" t="s">
        <v>138</v>
      </c>
      <c r="B143" s="224"/>
      <c r="C143" s="32">
        <v>21337</v>
      </c>
      <c r="D143" s="224"/>
      <c r="E143" s="32">
        <v>641324242</v>
      </c>
      <c r="F143" s="21"/>
      <c r="G143" s="32">
        <v>-668392694</v>
      </c>
      <c r="H143" s="224"/>
      <c r="I143" s="32">
        <f t="shared" si="4"/>
        <v>-27068452</v>
      </c>
      <c r="J143" s="32"/>
      <c r="K143" s="21">
        <v>109606</v>
      </c>
      <c r="L143" s="32"/>
      <c r="M143" s="32">
        <v>3419236657</v>
      </c>
      <c r="N143" s="224"/>
      <c r="O143" s="32">
        <v>-3544527944</v>
      </c>
      <c r="P143" s="32"/>
      <c r="Q143" s="32">
        <f t="shared" si="5"/>
        <v>-125291287</v>
      </c>
    </row>
    <row r="144" spans="1:17" ht="21">
      <c r="A144" s="223" t="s">
        <v>173</v>
      </c>
      <c r="B144" s="224"/>
      <c r="C144" s="32">
        <v>0</v>
      </c>
      <c r="D144" s="224"/>
      <c r="E144" s="32">
        <v>0</v>
      </c>
      <c r="F144" s="21"/>
      <c r="G144" s="32">
        <v>0</v>
      </c>
      <c r="H144" s="224"/>
      <c r="I144" s="32">
        <f t="shared" si="4"/>
        <v>0</v>
      </c>
      <c r="J144" s="32"/>
      <c r="K144" s="21">
        <v>182650</v>
      </c>
      <c r="L144" s="32"/>
      <c r="M144" s="32">
        <v>2902084032</v>
      </c>
      <c r="N144" s="224"/>
      <c r="O144" s="32">
        <v>-2998162882</v>
      </c>
      <c r="P144" s="32"/>
      <c r="Q144" s="32">
        <f t="shared" si="5"/>
        <v>-96078850</v>
      </c>
    </row>
    <row r="145" spans="1:17" ht="21">
      <c r="A145" s="223" t="s">
        <v>142</v>
      </c>
      <c r="B145" s="224"/>
      <c r="C145" s="32">
        <v>91937</v>
      </c>
      <c r="D145" s="224"/>
      <c r="E145" s="32">
        <v>430064177</v>
      </c>
      <c r="F145" s="21"/>
      <c r="G145" s="32">
        <v>-540745211</v>
      </c>
      <c r="H145" s="224"/>
      <c r="I145" s="32">
        <f t="shared" si="4"/>
        <v>-110681034</v>
      </c>
      <c r="J145" s="32"/>
      <c r="K145" s="21">
        <v>764688</v>
      </c>
      <c r="L145" s="32"/>
      <c r="M145" s="32">
        <v>3764256361</v>
      </c>
      <c r="N145" s="224"/>
      <c r="O145" s="32">
        <v>-4536820876</v>
      </c>
      <c r="P145" s="32"/>
      <c r="Q145" s="32">
        <f t="shared" si="5"/>
        <v>-772564515</v>
      </c>
    </row>
    <row r="146" spans="1:17" ht="21">
      <c r="A146" s="223" t="s">
        <v>231</v>
      </c>
      <c r="B146" s="224"/>
      <c r="C146" s="32">
        <v>830</v>
      </c>
      <c r="D146" s="224"/>
      <c r="E146" s="32">
        <v>112725047</v>
      </c>
      <c r="F146" s="21"/>
      <c r="G146" s="32">
        <v>-123406340</v>
      </c>
      <c r="H146" s="224"/>
      <c r="I146" s="32">
        <f t="shared" si="4"/>
        <v>-10681293</v>
      </c>
      <c r="J146" s="32"/>
      <c r="K146" s="21">
        <v>4566</v>
      </c>
      <c r="L146" s="32"/>
      <c r="M146" s="32">
        <v>640488027</v>
      </c>
      <c r="N146" s="224"/>
      <c r="O146" s="32">
        <v>-678440131</v>
      </c>
      <c r="P146" s="32"/>
      <c r="Q146" s="32">
        <f t="shared" si="5"/>
        <v>-37952104</v>
      </c>
    </row>
    <row r="147" spans="1:17" ht="21">
      <c r="A147" s="223" t="s">
        <v>164</v>
      </c>
      <c r="B147" s="224"/>
      <c r="C147" s="32">
        <v>180349</v>
      </c>
      <c r="D147" s="224"/>
      <c r="E147" s="32">
        <v>638394680</v>
      </c>
      <c r="F147" s="21"/>
      <c r="G147" s="32">
        <v>-828181287</v>
      </c>
      <c r="H147" s="224"/>
      <c r="I147" s="32">
        <f t="shared" si="4"/>
        <v>-189786607</v>
      </c>
      <c r="J147" s="32"/>
      <c r="K147" s="21">
        <v>1141754</v>
      </c>
      <c r="L147" s="32"/>
      <c r="M147" s="32">
        <v>4266318233</v>
      </c>
      <c r="N147" s="224"/>
      <c r="O147" s="32">
        <v>-12820741627</v>
      </c>
      <c r="P147" s="32"/>
      <c r="Q147" s="32">
        <f t="shared" si="5"/>
        <v>-8554423394</v>
      </c>
    </row>
    <row r="148" spans="1:17" ht="21">
      <c r="A148" s="223" t="s">
        <v>222</v>
      </c>
      <c r="B148" s="224"/>
      <c r="C148" s="32">
        <v>61369</v>
      </c>
      <c r="D148" s="224"/>
      <c r="E148" s="32">
        <v>786920599</v>
      </c>
      <c r="F148" s="21"/>
      <c r="G148" s="32">
        <v>-952991875</v>
      </c>
      <c r="H148" s="224"/>
      <c r="I148" s="32">
        <f t="shared" si="4"/>
        <v>-166071276</v>
      </c>
      <c r="J148" s="32"/>
      <c r="K148" s="21">
        <v>764056</v>
      </c>
      <c r="L148" s="32"/>
      <c r="M148" s="32">
        <v>10095517911</v>
      </c>
      <c r="N148" s="224"/>
      <c r="O148" s="32">
        <v>-11912574715</v>
      </c>
      <c r="P148" s="32"/>
      <c r="Q148" s="32">
        <f t="shared" si="5"/>
        <v>-1817056804</v>
      </c>
    </row>
    <row r="149" spans="1:17" ht="21">
      <c r="A149" s="223" t="s">
        <v>116</v>
      </c>
      <c r="B149" s="224"/>
      <c r="C149" s="32">
        <v>36770</v>
      </c>
      <c r="D149" s="224"/>
      <c r="E149" s="32">
        <v>613025682</v>
      </c>
      <c r="F149" s="21"/>
      <c r="G149" s="32">
        <v>-650868634</v>
      </c>
      <c r="H149" s="224"/>
      <c r="I149" s="32">
        <f t="shared" si="4"/>
        <v>-37842952</v>
      </c>
      <c r="J149" s="32"/>
      <c r="K149" s="21">
        <v>1671652</v>
      </c>
      <c r="L149" s="32"/>
      <c r="M149" s="32">
        <v>28895860402</v>
      </c>
      <c r="N149" s="224"/>
      <c r="O149" s="32">
        <v>-29587666136</v>
      </c>
      <c r="P149" s="32"/>
      <c r="Q149" s="32">
        <f t="shared" si="5"/>
        <v>-691805734</v>
      </c>
    </row>
    <row r="150" spans="1:17" ht="21">
      <c r="A150" s="223" t="s">
        <v>183</v>
      </c>
      <c r="B150" s="224"/>
      <c r="C150" s="32">
        <v>75379</v>
      </c>
      <c r="D150" s="224"/>
      <c r="E150" s="32">
        <v>398480404</v>
      </c>
      <c r="F150" s="21"/>
      <c r="G150" s="32">
        <v>-415887126</v>
      </c>
      <c r="H150" s="224"/>
      <c r="I150" s="32">
        <f t="shared" si="4"/>
        <v>-17406722</v>
      </c>
      <c r="J150" s="32"/>
      <c r="K150" s="21">
        <v>356003</v>
      </c>
      <c r="L150" s="32"/>
      <c r="M150" s="32">
        <v>1898446912</v>
      </c>
      <c r="N150" s="224"/>
      <c r="O150" s="32">
        <v>-1976097364</v>
      </c>
      <c r="P150" s="32"/>
      <c r="Q150" s="32">
        <f t="shared" si="5"/>
        <v>-77650452</v>
      </c>
    </row>
    <row r="151" spans="1:17" ht="21">
      <c r="A151" s="223" t="s">
        <v>141</v>
      </c>
      <c r="B151" s="224"/>
      <c r="C151" s="32">
        <v>92656</v>
      </c>
      <c r="D151" s="224"/>
      <c r="E151" s="32">
        <v>473924486</v>
      </c>
      <c r="F151" s="21"/>
      <c r="G151" s="32">
        <v>-606691867</v>
      </c>
      <c r="H151" s="224"/>
      <c r="I151" s="32">
        <f t="shared" si="4"/>
        <v>-132767381</v>
      </c>
      <c r="J151" s="32"/>
      <c r="K151" s="21">
        <v>720220</v>
      </c>
      <c r="L151" s="32"/>
      <c r="M151" s="32">
        <v>4339070066</v>
      </c>
      <c r="N151" s="224"/>
      <c r="O151" s="32">
        <v>-4734734712</v>
      </c>
      <c r="P151" s="32"/>
      <c r="Q151" s="32">
        <f t="shared" si="5"/>
        <v>-395664646</v>
      </c>
    </row>
    <row r="152" spans="1:17" ht="21">
      <c r="A152" s="223" t="s">
        <v>160</v>
      </c>
      <c r="B152" s="224"/>
      <c r="C152" s="32">
        <v>2924252</v>
      </c>
      <c r="D152" s="224"/>
      <c r="E152" s="32">
        <v>23082172107</v>
      </c>
      <c r="F152" s="21"/>
      <c r="G152" s="32">
        <v>-22448867204</v>
      </c>
      <c r="H152" s="224"/>
      <c r="I152" s="32">
        <f t="shared" si="4"/>
        <v>633304903</v>
      </c>
      <c r="J152" s="32"/>
      <c r="K152" s="21">
        <v>3517011</v>
      </c>
      <c r="L152" s="32"/>
      <c r="M152" s="32">
        <v>27410740705</v>
      </c>
      <c r="N152" s="224"/>
      <c r="O152" s="32">
        <v>-27001725219</v>
      </c>
      <c r="P152" s="32"/>
      <c r="Q152" s="32">
        <f t="shared" si="5"/>
        <v>409015486</v>
      </c>
    </row>
    <row r="153" spans="1:17" ht="21">
      <c r="A153" s="223" t="s">
        <v>132</v>
      </c>
      <c r="B153" s="224"/>
      <c r="C153" s="32">
        <v>6351</v>
      </c>
      <c r="D153" s="224"/>
      <c r="E153" s="32">
        <v>72512623</v>
      </c>
      <c r="F153" s="21"/>
      <c r="G153" s="32">
        <v>-85668651</v>
      </c>
      <c r="H153" s="224"/>
      <c r="I153" s="32">
        <f t="shared" si="4"/>
        <v>-13156028</v>
      </c>
      <c r="J153" s="32"/>
      <c r="K153" s="21">
        <v>24999</v>
      </c>
      <c r="L153" s="32"/>
      <c r="M153" s="32">
        <v>297392712</v>
      </c>
      <c r="N153" s="224"/>
      <c r="O153" s="32">
        <v>-338716081</v>
      </c>
      <c r="P153" s="32"/>
      <c r="Q153" s="32">
        <f t="shared" si="5"/>
        <v>-41323369</v>
      </c>
    </row>
    <row r="154" spans="1:17" ht="21">
      <c r="A154" s="223" t="s">
        <v>262</v>
      </c>
      <c r="B154" s="224"/>
      <c r="C154" s="32">
        <v>5264</v>
      </c>
      <c r="D154" s="224"/>
      <c r="E154" s="32">
        <v>119337582</v>
      </c>
      <c r="F154" s="21"/>
      <c r="G154" s="32">
        <v>-146579645</v>
      </c>
      <c r="H154" s="224"/>
      <c r="I154" s="32">
        <f t="shared" si="4"/>
        <v>-27242063</v>
      </c>
      <c r="J154" s="32"/>
      <c r="K154" s="21">
        <v>34906</v>
      </c>
      <c r="L154" s="32"/>
      <c r="M154" s="32">
        <v>838652680</v>
      </c>
      <c r="N154" s="224"/>
      <c r="O154" s="32">
        <v>-976705882</v>
      </c>
      <c r="P154" s="32"/>
      <c r="Q154" s="32">
        <f t="shared" si="5"/>
        <v>-138053202</v>
      </c>
    </row>
    <row r="155" spans="1:17" ht="21">
      <c r="A155" s="223" t="s">
        <v>180</v>
      </c>
      <c r="B155" s="224"/>
      <c r="C155" s="32">
        <v>7821</v>
      </c>
      <c r="D155" s="224"/>
      <c r="E155" s="32">
        <v>439857192</v>
      </c>
      <c r="F155" s="21"/>
      <c r="G155" s="32">
        <v>-452507454</v>
      </c>
      <c r="H155" s="224"/>
      <c r="I155" s="32">
        <f t="shared" si="4"/>
        <v>-12650262</v>
      </c>
      <c r="J155" s="32"/>
      <c r="K155" s="21">
        <v>60418</v>
      </c>
      <c r="L155" s="32"/>
      <c r="M155" s="32">
        <v>3416611146</v>
      </c>
      <c r="N155" s="224"/>
      <c r="O155" s="32">
        <v>-3483741598</v>
      </c>
      <c r="P155" s="32"/>
      <c r="Q155" s="32">
        <f t="shared" si="5"/>
        <v>-67130452</v>
      </c>
    </row>
    <row r="156" spans="1:17" ht="21">
      <c r="A156" s="223" t="s">
        <v>275</v>
      </c>
      <c r="B156" s="224"/>
      <c r="C156" s="32">
        <v>1414112</v>
      </c>
      <c r="D156" s="224"/>
      <c r="E156" s="32">
        <v>1656230614</v>
      </c>
      <c r="F156" s="21"/>
      <c r="G156" s="32">
        <v>-1841308842</v>
      </c>
      <c r="H156" s="224"/>
      <c r="I156" s="32">
        <f t="shared" si="4"/>
        <v>-185078228</v>
      </c>
      <c r="J156" s="32"/>
      <c r="K156" s="21">
        <v>20509467</v>
      </c>
      <c r="L156" s="32"/>
      <c r="M156" s="32">
        <v>23397755943</v>
      </c>
      <c r="N156" s="224"/>
      <c r="O156" s="32">
        <v>-26771698567</v>
      </c>
      <c r="P156" s="32"/>
      <c r="Q156" s="32">
        <f t="shared" si="5"/>
        <v>-3373942624</v>
      </c>
    </row>
    <row r="157" spans="1:17" ht="21">
      <c r="A157" s="223" t="s">
        <v>192</v>
      </c>
      <c r="B157" s="224"/>
      <c r="C157" s="32">
        <v>8010</v>
      </c>
      <c r="D157" s="224"/>
      <c r="E157" s="32">
        <v>443584336</v>
      </c>
      <c r="F157" s="21"/>
      <c r="G157" s="32">
        <v>-443311081</v>
      </c>
      <c r="H157" s="224"/>
      <c r="I157" s="32">
        <f t="shared" si="4"/>
        <v>273255</v>
      </c>
      <c r="J157" s="32"/>
      <c r="K157" s="21">
        <v>52791</v>
      </c>
      <c r="L157" s="32"/>
      <c r="M157" s="32">
        <v>2829091997</v>
      </c>
      <c r="N157" s="224"/>
      <c r="O157" s="32">
        <v>-2902692143</v>
      </c>
      <c r="P157" s="32"/>
      <c r="Q157" s="32">
        <f t="shared" si="5"/>
        <v>-73600146</v>
      </c>
    </row>
    <row r="158" spans="1:17" ht="21">
      <c r="A158" s="223" t="s">
        <v>165</v>
      </c>
      <c r="B158" s="224"/>
      <c r="C158" s="32">
        <v>837668</v>
      </c>
      <c r="D158" s="224"/>
      <c r="E158" s="32">
        <v>7974165332</v>
      </c>
      <c r="F158" s="21"/>
      <c r="G158" s="32">
        <v>-7069993531</v>
      </c>
      <c r="H158" s="224"/>
      <c r="I158" s="32">
        <f t="shared" si="4"/>
        <v>904171801</v>
      </c>
      <c r="J158" s="32"/>
      <c r="K158" s="21">
        <v>9022030</v>
      </c>
      <c r="L158" s="32"/>
      <c r="M158" s="32">
        <v>79716432669</v>
      </c>
      <c r="N158" s="224"/>
      <c r="O158" s="32">
        <v>-76364300978</v>
      </c>
      <c r="P158" s="32"/>
      <c r="Q158" s="32">
        <f t="shared" si="5"/>
        <v>3352131691</v>
      </c>
    </row>
    <row r="159" spans="1:17" ht="21">
      <c r="A159" s="223" t="s">
        <v>254</v>
      </c>
      <c r="B159" s="224"/>
      <c r="C159" s="32">
        <v>183491</v>
      </c>
      <c r="D159" s="224"/>
      <c r="E159" s="32">
        <v>554781081</v>
      </c>
      <c r="F159" s="21"/>
      <c r="G159" s="32">
        <v>-573857618</v>
      </c>
      <c r="H159" s="224"/>
      <c r="I159" s="32">
        <f t="shared" si="4"/>
        <v>-19076537</v>
      </c>
      <c r="J159" s="32"/>
      <c r="K159" s="21">
        <v>642711</v>
      </c>
      <c r="L159" s="32"/>
      <c r="M159" s="32">
        <v>1908186234</v>
      </c>
      <c r="N159" s="224"/>
      <c r="O159" s="32">
        <v>-2013961654</v>
      </c>
      <c r="P159" s="32"/>
      <c r="Q159" s="32">
        <f t="shared" si="5"/>
        <v>-105775420</v>
      </c>
    </row>
    <row r="160" spans="1:17" ht="21">
      <c r="A160" s="223" t="s">
        <v>147</v>
      </c>
      <c r="B160" s="224"/>
      <c r="C160" s="32">
        <v>49045</v>
      </c>
      <c r="D160" s="224"/>
      <c r="E160" s="32">
        <v>366733473</v>
      </c>
      <c r="F160" s="21"/>
      <c r="G160" s="32">
        <v>-418219427</v>
      </c>
      <c r="H160" s="224"/>
      <c r="I160" s="32">
        <f t="shared" si="4"/>
        <v>-51485954</v>
      </c>
      <c r="J160" s="32"/>
      <c r="K160" s="21">
        <v>227140</v>
      </c>
      <c r="L160" s="32"/>
      <c r="M160" s="32">
        <v>1766402431</v>
      </c>
      <c r="N160" s="224"/>
      <c r="O160" s="32">
        <v>-1935711125</v>
      </c>
      <c r="P160" s="32"/>
      <c r="Q160" s="32">
        <f t="shared" si="5"/>
        <v>-169308694</v>
      </c>
    </row>
    <row r="161" spans="1:17" ht="21">
      <c r="A161" s="223" t="s">
        <v>273</v>
      </c>
      <c r="B161" s="224"/>
      <c r="C161" s="32">
        <v>4515554</v>
      </c>
      <c r="D161" s="224"/>
      <c r="E161" s="32">
        <v>20556947826</v>
      </c>
      <c r="F161" s="21"/>
      <c r="G161" s="32">
        <v>-19809844892</v>
      </c>
      <c r="H161" s="224"/>
      <c r="I161" s="32">
        <f t="shared" si="4"/>
        <v>747102934</v>
      </c>
      <c r="J161" s="32"/>
      <c r="K161" s="21">
        <v>7740335</v>
      </c>
      <c r="L161" s="32"/>
      <c r="M161" s="32">
        <v>33936760740</v>
      </c>
      <c r="N161" s="224"/>
      <c r="O161" s="32">
        <v>-34029674882</v>
      </c>
      <c r="P161" s="32"/>
      <c r="Q161" s="32">
        <f t="shared" si="5"/>
        <v>-92914142</v>
      </c>
    </row>
    <row r="162" spans="1:17" ht="21">
      <c r="A162" s="223" t="s">
        <v>91</v>
      </c>
      <c r="B162" s="224"/>
      <c r="C162" s="32">
        <v>291620</v>
      </c>
      <c r="D162" s="224"/>
      <c r="E162" s="32">
        <v>560493214</v>
      </c>
      <c r="F162" s="21"/>
      <c r="G162" s="32">
        <v>-647584639</v>
      </c>
      <c r="H162" s="224"/>
      <c r="I162" s="32">
        <f t="shared" si="4"/>
        <v>-87091425</v>
      </c>
      <c r="J162" s="32"/>
      <c r="K162" s="21">
        <v>1796678</v>
      </c>
      <c r="L162" s="32"/>
      <c r="M162" s="32">
        <v>3506348539</v>
      </c>
      <c r="N162" s="224"/>
      <c r="O162" s="32">
        <v>-4044702538</v>
      </c>
      <c r="P162" s="32"/>
      <c r="Q162" s="32">
        <f t="shared" si="5"/>
        <v>-538353999</v>
      </c>
    </row>
    <row r="163" spans="1:17" ht="21">
      <c r="A163" s="223" t="s">
        <v>260</v>
      </c>
      <c r="B163" s="224"/>
      <c r="C163" s="32">
        <v>97141</v>
      </c>
      <c r="D163" s="224"/>
      <c r="E163" s="32">
        <v>263495088</v>
      </c>
      <c r="F163" s="21"/>
      <c r="G163" s="32">
        <v>-403068430</v>
      </c>
      <c r="H163" s="224"/>
      <c r="I163" s="32">
        <f t="shared" si="4"/>
        <v>-139573342</v>
      </c>
      <c r="J163" s="32"/>
      <c r="K163" s="21">
        <v>390545</v>
      </c>
      <c r="L163" s="32"/>
      <c r="M163" s="32">
        <v>1206723476</v>
      </c>
      <c r="N163" s="224"/>
      <c r="O163" s="32">
        <v>-1703457113</v>
      </c>
      <c r="P163" s="32"/>
      <c r="Q163" s="32">
        <f t="shared" si="5"/>
        <v>-496733637</v>
      </c>
    </row>
    <row r="164" spans="1:17" ht="21">
      <c r="A164" s="223" t="s">
        <v>202</v>
      </c>
      <c r="B164" s="224"/>
      <c r="C164" s="32">
        <v>16170</v>
      </c>
      <c r="D164" s="224"/>
      <c r="E164" s="32">
        <v>397102955</v>
      </c>
      <c r="F164" s="21"/>
      <c r="G164" s="32">
        <v>-384003452</v>
      </c>
      <c r="H164" s="224"/>
      <c r="I164" s="32">
        <f t="shared" si="4"/>
        <v>13099503</v>
      </c>
      <c r="J164" s="32"/>
      <c r="K164" s="21">
        <v>1942158</v>
      </c>
      <c r="L164" s="32"/>
      <c r="M164" s="32">
        <v>51636382729</v>
      </c>
      <c r="N164" s="224"/>
      <c r="O164" s="32">
        <v>-45855886321</v>
      </c>
      <c r="P164" s="32"/>
      <c r="Q164" s="32">
        <f t="shared" si="5"/>
        <v>5780496408</v>
      </c>
    </row>
    <row r="165" spans="1:17" ht="21">
      <c r="A165" s="223" t="s">
        <v>199</v>
      </c>
      <c r="B165" s="224"/>
      <c r="C165" s="32">
        <v>52414</v>
      </c>
      <c r="D165" s="224"/>
      <c r="E165" s="32">
        <v>374038381</v>
      </c>
      <c r="F165" s="21"/>
      <c r="G165" s="32">
        <v>-486434712</v>
      </c>
      <c r="H165" s="224"/>
      <c r="I165" s="32">
        <f t="shared" si="4"/>
        <v>-112396331</v>
      </c>
      <c r="J165" s="32"/>
      <c r="K165" s="21">
        <v>219218</v>
      </c>
      <c r="L165" s="32"/>
      <c r="M165" s="32">
        <v>2209686740</v>
      </c>
      <c r="N165" s="224"/>
      <c r="O165" s="32">
        <v>-2497776877</v>
      </c>
      <c r="P165" s="32"/>
      <c r="Q165" s="32">
        <f t="shared" si="5"/>
        <v>-288090137</v>
      </c>
    </row>
    <row r="166" spans="1:17" ht="21">
      <c r="A166" s="223" t="s">
        <v>150</v>
      </c>
      <c r="B166" s="224"/>
      <c r="C166" s="32">
        <v>19416</v>
      </c>
      <c r="D166" s="224"/>
      <c r="E166" s="32">
        <v>395329407</v>
      </c>
      <c r="F166" s="21"/>
      <c r="G166" s="32">
        <v>-389452556</v>
      </c>
      <c r="H166" s="224"/>
      <c r="I166" s="32">
        <f t="shared" si="4"/>
        <v>5876851</v>
      </c>
      <c r="J166" s="32"/>
      <c r="K166" s="21">
        <v>4777377</v>
      </c>
      <c r="L166" s="32"/>
      <c r="M166" s="32">
        <v>89693916178</v>
      </c>
      <c r="N166" s="224"/>
      <c r="O166" s="32">
        <v>-98481672714</v>
      </c>
      <c r="P166" s="32"/>
      <c r="Q166" s="32">
        <f t="shared" si="5"/>
        <v>-8787756536</v>
      </c>
    </row>
    <row r="167" spans="1:17" ht="21">
      <c r="A167" s="223" t="s">
        <v>113</v>
      </c>
      <c r="B167" s="224"/>
      <c r="C167" s="32">
        <v>72392</v>
      </c>
      <c r="D167" s="224"/>
      <c r="E167" s="32">
        <v>339029488</v>
      </c>
      <c r="F167" s="21"/>
      <c r="G167" s="32">
        <v>-379032727</v>
      </c>
      <c r="H167" s="224"/>
      <c r="I167" s="32">
        <f t="shared" si="4"/>
        <v>-40003239</v>
      </c>
      <c r="J167" s="32"/>
      <c r="K167" s="21">
        <v>273029</v>
      </c>
      <c r="L167" s="32"/>
      <c r="M167" s="32">
        <v>1323896028</v>
      </c>
      <c r="N167" s="224"/>
      <c r="O167" s="32">
        <v>-1472492053</v>
      </c>
      <c r="P167" s="32"/>
      <c r="Q167" s="32">
        <f t="shared" si="5"/>
        <v>-148596025</v>
      </c>
    </row>
    <row r="168" spans="1:17" ht="21">
      <c r="A168" s="223" t="s">
        <v>419</v>
      </c>
      <c r="B168" s="224"/>
      <c r="C168" s="32">
        <v>0</v>
      </c>
      <c r="D168" s="224"/>
      <c r="E168" s="32">
        <v>0</v>
      </c>
      <c r="F168" s="21"/>
      <c r="G168" s="32">
        <v>0</v>
      </c>
      <c r="H168" s="224"/>
      <c r="I168" s="32">
        <f t="shared" si="4"/>
        <v>0</v>
      </c>
      <c r="J168" s="32"/>
      <c r="K168" s="21">
        <v>1732382</v>
      </c>
      <c r="L168" s="32"/>
      <c r="M168" s="32">
        <v>5629982122</v>
      </c>
      <c r="N168" s="224"/>
      <c r="O168" s="32">
        <v>-6358066315</v>
      </c>
      <c r="P168" s="32"/>
      <c r="Q168" s="32">
        <f t="shared" si="5"/>
        <v>-728084193</v>
      </c>
    </row>
    <row r="169" spans="1:17" ht="21">
      <c r="A169" s="223" t="s">
        <v>122</v>
      </c>
      <c r="B169" s="224"/>
      <c r="C169" s="32">
        <v>13760</v>
      </c>
      <c r="D169" s="224"/>
      <c r="E169" s="32">
        <v>754893386</v>
      </c>
      <c r="F169" s="21"/>
      <c r="G169" s="32">
        <v>-903646516</v>
      </c>
      <c r="H169" s="224"/>
      <c r="I169" s="32">
        <f t="shared" si="4"/>
        <v>-148753130</v>
      </c>
      <c r="J169" s="32"/>
      <c r="K169" s="21">
        <v>104847</v>
      </c>
      <c r="L169" s="32"/>
      <c r="M169" s="32">
        <v>6178475331</v>
      </c>
      <c r="N169" s="224"/>
      <c r="O169" s="32">
        <v>-7000169419</v>
      </c>
      <c r="P169" s="32"/>
      <c r="Q169" s="32">
        <f t="shared" si="5"/>
        <v>-821694088</v>
      </c>
    </row>
    <row r="170" spans="1:17" ht="21">
      <c r="A170" s="223" t="s">
        <v>293</v>
      </c>
      <c r="B170" s="224"/>
      <c r="C170" s="32">
        <v>0</v>
      </c>
      <c r="D170" s="224"/>
      <c r="E170" s="32">
        <v>0</v>
      </c>
      <c r="F170" s="21"/>
      <c r="G170" s="32">
        <v>0</v>
      </c>
      <c r="H170" s="224"/>
      <c r="I170" s="32">
        <f t="shared" si="4"/>
        <v>0</v>
      </c>
      <c r="J170" s="32"/>
      <c r="K170" s="21">
        <v>450218</v>
      </c>
      <c r="L170" s="32"/>
      <c r="M170" s="32">
        <v>2201043398</v>
      </c>
      <c r="N170" s="224"/>
      <c r="O170" s="32">
        <v>-2488548150</v>
      </c>
      <c r="P170" s="32"/>
      <c r="Q170" s="32">
        <f t="shared" si="5"/>
        <v>-287504752</v>
      </c>
    </row>
    <row r="171" spans="1:17" ht="21">
      <c r="A171" s="223" t="s">
        <v>185</v>
      </c>
      <c r="B171" s="224"/>
      <c r="C171" s="32">
        <v>225196</v>
      </c>
      <c r="D171" s="224"/>
      <c r="E171" s="32">
        <v>919151520</v>
      </c>
      <c r="F171" s="21"/>
      <c r="G171" s="32">
        <v>-1079913971</v>
      </c>
      <c r="H171" s="224"/>
      <c r="I171" s="32">
        <f t="shared" si="4"/>
        <v>-160762451</v>
      </c>
      <c r="J171" s="32"/>
      <c r="K171" s="21">
        <v>5037294</v>
      </c>
      <c r="L171" s="32"/>
      <c r="M171" s="32">
        <v>23227215299</v>
      </c>
      <c r="N171" s="224"/>
      <c r="O171" s="32">
        <v>-24121733294</v>
      </c>
      <c r="P171" s="32"/>
      <c r="Q171" s="32">
        <f t="shared" si="5"/>
        <v>-894517995</v>
      </c>
    </row>
    <row r="172" spans="1:17" ht="21">
      <c r="A172" s="223" t="s">
        <v>296</v>
      </c>
      <c r="B172" s="224"/>
      <c r="C172" s="32">
        <v>144125</v>
      </c>
      <c r="D172" s="224"/>
      <c r="E172" s="32">
        <v>506413037</v>
      </c>
      <c r="F172" s="21"/>
      <c r="G172" s="32">
        <v>-559058479</v>
      </c>
      <c r="H172" s="224"/>
      <c r="I172" s="32">
        <f t="shared" si="4"/>
        <v>-52645442</v>
      </c>
      <c r="J172" s="32"/>
      <c r="K172" s="21">
        <v>907100</v>
      </c>
      <c r="L172" s="32"/>
      <c r="M172" s="32">
        <v>3266990662</v>
      </c>
      <c r="N172" s="224"/>
      <c r="O172" s="32">
        <v>-3540215310</v>
      </c>
      <c r="P172" s="32"/>
      <c r="Q172" s="32">
        <f t="shared" si="5"/>
        <v>-273224648</v>
      </c>
    </row>
    <row r="173" spans="1:17" ht="21">
      <c r="A173" s="223" t="s">
        <v>221</v>
      </c>
      <c r="B173" s="224"/>
      <c r="C173" s="32">
        <v>14808</v>
      </c>
      <c r="D173" s="224"/>
      <c r="E173" s="32">
        <v>318679910</v>
      </c>
      <c r="F173" s="21"/>
      <c r="G173" s="32">
        <v>-405128630</v>
      </c>
      <c r="H173" s="224"/>
      <c r="I173" s="32">
        <f t="shared" si="4"/>
        <v>-86448720</v>
      </c>
      <c r="J173" s="32"/>
      <c r="K173" s="21">
        <v>57597</v>
      </c>
      <c r="L173" s="32"/>
      <c r="M173" s="32">
        <v>1308026599</v>
      </c>
      <c r="N173" s="224"/>
      <c r="O173" s="32">
        <v>-1584468388</v>
      </c>
      <c r="P173" s="32"/>
      <c r="Q173" s="32">
        <f t="shared" si="5"/>
        <v>-276441789</v>
      </c>
    </row>
    <row r="174" spans="1:17" ht="21">
      <c r="A174" s="223" t="s">
        <v>159</v>
      </c>
      <c r="B174" s="224"/>
      <c r="C174" s="32">
        <v>714</v>
      </c>
      <c r="D174" s="224"/>
      <c r="E174" s="32">
        <v>13641431</v>
      </c>
      <c r="F174" s="21"/>
      <c r="G174" s="32">
        <v>-15546653</v>
      </c>
      <c r="H174" s="224"/>
      <c r="I174" s="32">
        <f t="shared" si="4"/>
        <v>-1905222</v>
      </c>
      <c r="J174" s="32"/>
      <c r="K174" s="21">
        <v>2239</v>
      </c>
      <c r="L174" s="32"/>
      <c r="M174" s="32">
        <v>49302620</v>
      </c>
      <c r="N174" s="224"/>
      <c r="O174" s="32">
        <v>-54214386</v>
      </c>
      <c r="P174" s="32"/>
      <c r="Q174" s="32">
        <f t="shared" si="5"/>
        <v>-4911766</v>
      </c>
    </row>
    <row r="175" spans="1:17" ht="21">
      <c r="A175" s="223" t="s">
        <v>276</v>
      </c>
      <c r="B175" s="224"/>
      <c r="C175" s="32">
        <v>56363</v>
      </c>
      <c r="D175" s="224"/>
      <c r="E175" s="32">
        <v>248499395</v>
      </c>
      <c r="F175" s="21"/>
      <c r="G175" s="32">
        <v>-240577951</v>
      </c>
      <c r="H175" s="224"/>
      <c r="I175" s="32">
        <f t="shared" si="4"/>
        <v>7921444</v>
      </c>
      <c r="J175" s="32"/>
      <c r="K175" s="21">
        <v>4653676</v>
      </c>
      <c r="L175" s="32"/>
      <c r="M175" s="32">
        <v>21298989294</v>
      </c>
      <c r="N175" s="224"/>
      <c r="O175" s="32">
        <v>-18441618676</v>
      </c>
      <c r="P175" s="32"/>
      <c r="Q175" s="32">
        <f t="shared" si="5"/>
        <v>2857370618</v>
      </c>
    </row>
    <row r="176" spans="1:17" ht="21">
      <c r="A176" s="223" t="s">
        <v>114</v>
      </c>
      <c r="B176" s="224"/>
      <c r="C176" s="32">
        <v>122298</v>
      </c>
      <c r="D176" s="224"/>
      <c r="E176" s="32">
        <v>1336619803</v>
      </c>
      <c r="F176" s="21"/>
      <c r="G176" s="32">
        <v>-1302526194</v>
      </c>
      <c r="H176" s="224"/>
      <c r="I176" s="32">
        <f t="shared" si="4"/>
        <v>34093609</v>
      </c>
      <c r="J176" s="32"/>
      <c r="K176" s="21">
        <v>10755670</v>
      </c>
      <c r="L176" s="32"/>
      <c r="M176" s="32">
        <v>115870431082</v>
      </c>
      <c r="N176" s="224"/>
      <c r="O176" s="32">
        <v>-114548606471</v>
      </c>
      <c r="P176" s="32"/>
      <c r="Q176" s="32">
        <f t="shared" si="5"/>
        <v>1321824611</v>
      </c>
    </row>
    <row r="177" spans="1:17" ht="21">
      <c r="A177" s="223" t="s">
        <v>256</v>
      </c>
      <c r="B177" s="224"/>
      <c r="C177" s="32">
        <v>93826</v>
      </c>
      <c r="D177" s="224"/>
      <c r="E177" s="32">
        <v>528294641</v>
      </c>
      <c r="F177" s="21"/>
      <c r="G177" s="32">
        <v>-611326655</v>
      </c>
      <c r="H177" s="224"/>
      <c r="I177" s="32">
        <f t="shared" si="4"/>
        <v>-83032014</v>
      </c>
      <c r="J177" s="32"/>
      <c r="K177" s="21">
        <v>345129</v>
      </c>
      <c r="L177" s="32"/>
      <c r="M177" s="32">
        <v>2224641131</v>
      </c>
      <c r="N177" s="224"/>
      <c r="O177" s="32">
        <v>-2534263944</v>
      </c>
      <c r="P177" s="32"/>
      <c r="Q177" s="32">
        <f t="shared" si="5"/>
        <v>-309622813</v>
      </c>
    </row>
    <row r="178" spans="1:17" ht="21">
      <c r="A178" s="223" t="s">
        <v>207</v>
      </c>
      <c r="B178" s="224"/>
      <c r="C178" s="32">
        <v>88158</v>
      </c>
      <c r="D178" s="224"/>
      <c r="E178" s="32">
        <v>403051743</v>
      </c>
      <c r="F178" s="21"/>
      <c r="G178" s="32">
        <v>-474593175</v>
      </c>
      <c r="H178" s="224"/>
      <c r="I178" s="32">
        <f t="shared" si="4"/>
        <v>-71541432</v>
      </c>
      <c r="J178" s="32"/>
      <c r="K178" s="21">
        <v>5576980</v>
      </c>
      <c r="L178" s="32"/>
      <c r="M178" s="32">
        <v>30420914245</v>
      </c>
      <c r="N178" s="224"/>
      <c r="O178" s="32">
        <v>-29944809281</v>
      </c>
      <c r="P178" s="32"/>
      <c r="Q178" s="32">
        <f t="shared" si="5"/>
        <v>476104964</v>
      </c>
    </row>
    <row r="179" spans="1:17" ht="21">
      <c r="A179" s="223" t="s">
        <v>190</v>
      </c>
      <c r="B179" s="224"/>
      <c r="C179" s="32">
        <v>1706655</v>
      </c>
      <c r="D179" s="224"/>
      <c r="E179" s="32">
        <v>10485828641</v>
      </c>
      <c r="F179" s="21"/>
      <c r="G179" s="32">
        <v>-9324528915</v>
      </c>
      <c r="H179" s="224"/>
      <c r="I179" s="32">
        <f t="shared" si="4"/>
        <v>1161299726</v>
      </c>
      <c r="J179" s="32"/>
      <c r="K179" s="21">
        <v>2324448</v>
      </c>
      <c r="L179" s="32"/>
      <c r="M179" s="32">
        <v>13733958937</v>
      </c>
      <c r="N179" s="224"/>
      <c r="O179" s="32">
        <v>-12679238320</v>
      </c>
      <c r="P179" s="32"/>
      <c r="Q179" s="32">
        <f t="shared" si="5"/>
        <v>1054720617</v>
      </c>
    </row>
    <row r="180" spans="1:17" ht="21">
      <c r="A180" s="223" t="s">
        <v>137</v>
      </c>
      <c r="B180" s="224"/>
      <c r="C180" s="32">
        <v>173798</v>
      </c>
      <c r="D180" s="224"/>
      <c r="E180" s="32">
        <v>745638518</v>
      </c>
      <c r="F180" s="21"/>
      <c r="G180" s="32">
        <v>-821205432</v>
      </c>
      <c r="H180" s="224"/>
      <c r="I180" s="32">
        <f t="shared" si="4"/>
        <v>-75566914</v>
      </c>
      <c r="J180" s="32"/>
      <c r="K180" s="21">
        <v>801009</v>
      </c>
      <c r="L180" s="32"/>
      <c r="M180" s="32">
        <v>3477594675</v>
      </c>
      <c r="N180" s="224"/>
      <c r="O180" s="32">
        <v>-3799739140</v>
      </c>
      <c r="P180" s="32"/>
      <c r="Q180" s="32">
        <f t="shared" si="5"/>
        <v>-322144465</v>
      </c>
    </row>
    <row r="181" spans="1:17" ht="21">
      <c r="A181" s="223" t="s">
        <v>301</v>
      </c>
      <c r="B181" s="224"/>
      <c r="C181" s="32">
        <v>28816</v>
      </c>
      <c r="D181" s="224"/>
      <c r="E181" s="32">
        <v>1423434032</v>
      </c>
      <c r="F181" s="21"/>
      <c r="G181" s="32">
        <v>-1483737824</v>
      </c>
      <c r="H181" s="224"/>
      <c r="I181" s="32">
        <f t="shared" si="4"/>
        <v>-60303792</v>
      </c>
      <c r="J181" s="32"/>
      <c r="K181" s="21">
        <v>397008</v>
      </c>
      <c r="L181" s="32"/>
      <c r="M181" s="32">
        <v>20920741683</v>
      </c>
      <c r="N181" s="224"/>
      <c r="O181" s="32">
        <v>-19309624937</v>
      </c>
      <c r="P181" s="32"/>
      <c r="Q181" s="32">
        <f t="shared" si="5"/>
        <v>1611116746</v>
      </c>
    </row>
    <row r="182" spans="1:17" ht="21">
      <c r="A182" s="223" t="s">
        <v>134</v>
      </c>
      <c r="B182" s="224"/>
      <c r="C182" s="32">
        <v>635110</v>
      </c>
      <c r="D182" s="224"/>
      <c r="E182" s="32">
        <v>2771307215</v>
      </c>
      <c r="F182" s="21"/>
      <c r="G182" s="32">
        <v>-3201225315</v>
      </c>
      <c r="H182" s="224"/>
      <c r="I182" s="32">
        <f t="shared" si="4"/>
        <v>-429918100</v>
      </c>
      <c r="J182" s="32"/>
      <c r="K182" s="21">
        <v>13367920</v>
      </c>
      <c r="L182" s="32"/>
      <c r="M182" s="32">
        <v>58908207736</v>
      </c>
      <c r="N182" s="224"/>
      <c r="O182" s="32">
        <v>-67602369263</v>
      </c>
      <c r="P182" s="32"/>
      <c r="Q182" s="32">
        <f t="shared" si="5"/>
        <v>-8694161527</v>
      </c>
    </row>
    <row r="183" spans="1:17" ht="21">
      <c r="A183" s="223" t="s">
        <v>294</v>
      </c>
      <c r="B183" s="224"/>
      <c r="C183" s="32">
        <v>0</v>
      </c>
      <c r="D183" s="224"/>
      <c r="E183" s="32">
        <v>0</v>
      </c>
      <c r="F183" s="21"/>
      <c r="G183" s="32">
        <v>0</v>
      </c>
      <c r="H183" s="224"/>
      <c r="I183" s="32">
        <f t="shared" si="4"/>
        <v>0</v>
      </c>
      <c r="J183" s="32"/>
      <c r="K183" s="21">
        <v>199504</v>
      </c>
      <c r="L183" s="32"/>
      <c r="M183" s="32">
        <v>32060382610</v>
      </c>
      <c r="N183" s="224"/>
      <c r="O183" s="32">
        <v>-31096495897</v>
      </c>
      <c r="P183" s="32"/>
      <c r="Q183" s="32">
        <f t="shared" si="5"/>
        <v>963886713</v>
      </c>
    </row>
    <row r="184" spans="1:17" ht="21">
      <c r="A184" s="223" t="s">
        <v>255</v>
      </c>
      <c r="B184" s="224"/>
      <c r="C184" s="32">
        <v>0</v>
      </c>
      <c r="D184" s="224"/>
      <c r="E184" s="32">
        <v>0</v>
      </c>
      <c r="F184" s="21"/>
      <c r="G184" s="32">
        <v>0</v>
      </c>
      <c r="H184" s="224"/>
      <c r="I184" s="32">
        <f t="shared" si="4"/>
        <v>0</v>
      </c>
      <c r="J184" s="32"/>
      <c r="K184" s="21">
        <v>1728558</v>
      </c>
      <c r="L184" s="32"/>
      <c r="M184" s="32">
        <v>14107022140</v>
      </c>
      <c r="N184" s="224"/>
      <c r="O184" s="32">
        <v>-16397108073</v>
      </c>
      <c r="P184" s="32"/>
      <c r="Q184" s="32">
        <f t="shared" si="5"/>
        <v>-2290085933</v>
      </c>
    </row>
    <row r="185" spans="1:17" ht="21">
      <c r="A185" s="223" t="s">
        <v>299</v>
      </c>
      <c r="B185" s="224"/>
      <c r="C185" s="32">
        <v>0</v>
      </c>
      <c r="D185" s="224"/>
      <c r="E185" s="32">
        <v>0</v>
      </c>
      <c r="F185" s="21"/>
      <c r="G185" s="32">
        <v>0</v>
      </c>
      <c r="H185" s="224"/>
      <c r="I185" s="32">
        <f t="shared" si="4"/>
        <v>0</v>
      </c>
      <c r="J185" s="32"/>
      <c r="K185" s="21">
        <v>900000</v>
      </c>
      <c r="L185" s="32"/>
      <c r="M185" s="32">
        <v>27437177456</v>
      </c>
      <c r="N185" s="224"/>
      <c r="O185" s="32">
        <v>-17515890000</v>
      </c>
      <c r="P185" s="32"/>
      <c r="Q185" s="32">
        <f t="shared" si="5"/>
        <v>9921287456</v>
      </c>
    </row>
    <row r="186" spans="1:17" ht="21">
      <c r="A186" s="223" t="s">
        <v>304</v>
      </c>
      <c r="B186" s="224"/>
      <c r="C186" s="32">
        <v>42251</v>
      </c>
      <c r="D186" s="224"/>
      <c r="E186" s="32">
        <v>428390942</v>
      </c>
      <c r="F186" s="21"/>
      <c r="G186" s="32">
        <v>-524683243</v>
      </c>
      <c r="H186" s="224"/>
      <c r="I186" s="32">
        <f t="shared" si="4"/>
        <v>-96292301</v>
      </c>
      <c r="J186" s="32"/>
      <c r="K186" s="21">
        <v>156490</v>
      </c>
      <c r="L186" s="32"/>
      <c r="M186" s="32">
        <v>1566349887</v>
      </c>
      <c r="N186" s="224"/>
      <c r="O186" s="32">
        <v>-1953848601</v>
      </c>
      <c r="P186" s="32"/>
      <c r="Q186" s="32">
        <f t="shared" si="5"/>
        <v>-387498714</v>
      </c>
    </row>
    <row r="187" spans="1:17" ht="21">
      <c r="A187" s="223" t="s">
        <v>297</v>
      </c>
      <c r="B187" s="224"/>
      <c r="C187" s="32">
        <v>113034</v>
      </c>
      <c r="D187" s="224"/>
      <c r="E187" s="32">
        <v>358956870</v>
      </c>
      <c r="F187" s="21"/>
      <c r="G187" s="32">
        <v>-456045891</v>
      </c>
      <c r="H187" s="224"/>
      <c r="I187" s="32">
        <f t="shared" si="4"/>
        <v>-97089021</v>
      </c>
      <c r="J187" s="32"/>
      <c r="K187" s="21">
        <v>365947</v>
      </c>
      <c r="L187" s="32"/>
      <c r="M187" s="32">
        <v>1235507291</v>
      </c>
      <c r="N187" s="224"/>
      <c r="O187" s="32">
        <v>-1554781772</v>
      </c>
      <c r="P187" s="32"/>
      <c r="Q187" s="32">
        <f t="shared" si="5"/>
        <v>-319274481</v>
      </c>
    </row>
    <row r="188" spans="1:17" ht="21">
      <c r="A188" s="223" t="s">
        <v>261</v>
      </c>
      <c r="B188" s="224"/>
      <c r="C188" s="32">
        <v>16106</v>
      </c>
      <c r="D188" s="224"/>
      <c r="E188" s="32">
        <v>457862410</v>
      </c>
      <c r="F188" s="21"/>
      <c r="G188" s="32">
        <v>-475691851</v>
      </c>
      <c r="H188" s="224"/>
      <c r="I188" s="32">
        <f t="shared" si="4"/>
        <v>-17829441</v>
      </c>
      <c r="J188" s="32"/>
      <c r="K188" s="21">
        <v>52400</v>
      </c>
      <c r="L188" s="32"/>
      <c r="M188" s="32">
        <v>1516063586</v>
      </c>
      <c r="N188" s="224"/>
      <c r="O188" s="32">
        <v>-1526790042</v>
      </c>
      <c r="P188" s="32"/>
      <c r="Q188" s="32">
        <f t="shared" si="5"/>
        <v>-10726456</v>
      </c>
    </row>
    <row r="189" spans="1:17" ht="21">
      <c r="A189" s="223" t="s">
        <v>308</v>
      </c>
      <c r="B189" s="224"/>
      <c r="C189" s="32">
        <v>0</v>
      </c>
      <c r="D189" s="224"/>
      <c r="E189" s="32">
        <v>0</v>
      </c>
      <c r="F189" s="21"/>
      <c r="G189" s="32">
        <v>0</v>
      </c>
      <c r="H189" s="224"/>
      <c r="I189" s="32">
        <f t="shared" si="4"/>
        <v>0</v>
      </c>
      <c r="J189" s="32"/>
      <c r="K189" s="21">
        <v>2000000</v>
      </c>
      <c r="L189" s="32"/>
      <c r="M189" s="32">
        <v>25210543824</v>
      </c>
      <c r="N189" s="224"/>
      <c r="O189" s="32">
        <v>-21019068000</v>
      </c>
      <c r="P189" s="32"/>
      <c r="Q189" s="32">
        <f t="shared" si="5"/>
        <v>4191475824</v>
      </c>
    </row>
    <row r="190" spans="1:17" ht="21">
      <c r="A190" s="223" t="s">
        <v>120</v>
      </c>
      <c r="B190" s="224"/>
      <c r="C190" s="32">
        <v>35482</v>
      </c>
      <c r="D190" s="224"/>
      <c r="E190" s="32">
        <v>270839538</v>
      </c>
      <c r="F190" s="21"/>
      <c r="G190" s="32">
        <v>-264860161</v>
      </c>
      <c r="H190" s="224"/>
      <c r="I190" s="32">
        <f t="shared" si="4"/>
        <v>5979377</v>
      </c>
      <c r="J190" s="32"/>
      <c r="K190" s="21">
        <v>1126943</v>
      </c>
      <c r="L190" s="32"/>
      <c r="M190" s="32">
        <v>8741059946</v>
      </c>
      <c r="N190" s="224"/>
      <c r="O190" s="32">
        <v>-8459425194</v>
      </c>
      <c r="P190" s="32"/>
      <c r="Q190" s="32">
        <f t="shared" si="5"/>
        <v>281634752</v>
      </c>
    </row>
    <row r="191" spans="1:17" ht="21">
      <c r="A191" s="223" t="s">
        <v>307</v>
      </c>
      <c r="B191" s="224"/>
      <c r="C191" s="32">
        <v>83779</v>
      </c>
      <c r="D191" s="224"/>
      <c r="E191" s="32">
        <v>749240175</v>
      </c>
      <c r="F191" s="21"/>
      <c r="G191" s="32">
        <v>-935709655</v>
      </c>
      <c r="H191" s="224"/>
      <c r="I191" s="32">
        <f t="shared" si="4"/>
        <v>-186469480</v>
      </c>
      <c r="J191" s="32"/>
      <c r="K191" s="21">
        <v>425419</v>
      </c>
      <c r="L191" s="32"/>
      <c r="M191" s="32">
        <v>4091473758</v>
      </c>
      <c r="N191" s="224"/>
      <c r="O191" s="32">
        <v>-5054008868</v>
      </c>
      <c r="P191" s="32"/>
      <c r="Q191" s="32">
        <f t="shared" si="5"/>
        <v>-962535110</v>
      </c>
    </row>
    <row r="192" spans="1:17" ht="21">
      <c r="A192" s="223" t="s">
        <v>298</v>
      </c>
      <c r="B192" s="224"/>
      <c r="C192" s="32">
        <v>754972</v>
      </c>
      <c r="D192" s="224"/>
      <c r="E192" s="32">
        <v>20244537560</v>
      </c>
      <c r="F192" s="21"/>
      <c r="G192" s="32">
        <v>-14817675034</v>
      </c>
      <c r="H192" s="224"/>
      <c r="I192" s="32">
        <f t="shared" si="4"/>
        <v>5426862526</v>
      </c>
      <c r="J192" s="32"/>
      <c r="K192" s="21">
        <v>800145</v>
      </c>
      <c r="L192" s="32"/>
      <c r="M192" s="32">
        <v>21253439348</v>
      </c>
      <c r="N192" s="224"/>
      <c r="O192" s="32">
        <v>-15691773310</v>
      </c>
      <c r="P192" s="32"/>
      <c r="Q192" s="32">
        <f t="shared" si="5"/>
        <v>5561666038</v>
      </c>
    </row>
    <row r="193" spans="1:17" ht="21">
      <c r="A193" s="223" t="s">
        <v>125</v>
      </c>
      <c r="B193" s="224"/>
      <c r="C193" s="32">
        <v>8859</v>
      </c>
      <c r="D193" s="224"/>
      <c r="E193" s="32">
        <v>50862981</v>
      </c>
      <c r="F193" s="21"/>
      <c r="G193" s="32">
        <v>-53195324</v>
      </c>
      <c r="H193" s="224"/>
      <c r="I193" s="32">
        <f t="shared" si="4"/>
        <v>-2332343</v>
      </c>
      <c r="J193" s="32"/>
      <c r="K193" s="21">
        <v>46483</v>
      </c>
      <c r="L193" s="32"/>
      <c r="M193" s="32">
        <v>266880718</v>
      </c>
      <c r="N193" s="224"/>
      <c r="O193" s="32">
        <v>-279375089</v>
      </c>
      <c r="P193" s="32"/>
      <c r="Q193" s="32">
        <f t="shared" si="5"/>
        <v>-12494371</v>
      </c>
    </row>
    <row r="194" spans="1:17" ht="21">
      <c r="A194" s="223" t="s">
        <v>292</v>
      </c>
      <c r="B194" s="224"/>
      <c r="C194" s="32">
        <v>0</v>
      </c>
      <c r="D194" s="224"/>
      <c r="E194" s="32">
        <v>0</v>
      </c>
      <c r="F194" s="21"/>
      <c r="G194" s="32">
        <v>0</v>
      </c>
      <c r="H194" s="224"/>
      <c r="I194" s="32">
        <f t="shared" si="4"/>
        <v>0</v>
      </c>
      <c r="J194" s="32"/>
      <c r="K194" s="21">
        <v>7443169</v>
      </c>
      <c r="L194" s="32"/>
      <c r="M194" s="32">
        <v>24396013548</v>
      </c>
      <c r="N194" s="224"/>
      <c r="O194" s="32">
        <v>-32688019871</v>
      </c>
      <c r="P194" s="32"/>
      <c r="Q194" s="32">
        <f t="shared" si="5"/>
        <v>-8292006323</v>
      </c>
    </row>
    <row r="195" spans="1:17" ht="21">
      <c r="A195" s="223" t="s">
        <v>303</v>
      </c>
      <c r="B195" s="224"/>
      <c r="C195" s="32">
        <v>81694</v>
      </c>
      <c r="D195" s="224"/>
      <c r="E195" s="32">
        <v>365285425</v>
      </c>
      <c r="F195" s="21"/>
      <c r="G195" s="32">
        <v>-424365311</v>
      </c>
      <c r="H195" s="224"/>
      <c r="I195" s="32">
        <f t="shared" si="4"/>
        <v>-59079886</v>
      </c>
      <c r="J195" s="32"/>
      <c r="K195" s="21">
        <v>207505</v>
      </c>
      <c r="L195" s="32"/>
      <c r="M195" s="32">
        <v>922008350</v>
      </c>
      <c r="N195" s="224"/>
      <c r="O195" s="32">
        <v>-1085407135</v>
      </c>
      <c r="P195" s="32"/>
      <c r="Q195" s="32">
        <f t="shared" si="5"/>
        <v>-163398785</v>
      </c>
    </row>
    <row r="196" spans="1:17" ht="21">
      <c r="A196" s="223" t="s">
        <v>300</v>
      </c>
      <c r="B196" s="224"/>
      <c r="C196" s="32">
        <v>0</v>
      </c>
      <c r="D196" s="224"/>
      <c r="E196" s="32">
        <v>0</v>
      </c>
      <c r="F196" s="21"/>
      <c r="G196" s="32">
        <v>0</v>
      </c>
      <c r="H196" s="224"/>
      <c r="I196" s="32">
        <f t="shared" si="4"/>
        <v>0</v>
      </c>
      <c r="J196" s="32"/>
      <c r="K196" s="21">
        <v>1000000</v>
      </c>
      <c r="L196" s="32"/>
      <c r="M196" s="32">
        <v>52013600404</v>
      </c>
      <c r="N196" s="224"/>
      <c r="O196" s="32">
        <v>-45841586394</v>
      </c>
      <c r="P196" s="32"/>
      <c r="Q196" s="32">
        <f t="shared" si="5"/>
        <v>6172014010</v>
      </c>
    </row>
    <row r="197" spans="1:17" ht="21">
      <c r="A197" s="223" t="s">
        <v>336</v>
      </c>
      <c r="B197" s="224"/>
      <c r="C197" s="32">
        <v>400519</v>
      </c>
      <c r="D197" s="224"/>
      <c r="E197" s="32">
        <v>59234856947</v>
      </c>
      <c r="F197" s="21"/>
      <c r="G197" s="32">
        <v>-46309541629</v>
      </c>
      <c r="H197" s="224"/>
      <c r="I197" s="32">
        <f t="shared" si="4"/>
        <v>12925315318</v>
      </c>
      <c r="J197" s="32"/>
      <c r="K197" s="21">
        <v>411331</v>
      </c>
      <c r="L197" s="32"/>
      <c r="M197" s="32">
        <v>60638325292</v>
      </c>
      <c r="N197" s="224"/>
      <c r="O197" s="32">
        <v>-47552464661</v>
      </c>
      <c r="P197" s="32"/>
      <c r="Q197" s="32">
        <f t="shared" si="5"/>
        <v>13085860631</v>
      </c>
    </row>
    <row r="198" spans="1:17" ht="22.95" customHeight="1">
      <c r="A198" s="223" t="s">
        <v>338</v>
      </c>
      <c r="B198" s="224"/>
      <c r="C198" s="32">
        <v>148041</v>
      </c>
      <c r="D198" s="224"/>
      <c r="E198" s="32">
        <v>300084413</v>
      </c>
      <c r="F198" s="21"/>
      <c r="G198" s="32">
        <v>-374745072</v>
      </c>
      <c r="H198" s="224"/>
      <c r="I198" s="32">
        <f t="shared" si="4"/>
        <v>-74660659</v>
      </c>
      <c r="J198" s="32"/>
      <c r="K198" s="21">
        <v>449219</v>
      </c>
      <c r="L198" s="32"/>
      <c r="M198" s="32">
        <v>944189109</v>
      </c>
      <c r="N198" s="224"/>
      <c r="O198" s="32">
        <v>-1139500018</v>
      </c>
      <c r="P198" s="32"/>
      <c r="Q198" s="32">
        <f t="shared" si="5"/>
        <v>-195310909</v>
      </c>
    </row>
    <row r="199" spans="1:17" ht="21">
      <c r="A199" s="223" t="s">
        <v>337</v>
      </c>
      <c r="B199" s="224"/>
      <c r="C199" s="32">
        <v>49631</v>
      </c>
      <c r="D199" s="224"/>
      <c r="E199" s="32">
        <v>426202256</v>
      </c>
      <c r="F199" s="21"/>
      <c r="G199" s="32">
        <v>-460481000</v>
      </c>
      <c r="H199" s="224"/>
      <c r="I199" s="32">
        <f t="shared" si="4"/>
        <v>-34278744</v>
      </c>
      <c r="J199" s="32"/>
      <c r="K199" s="21">
        <v>119118</v>
      </c>
      <c r="L199" s="32"/>
      <c r="M199" s="32">
        <v>1004602380</v>
      </c>
      <c r="N199" s="224"/>
      <c r="O199" s="32">
        <v>-1100200543</v>
      </c>
      <c r="P199" s="32"/>
      <c r="Q199" s="32">
        <f t="shared" si="5"/>
        <v>-95598163</v>
      </c>
    </row>
    <row r="200" spans="1:17" ht="21">
      <c r="A200" s="223" t="s">
        <v>291</v>
      </c>
      <c r="B200" s="224"/>
      <c r="C200" s="32">
        <v>13601</v>
      </c>
      <c r="D200" s="224"/>
      <c r="E200" s="32">
        <v>195558503</v>
      </c>
      <c r="F200" s="21"/>
      <c r="G200" s="32">
        <v>-172078837</v>
      </c>
      <c r="H200" s="224"/>
      <c r="I200" s="32">
        <f t="shared" si="4"/>
        <v>23479666</v>
      </c>
      <c r="J200" s="32"/>
      <c r="K200" s="21">
        <v>33097</v>
      </c>
      <c r="L200" s="32"/>
      <c r="M200" s="32">
        <v>436065613</v>
      </c>
      <c r="N200" s="224"/>
      <c r="O200" s="32">
        <v>-421235968</v>
      </c>
      <c r="P200" s="32"/>
      <c r="Q200" s="32">
        <f t="shared" si="5"/>
        <v>14829645</v>
      </c>
    </row>
    <row r="201" spans="1:17" ht="21">
      <c r="A201" s="223" t="s">
        <v>88</v>
      </c>
      <c r="B201" s="224"/>
      <c r="C201" s="32">
        <v>60376</v>
      </c>
      <c r="D201" s="224"/>
      <c r="E201" s="32">
        <v>498562397</v>
      </c>
      <c r="F201" s="21"/>
      <c r="G201" s="32">
        <v>-408464452</v>
      </c>
      <c r="H201" s="224"/>
      <c r="I201" s="32">
        <f t="shared" ref="I201:I240" si="6">G201+E201</f>
        <v>90097945</v>
      </c>
      <c r="J201" s="32"/>
      <c r="K201" s="21">
        <v>191441</v>
      </c>
      <c r="L201" s="32"/>
      <c r="M201" s="32">
        <v>1509125635</v>
      </c>
      <c r="N201" s="224"/>
      <c r="O201" s="32">
        <v>-1288489531</v>
      </c>
      <c r="P201" s="32"/>
      <c r="Q201" s="32">
        <f t="shared" ref="Q201:Q239" si="7">M201+O201</f>
        <v>220636104</v>
      </c>
    </row>
    <row r="202" spans="1:17" ht="21">
      <c r="A202" s="223" t="s">
        <v>332</v>
      </c>
      <c r="B202" s="224"/>
      <c r="C202" s="32">
        <v>44387</v>
      </c>
      <c r="D202" s="224"/>
      <c r="E202" s="32">
        <v>451289944</v>
      </c>
      <c r="F202" s="21"/>
      <c r="G202" s="32">
        <v>-430337371</v>
      </c>
      <c r="H202" s="224"/>
      <c r="I202" s="32">
        <f t="shared" si="6"/>
        <v>20952573</v>
      </c>
      <c r="J202" s="32"/>
      <c r="K202" s="21">
        <v>103448</v>
      </c>
      <c r="L202" s="32"/>
      <c r="M202" s="32">
        <v>1053887747</v>
      </c>
      <c r="N202" s="224"/>
      <c r="O202" s="32">
        <v>-1015686615</v>
      </c>
      <c r="P202" s="32"/>
      <c r="Q202" s="32">
        <f t="shared" si="7"/>
        <v>38201132</v>
      </c>
    </row>
    <row r="203" spans="1:17" ht="21">
      <c r="A203" s="223" t="s">
        <v>333</v>
      </c>
      <c r="B203" s="224"/>
      <c r="C203" s="32">
        <v>59465</v>
      </c>
      <c r="D203" s="224"/>
      <c r="E203" s="32">
        <v>196316341</v>
      </c>
      <c r="F203" s="21"/>
      <c r="G203" s="32">
        <v>-231082974</v>
      </c>
      <c r="H203" s="224"/>
      <c r="I203" s="32">
        <f t="shared" si="6"/>
        <v>-34766633</v>
      </c>
      <c r="J203" s="32"/>
      <c r="K203" s="21">
        <v>104068</v>
      </c>
      <c r="L203" s="32"/>
      <c r="M203" s="32">
        <v>428319036</v>
      </c>
      <c r="N203" s="224"/>
      <c r="O203" s="32">
        <v>-482352489</v>
      </c>
      <c r="P203" s="32"/>
      <c r="Q203" s="32">
        <f t="shared" si="7"/>
        <v>-54033453</v>
      </c>
    </row>
    <row r="204" spans="1:17" ht="21">
      <c r="A204" s="223" t="s">
        <v>334</v>
      </c>
      <c r="B204" s="224"/>
      <c r="C204" s="32">
        <v>134574</v>
      </c>
      <c r="D204" s="224"/>
      <c r="E204" s="32">
        <v>310410283</v>
      </c>
      <c r="F204" s="21"/>
      <c r="G204" s="32">
        <v>-393361813</v>
      </c>
      <c r="H204" s="224"/>
      <c r="I204" s="32">
        <f t="shared" si="6"/>
        <v>-82951530</v>
      </c>
      <c r="J204" s="32"/>
      <c r="K204" s="21">
        <v>312532</v>
      </c>
      <c r="L204" s="32"/>
      <c r="M204" s="32">
        <v>742018682</v>
      </c>
      <c r="N204" s="224"/>
      <c r="O204" s="32">
        <v>-912090543</v>
      </c>
      <c r="P204" s="32"/>
      <c r="Q204" s="32">
        <f t="shared" si="7"/>
        <v>-170071861</v>
      </c>
    </row>
    <row r="205" spans="1:17" ht="21">
      <c r="A205" s="223" t="s">
        <v>295</v>
      </c>
      <c r="B205" s="224"/>
      <c r="C205" s="32">
        <v>11487</v>
      </c>
      <c r="D205" s="224"/>
      <c r="E205" s="32">
        <v>345094472</v>
      </c>
      <c r="F205" s="21"/>
      <c r="G205" s="32">
        <v>-387584166</v>
      </c>
      <c r="H205" s="224"/>
      <c r="I205" s="32">
        <f t="shared" si="6"/>
        <v>-42489694</v>
      </c>
      <c r="J205" s="32"/>
      <c r="K205" s="21">
        <v>35346</v>
      </c>
      <c r="L205" s="32"/>
      <c r="M205" s="32">
        <v>1042151124</v>
      </c>
      <c r="N205" s="224"/>
      <c r="O205" s="32">
        <v>-1194694961</v>
      </c>
      <c r="P205" s="32"/>
      <c r="Q205" s="32">
        <f t="shared" si="7"/>
        <v>-152543837</v>
      </c>
    </row>
    <row r="206" spans="1:17" ht="21">
      <c r="A206" s="223" t="s">
        <v>343</v>
      </c>
      <c r="B206" s="224"/>
      <c r="C206" s="32">
        <v>1530923</v>
      </c>
      <c r="D206" s="224"/>
      <c r="E206" s="32">
        <v>6315841911</v>
      </c>
      <c r="F206" s="21"/>
      <c r="G206" s="32">
        <v>-6077058415</v>
      </c>
      <c r="H206" s="224"/>
      <c r="I206" s="32">
        <f t="shared" si="6"/>
        <v>238783496</v>
      </c>
      <c r="J206" s="32"/>
      <c r="K206" s="21">
        <v>1627087</v>
      </c>
      <c r="L206" s="32"/>
      <c r="M206" s="32">
        <v>6658827789</v>
      </c>
      <c r="N206" s="224"/>
      <c r="O206" s="32">
        <v>-6460056164</v>
      </c>
      <c r="P206" s="32"/>
      <c r="Q206" s="32">
        <f t="shared" si="7"/>
        <v>198771625</v>
      </c>
    </row>
    <row r="207" spans="1:17" ht="21">
      <c r="A207" s="223" t="s">
        <v>339</v>
      </c>
      <c r="B207" s="224"/>
      <c r="C207" s="32">
        <v>17611</v>
      </c>
      <c r="D207" s="224"/>
      <c r="E207" s="32">
        <v>255033604</v>
      </c>
      <c r="F207" s="21"/>
      <c r="G207" s="32">
        <v>-270865045</v>
      </c>
      <c r="H207" s="224"/>
      <c r="I207" s="32">
        <f t="shared" si="6"/>
        <v>-15831441</v>
      </c>
      <c r="J207" s="32"/>
      <c r="K207" s="21">
        <v>42614</v>
      </c>
      <c r="L207" s="32"/>
      <c r="M207" s="32">
        <v>615757980</v>
      </c>
      <c r="N207" s="224"/>
      <c r="O207" s="32">
        <v>-655507628</v>
      </c>
      <c r="P207" s="32"/>
      <c r="Q207" s="32">
        <f t="shared" si="7"/>
        <v>-39749648</v>
      </c>
    </row>
    <row r="208" spans="1:17" ht="21">
      <c r="A208" s="223" t="s">
        <v>335</v>
      </c>
      <c r="B208" s="224"/>
      <c r="C208" s="32">
        <v>81599</v>
      </c>
      <c r="D208" s="224"/>
      <c r="E208" s="32">
        <v>1253629624</v>
      </c>
      <c r="F208" s="21"/>
      <c r="G208" s="32">
        <v>-1229675929</v>
      </c>
      <c r="H208" s="224"/>
      <c r="I208" s="32">
        <f t="shared" si="6"/>
        <v>23953695</v>
      </c>
      <c r="J208" s="32"/>
      <c r="K208" s="21">
        <v>215735</v>
      </c>
      <c r="L208" s="32"/>
      <c r="M208" s="32">
        <v>3289423354</v>
      </c>
      <c r="N208" s="224"/>
      <c r="O208" s="32">
        <v>-3261791847</v>
      </c>
      <c r="P208" s="32"/>
      <c r="Q208" s="32">
        <f t="shared" si="7"/>
        <v>27631507</v>
      </c>
    </row>
    <row r="209" spans="1:17" ht="21">
      <c r="A209" s="223" t="s">
        <v>340</v>
      </c>
      <c r="B209" s="224"/>
      <c r="C209" s="32">
        <v>50827</v>
      </c>
      <c r="D209" s="224"/>
      <c r="E209" s="32">
        <v>416503365</v>
      </c>
      <c r="F209" s="21"/>
      <c r="G209" s="32">
        <v>-432809433</v>
      </c>
      <c r="H209" s="224"/>
      <c r="I209" s="32">
        <f t="shared" si="6"/>
        <v>-16306068</v>
      </c>
      <c r="J209" s="32"/>
      <c r="K209" s="21">
        <v>153940</v>
      </c>
      <c r="L209" s="32"/>
      <c r="M209" s="32">
        <v>1226462270</v>
      </c>
      <c r="N209" s="224"/>
      <c r="O209" s="32">
        <v>-1311863827</v>
      </c>
      <c r="P209" s="32"/>
      <c r="Q209" s="32">
        <f t="shared" si="7"/>
        <v>-85401557</v>
      </c>
    </row>
    <row r="210" spans="1:17" ht="21">
      <c r="A210" s="223" t="s">
        <v>342</v>
      </c>
      <c r="B210" s="224"/>
      <c r="C210" s="32">
        <v>5650000</v>
      </c>
      <c r="D210" s="224"/>
      <c r="E210" s="32">
        <v>30525970794</v>
      </c>
      <c r="F210" s="21"/>
      <c r="G210" s="32">
        <v>-39531862368</v>
      </c>
      <c r="H210" s="224"/>
      <c r="I210" s="32">
        <f t="shared" si="6"/>
        <v>-9005891574</v>
      </c>
      <c r="J210" s="32"/>
      <c r="K210" s="21">
        <v>11300000</v>
      </c>
      <c r="L210" s="32"/>
      <c r="M210" s="32">
        <v>68879719632</v>
      </c>
      <c r="N210" s="224"/>
      <c r="O210" s="32">
        <v>-79063724736</v>
      </c>
      <c r="P210" s="32"/>
      <c r="Q210" s="32">
        <f t="shared" si="7"/>
        <v>-10184005104</v>
      </c>
    </row>
    <row r="211" spans="1:17" ht="21">
      <c r="A211" s="223" t="s">
        <v>131</v>
      </c>
      <c r="B211" s="224"/>
      <c r="C211" s="32">
        <v>0</v>
      </c>
      <c r="D211" s="224"/>
      <c r="E211" s="32">
        <v>0</v>
      </c>
      <c r="F211" s="21"/>
      <c r="G211" s="32">
        <v>0</v>
      </c>
      <c r="H211" s="224"/>
      <c r="I211" s="32">
        <f t="shared" si="6"/>
        <v>0</v>
      </c>
      <c r="J211" s="32"/>
      <c r="K211" s="21">
        <v>2075239</v>
      </c>
      <c r="L211" s="32"/>
      <c r="M211" s="32">
        <v>3261435449</v>
      </c>
      <c r="N211" s="224"/>
      <c r="O211" s="32">
        <v>-3999946288</v>
      </c>
      <c r="P211" s="32"/>
      <c r="Q211" s="32">
        <f t="shared" si="7"/>
        <v>-738510839</v>
      </c>
    </row>
    <row r="212" spans="1:17" ht="21">
      <c r="A212" s="223" t="s">
        <v>352</v>
      </c>
      <c r="B212" s="224"/>
      <c r="C212" s="32">
        <v>9092</v>
      </c>
      <c r="D212" s="224"/>
      <c r="E212" s="32">
        <v>383882419</v>
      </c>
      <c r="F212" s="21"/>
      <c r="G212" s="32">
        <v>-398476498</v>
      </c>
      <c r="H212" s="224"/>
      <c r="I212" s="32">
        <f t="shared" si="6"/>
        <v>-14594079</v>
      </c>
      <c r="J212" s="32"/>
      <c r="K212" s="21">
        <v>20716</v>
      </c>
      <c r="L212" s="32"/>
      <c r="M212" s="32">
        <v>865533959</v>
      </c>
      <c r="N212" s="224"/>
      <c r="O212" s="32">
        <v>-907923351</v>
      </c>
      <c r="P212" s="32"/>
      <c r="Q212" s="32">
        <f t="shared" si="7"/>
        <v>-42389392</v>
      </c>
    </row>
    <row r="213" spans="1:17" ht="21">
      <c r="A213" s="223" t="s">
        <v>355</v>
      </c>
      <c r="B213" s="224"/>
      <c r="C213" s="32">
        <v>9040</v>
      </c>
      <c r="D213" s="224"/>
      <c r="E213" s="32">
        <v>324392756</v>
      </c>
      <c r="F213" s="21"/>
      <c r="G213" s="32">
        <v>-340565122</v>
      </c>
      <c r="H213" s="224"/>
      <c r="I213" s="32">
        <f t="shared" si="6"/>
        <v>-16172366</v>
      </c>
      <c r="J213" s="32"/>
      <c r="K213" s="21">
        <v>20602</v>
      </c>
      <c r="L213" s="32"/>
      <c r="M213" s="32">
        <v>743388111</v>
      </c>
      <c r="N213" s="224"/>
      <c r="O213" s="32">
        <v>-776141887</v>
      </c>
      <c r="P213" s="32"/>
      <c r="Q213" s="32">
        <f t="shared" si="7"/>
        <v>-32753776</v>
      </c>
    </row>
    <row r="214" spans="1:17" ht="21">
      <c r="A214" s="223" t="s">
        <v>253</v>
      </c>
      <c r="B214" s="224"/>
      <c r="C214" s="32">
        <v>1194001</v>
      </c>
      <c r="D214" s="224"/>
      <c r="E214" s="32">
        <v>15464515824</v>
      </c>
      <c r="F214" s="21"/>
      <c r="G214" s="32">
        <v>-17210936773</v>
      </c>
      <c r="H214" s="224"/>
      <c r="I214" s="32">
        <f t="shared" si="6"/>
        <v>-1746420949</v>
      </c>
      <c r="J214" s="32"/>
      <c r="K214" s="21">
        <v>2103355</v>
      </c>
      <c r="L214" s="32"/>
      <c r="M214" s="32">
        <v>25926071643</v>
      </c>
      <c r="N214" s="224"/>
      <c r="O214" s="32">
        <v>-30318827138</v>
      </c>
      <c r="P214" s="32"/>
      <c r="Q214" s="32">
        <f t="shared" si="7"/>
        <v>-4392755495</v>
      </c>
    </row>
    <row r="215" spans="1:17" ht="21">
      <c r="A215" s="223" t="s">
        <v>348</v>
      </c>
      <c r="B215" s="224"/>
      <c r="C215" s="32">
        <v>65127</v>
      </c>
      <c r="D215" s="224"/>
      <c r="E215" s="32">
        <v>599487757</v>
      </c>
      <c r="F215" s="21"/>
      <c r="G215" s="32">
        <v>-634185265</v>
      </c>
      <c r="H215" s="224"/>
      <c r="I215" s="32">
        <f t="shared" si="6"/>
        <v>-34697508</v>
      </c>
      <c r="J215" s="32"/>
      <c r="K215" s="21">
        <v>148411</v>
      </c>
      <c r="L215" s="32"/>
      <c r="M215" s="32">
        <v>1384969800</v>
      </c>
      <c r="N215" s="224"/>
      <c r="O215" s="32">
        <v>-1445177413</v>
      </c>
      <c r="P215" s="32"/>
      <c r="Q215" s="32">
        <f t="shared" si="7"/>
        <v>-60207613</v>
      </c>
    </row>
    <row r="216" spans="1:17" ht="21">
      <c r="A216" s="223" t="s">
        <v>357</v>
      </c>
      <c r="B216" s="224"/>
      <c r="C216" s="32">
        <v>22134</v>
      </c>
      <c r="D216" s="224"/>
      <c r="E216" s="32">
        <v>296015379</v>
      </c>
      <c r="F216" s="21"/>
      <c r="G216" s="32">
        <v>-401764868</v>
      </c>
      <c r="H216" s="224"/>
      <c r="I216" s="32">
        <f t="shared" si="6"/>
        <v>-105749489</v>
      </c>
      <c r="J216" s="32"/>
      <c r="K216" s="21">
        <v>50437</v>
      </c>
      <c r="L216" s="32"/>
      <c r="M216" s="32">
        <v>687667009</v>
      </c>
      <c r="N216" s="224"/>
      <c r="O216" s="32">
        <v>-915506220</v>
      </c>
      <c r="P216" s="32"/>
      <c r="Q216" s="32">
        <f t="shared" si="7"/>
        <v>-227839211</v>
      </c>
    </row>
    <row r="217" spans="1:17" ht="21">
      <c r="A217" s="223" t="s">
        <v>350</v>
      </c>
      <c r="B217" s="224"/>
      <c r="C217" s="32">
        <v>11677</v>
      </c>
      <c r="D217" s="224"/>
      <c r="E217" s="32">
        <v>251401841</v>
      </c>
      <c r="F217" s="21"/>
      <c r="G217" s="32">
        <v>-254090473</v>
      </c>
      <c r="H217" s="224"/>
      <c r="I217" s="32">
        <f t="shared" si="6"/>
        <v>-2688632</v>
      </c>
      <c r="J217" s="32"/>
      <c r="K217" s="21">
        <v>26651</v>
      </c>
      <c r="L217" s="32"/>
      <c r="M217" s="32">
        <v>572126135</v>
      </c>
      <c r="N217" s="224"/>
      <c r="O217" s="32">
        <v>-579923374</v>
      </c>
      <c r="P217" s="32"/>
      <c r="Q217" s="32">
        <f t="shared" si="7"/>
        <v>-7797239</v>
      </c>
    </row>
    <row r="218" spans="1:17" ht="21">
      <c r="A218" s="223" t="s">
        <v>121</v>
      </c>
      <c r="B218" s="224"/>
      <c r="C218" s="32">
        <v>29629</v>
      </c>
      <c r="D218" s="224"/>
      <c r="E218" s="32">
        <v>641822776</v>
      </c>
      <c r="F218" s="21"/>
      <c r="G218" s="32">
        <v>-732525142</v>
      </c>
      <c r="H218" s="224"/>
      <c r="I218" s="32">
        <f t="shared" si="6"/>
        <v>-90702366</v>
      </c>
      <c r="J218" s="32"/>
      <c r="K218" s="21">
        <v>59258</v>
      </c>
      <c r="L218" s="32"/>
      <c r="M218" s="32">
        <v>1298436848</v>
      </c>
      <c r="N218" s="224"/>
      <c r="O218" s="32">
        <v>-1465050283</v>
      </c>
      <c r="P218" s="32"/>
      <c r="Q218" s="32">
        <f t="shared" si="7"/>
        <v>-166613435</v>
      </c>
    </row>
    <row r="219" spans="1:17" ht="21">
      <c r="A219" s="223" t="s">
        <v>366</v>
      </c>
      <c r="B219" s="224"/>
      <c r="C219" s="32">
        <v>2715888</v>
      </c>
      <c r="D219" s="224"/>
      <c r="E219" s="32">
        <v>20995934162</v>
      </c>
      <c r="F219" s="21"/>
      <c r="G219" s="32">
        <v>-18495973877</v>
      </c>
      <c r="H219" s="224"/>
      <c r="I219" s="32">
        <f t="shared" si="6"/>
        <v>2499960285</v>
      </c>
      <c r="J219" s="32"/>
      <c r="K219" s="21">
        <v>2943298</v>
      </c>
      <c r="L219" s="32"/>
      <c r="M219" s="32">
        <v>22424431732</v>
      </c>
      <c r="N219" s="224"/>
      <c r="O219" s="32">
        <v>-20041216720</v>
      </c>
      <c r="P219" s="32"/>
      <c r="Q219" s="32">
        <f t="shared" si="7"/>
        <v>2383215012</v>
      </c>
    </row>
    <row r="220" spans="1:17" ht="21">
      <c r="A220" s="223" t="s">
        <v>353</v>
      </c>
      <c r="B220" s="224"/>
      <c r="C220" s="32">
        <v>4722</v>
      </c>
      <c r="D220" s="224"/>
      <c r="E220" s="32">
        <v>659790584</v>
      </c>
      <c r="F220" s="21"/>
      <c r="G220" s="32">
        <v>-629063311</v>
      </c>
      <c r="H220" s="224"/>
      <c r="I220" s="32">
        <f t="shared" si="6"/>
        <v>30727273</v>
      </c>
      <c r="J220" s="32"/>
      <c r="K220" s="21">
        <v>10759</v>
      </c>
      <c r="L220" s="32"/>
      <c r="M220" s="32">
        <v>1508729255</v>
      </c>
      <c r="N220" s="224"/>
      <c r="O220" s="32">
        <v>-1433310498</v>
      </c>
      <c r="P220" s="32"/>
      <c r="Q220" s="32">
        <f t="shared" si="7"/>
        <v>75418757</v>
      </c>
    </row>
    <row r="221" spans="1:17" ht="21">
      <c r="A221" s="223" t="s">
        <v>347</v>
      </c>
      <c r="B221" s="224"/>
      <c r="C221" s="32">
        <v>148461</v>
      </c>
      <c r="D221" s="224"/>
      <c r="E221" s="32">
        <v>544569852</v>
      </c>
      <c r="F221" s="21"/>
      <c r="G221" s="32">
        <v>-548539719</v>
      </c>
      <c r="H221" s="224"/>
      <c r="I221" s="32">
        <f t="shared" si="6"/>
        <v>-3969867</v>
      </c>
      <c r="J221" s="32"/>
      <c r="K221" s="21">
        <v>309346</v>
      </c>
      <c r="L221" s="32"/>
      <c r="M221" s="32">
        <v>1131701998</v>
      </c>
      <c r="N221" s="224"/>
      <c r="O221" s="32">
        <v>-1142984132</v>
      </c>
      <c r="P221" s="32"/>
      <c r="Q221" s="32">
        <f t="shared" si="7"/>
        <v>-11282134</v>
      </c>
    </row>
    <row r="222" spans="1:17" ht="21">
      <c r="A222" s="223" t="s">
        <v>356</v>
      </c>
      <c r="B222" s="224"/>
      <c r="C222" s="32">
        <v>43274</v>
      </c>
      <c r="D222" s="224"/>
      <c r="E222" s="32">
        <v>713080742</v>
      </c>
      <c r="F222" s="21"/>
      <c r="G222" s="32">
        <v>-706189886</v>
      </c>
      <c r="H222" s="224"/>
      <c r="I222" s="32">
        <f t="shared" si="6"/>
        <v>6890856</v>
      </c>
      <c r="J222" s="32"/>
      <c r="K222" s="21">
        <v>98612</v>
      </c>
      <c r="L222" s="32"/>
      <c r="M222" s="32">
        <v>1628784478</v>
      </c>
      <c r="N222" s="224"/>
      <c r="O222" s="32">
        <v>-1609252601</v>
      </c>
      <c r="P222" s="32"/>
      <c r="Q222" s="32">
        <f t="shared" si="7"/>
        <v>19531877</v>
      </c>
    </row>
    <row r="223" spans="1:17" ht="21">
      <c r="A223" s="223" t="s">
        <v>358</v>
      </c>
      <c r="B223" s="224"/>
      <c r="C223" s="32">
        <v>3326</v>
      </c>
      <c r="D223" s="224"/>
      <c r="E223" s="32">
        <v>119173290</v>
      </c>
      <c r="F223" s="21"/>
      <c r="G223" s="32">
        <v>-128191029</v>
      </c>
      <c r="H223" s="224"/>
      <c r="I223" s="32">
        <f t="shared" si="6"/>
        <v>-9017739</v>
      </c>
      <c r="J223" s="32"/>
      <c r="K223" s="21">
        <v>7578</v>
      </c>
      <c r="L223" s="32"/>
      <c r="M223" s="32">
        <v>267068190</v>
      </c>
      <c r="N223" s="224"/>
      <c r="O223" s="32">
        <v>-292072043</v>
      </c>
      <c r="P223" s="32"/>
      <c r="Q223" s="32">
        <f t="shared" si="7"/>
        <v>-25003853</v>
      </c>
    </row>
    <row r="224" spans="1:17" ht="21">
      <c r="A224" s="223" t="s">
        <v>372</v>
      </c>
      <c r="B224" s="224"/>
      <c r="C224" s="32">
        <v>137592</v>
      </c>
      <c r="D224" s="224"/>
      <c r="E224" s="32">
        <v>355003254</v>
      </c>
      <c r="F224" s="21"/>
      <c r="G224" s="32">
        <v>-323385510</v>
      </c>
      <c r="H224" s="224"/>
      <c r="I224" s="32">
        <f t="shared" si="6"/>
        <v>31617744</v>
      </c>
      <c r="J224" s="32"/>
      <c r="K224" s="21">
        <v>313545</v>
      </c>
      <c r="L224" s="32"/>
      <c r="M224" s="32">
        <v>807578089</v>
      </c>
      <c r="N224" s="224"/>
      <c r="O224" s="32">
        <v>-736931724</v>
      </c>
      <c r="P224" s="32"/>
      <c r="Q224" s="32">
        <f t="shared" si="7"/>
        <v>70646365</v>
      </c>
    </row>
    <row r="225" spans="1:17" ht="21">
      <c r="A225" s="223" t="s">
        <v>351</v>
      </c>
      <c r="B225" s="224"/>
      <c r="C225" s="32">
        <v>185073</v>
      </c>
      <c r="D225" s="224"/>
      <c r="E225" s="32">
        <v>400079879</v>
      </c>
      <c r="F225" s="21"/>
      <c r="G225" s="32">
        <v>-331256727</v>
      </c>
      <c r="H225" s="224"/>
      <c r="I225" s="32">
        <f t="shared" si="6"/>
        <v>68823152</v>
      </c>
      <c r="J225" s="32"/>
      <c r="K225" s="21">
        <v>5603620</v>
      </c>
      <c r="L225" s="32"/>
      <c r="M225" s="32">
        <v>10771951544</v>
      </c>
      <c r="N225" s="224"/>
      <c r="O225" s="32">
        <v>-10029754838</v>
      </c>
      <c r="P225" s="32"/>
      <c r="Q225" s="32">
        <f t="shared" si="7"/>
        <v>742196706</v>
      </c>
    </row>
    <row r="226" spans="1:17" ht="21">
      <c r="A226" s="223" t="s">
        <v>354</v>
      </c>
      <c r="B226" s="224"/>
      <c r="C226" s="32">
        <v>8417</v>
      </c>
      <c r="D226" s="224"/>
      <c r="E226" s="32">
        <v>384566012</v>
      </c>
      <c r="F226" s="21"/>
      <c r="G226" s="32">
        <v>-404972143</v>
      </c>
      <c r="H226" s="224"/>
      <c r="I226" s="32">
        <f t="shared" si="6"/>
        <v>-20406131</v>
      </c>
      <c r="J226" s="32"/>
      <c r="K226" s="21">
        <v>19177</v>
      </c>
      <c r="L226" s="32"/>
      <c r="M226" s="32">
        <v>852325450</v>
      </c>
      <c r="N226" s="224"/>
      <c r="O226" s="32">
        <v>-922674442</v>
      </c>
      <c r="P226" s="32"/>
      <c r="Q226" s="32">
        <f t="shared" si="7"/>
        <v>-70348992</v>
      </c>
    </row>
    <row r="227" spans="1:17" ht="21">
      <c r="A227" s="223" t="s">
        <v>175</v>
      </c>
      <c r="B227" s="224"/>
      <c r="C227" s="32">
        <v>609278</v>
      </c>
      <c r="D227" s="224"/>
      <c r="E227" s="32">
        <v>684076552</v>
      </c>
      <c r="F227" s="21"/>
      <c r="G227" s="32">
        <v>-880765705</v>
      </c>
      <c r="H227" s="224"/>
      <c r="I227" s="32">
        <f t="shared" si="6"/>
        <v>-196689153</v>
      </c>
      <c r="J227" s="32"/>
      <c r="K227" s="21">
        <v>1388431</v>
      </c>
      <c r="L227" s="32"/>
      <c r="M227" s="32">
        <v>1577411684</v>
      </c>
      <c r="N227" s="224"/>
      <c r="O227" s="32">
        <v>-2007100876</v>
      </c>
      <c r="P227" s="32"/>
      <c r="Q227" s="32">
        <f t="shared" si="7"/>
        <v>-429689192</v>
      </c>
    </row>
    <row r="228" spans="1:17" ht="21">
      <c r="A228" s="223" t="s">
        <v>365</v>
      </c>
      <c r="B228" s="224"/>
      <c r="C228" s="32">
        <v>191535</v>
      </c>
      <c r="D228" s="224"/>
      <c r="E228" s="32">
        <v>757208367</v>
      </c>
      <c r="F228" s="21"/>
      <c r="G228" s="32">
        <v>-729120723</v>
      </c>
      <c r="H228" s="224"/>
      <c r="I228" s="32">
        <f t="shared" si="6"/>
        <v>28087644</v>
      </c>
      <c r="J228" s="32"/>
      <c r="K228" s="21">
        <v>362467</v>
      </c>
      <c r="L228" s="32"/>
      <c r="M228" s="32">
        <v>1433971570</v>
      </c>
      <c r="N228" s="224"/>
      <c r="O228" s="32">
        <v>-1379811531</v>
      </c>
      <c r="P228" s="32"/>
      <c r="Q228" s="32">
        <f t="shared" si="7"/>
        <v>54160039</v>
      </c>
    </row>
    <row r="229" spans="1:17" ht="21">
      <c r="A229" s="223" t="s">
        <v>375</v>
      </c>
      <c r="B229" s="224"/>
      <c r="C229" s="32">
        <v>9217</v>
      </c>
      <c r="D229" s="224"/>
      <c r="E229" s="32">
        <v>393243129</v>
      </c>
      <c r="F229" s="21"/>
      <c r="G229" s="32">
        <v>-384917568</v>
      </c>
      <c r="H229" s="224"/>
      <c r="I229" s="32">
        <f t="shared" si="6"/>
        <v>8325561</v>
      </c>
      <c r="J229" s="32"/>
      <c r="K229" s="21">
        <v>17398</v>
      </c>
      <c r="L229" s="32"/>
      <c r="M229" s="32">
        <v>737737422</v>
      </c>
      <c r="N229" s="224"/>
      <c r="O229" s="32">
        <v>-726570016</v>
      </c>
      <c r="P229" s="32"/>
      <c r="Q229" s="32">
        <f t="shared" si="7"/>
        <v>11167406</v>
      </c>
    </row>
    <row r="230" spans="1:17" ht="21">
      <c r="A230" s="223" t="s">
        <v>371</v>
      </c>
      <c r="B230" s="224"/>
      <c r="C230" s="32">
        <v>48040</v>
      </c>
      <c r="D230" s="224"/>
      <c r="E230" s="32">
        <v>386893436</v>
      </c>
      <c r="F230" s="21"/>
      <c r="G230" s="32">
        <v>-392167850</v>
      </c>
      <c r="H230" s="224"/>
      <c r="I230" s="32">
        <f t="shared" si="6"/>
        <v>-5274414</v>
      </c>
      <c r="J230" s="32"/>
      <c r="K230" s="21">
        <v>90691</v>
      </c>
      <c r="L230" s="32"/>
      <c r="M230" s="32">
        <v>732581717</v>
      </c>
      <c r="N230" s="224"/>
      <c r="O230" s="32">
        <v>-740343350</v>
      </c>
      <c r="P230" s="32"/>
      <c r="Q230" s="32">
        <f t="shared" si="7"/>
        <v>-7761633</v>
      </c>
    </row>
    <row r="231" spans="1:17" ht="21">
      <c r="A231" s="223" t="s">
        <v>373</v>
      </c>
      <c r="B231" s="224"/>
      <c r="C231" s="32">
        <v>0</v>
      </c>
      <c r="D231" s="224"/>
      <c r="E231" s="32">
        <v>0</v>
      </c>
      <c r="F231" s="21"/>
      <c r="G231" s="32">
        <v>0</v>
      </c>
      <c r="H231" s="224"/>
      <c r="I231" s="32">
        <f t="shared" si="6"/>
        <v>0</v>
      </c>
      <c r="J231" s="32"/>
      <c r="K231" s="21">
        <v>8977</v>
      </c>
      <c r="L231" s="32"/>
      <c r="M231" s="32">
        <v>123027741</v>
      </c>
      <c r="N231" s="224"/>
      <c r="O231" s="32">
        <v>-121878391</v>
      </c>
      <c r="P231" s="32"/>
      <c r="Q231" s="32">
        <f t="shared" si="7"/>
        <v>1149350</v>
      </c>
    </row>
    <row r="232" spans="1:17" ht="21">
      <c r="A232" s="223" t="s">
        <v>374</v>
      </c>
      <c r="B232" s="224"/>
      <c r="C232" s="32">
        <v>45667</v>
      </c>
      <c r="D232" s="224"/>
      <c r="E232" s="32">
        <v>393807417</v>
      </c>
      <c r="F232" s="21"/>
      <c r="G232" s="32">
        <v>-384872971</v>
      </c>
      <c r="H232" s="224"/>
      <c r="I232" s="32">
        <f t="shared" si="6"/>
        <v>8934446</v>
      </c>
      <c r="J232" s="32"/>
      <c r="K232" s="21">
        <v>54455</v>
      </c>
      <c r="L232" s="32"/>
      <c r="M232" s="32">
        <v>467432093</v>
      </c>
      <c r="N232" s="224"/>
      <c r="O232" s="32">
        <v>-458936598</v>
      </c>
      <c r="P232" s="32"/>
      <c r="Q232" s="32">
        <f t="shared" si="7"/>
        <v>8495495</v>
      </c>
    </row>
    <row r="233" spans="1:17" ht="21">
      <c r="A233" s="223" t="s">
        <v>306</v>
      </c>
      <c r="B233" s="224"/>
      <c r="C233" s="32">
        <v>0</v>
      </c>
      <c r="D233" s="224"/>
      <c r="E233" s="32">
        <v>0</v>
      </c>
      <c r="F233" s="21"/>
      <c r="G233" s="32">
        <v>0</v>
      </c>
      <c r="H233" s="224"/>
      <c r="I233" s="32">
        <f t="shared" si="6"/>
        <v>0</v>
      </c>
      <c r="J233" s="32"/>
      <c r="K233" s="21">
        <v>2000000</v>
      </c>
      <c r="L233" s="32"/>
      <c r="M233" s="32">
        <v>13151282415</v>
      </c>
      <c r="N233" s="224"/>
      <c r="O233" s="32">
        <v>-10828695583</v>
      </c>
      <c r="P233" s="32"/>
      <c r="Q233" s="32">
        <f t="shared" si="7"/>
        <v>2322586832</v>
      </c>
    </row>
    <row r="234" spans="1:17" ht="21">
      <c r="A234" s="223" t="s">
        <v>277</v>
      </c>
      <c r="B234" s="224"/>
      <c r="C234" s="32">
        <v>0</v>
      </c>
      <c r="D234" s="224"/>
      <c r="E234" s="32">
        <v>0</v>
      </c>
      <c r="F234" s="21"/>
      <c r="G234" s="32">
        <v>0</v>
      </c>
      <c r="H234" s="224"/>
      <c r="I234" s="32">
        <f t="shared" si="6"/>
        <v>0</v>
      </c>
      <c r="J234" s="32"/>
      <c r="K234" s="21">
        <v>213189</v>
      </c>
      <c r="L234" s="32"/>
      <c r="M234" s="32">
        <v>1161735258</v>
      </c>
      <c r="N234" s="224"/>
      <c r="O234" s="32">
        <v>-1196996775</v>
      </c>
      <c r="P234" s="32"/>
      <c r="Q234" s="32">
        <f t="shared" si="7"/>
        <v>-35261517</v>
      </c>
    </row>
    <row r="235" spans="1:17" ht="21">
      <c r="A235" s="223" t="s">
        <v>283</v>
      </c>
      <c r="B235" s="224"/>
      <c r="C235" s="32">
        <v>0</v>
      </c>
      <c r="D235" s="224"/>
      <c r="E235" s="32">
        <v>0</v>
      </c>
      <c r="F235" s="21"/>
      <c r="G235" s="32">
        <v>0</v>
      </c>
      <c r="H235" s="224"/>
      <c r="I235" s="32">
        <f t="shared" si="6"/>
        <v>0</v>
      </c>
      <c r="J235" s="32"/>
      <c r="K235" s="21">
        <v>1566</v>
      </c>
      <c r="L235" s="32"/>
      <c r="M235" s="32">
        <v>28316724</v>
      </c>
      <c r="N235" s="224"/>
      <c r="O235" s="32">
        <v>-29427443</v>
      </c>
      <c r="P235" s="32"/>
      <c r="Q235" s="32">
        <f t="shared" si="7"/>
        <v>-1110719</v>
      </c>
    </row>
    <row r="236" spans="1:17" ht="21">
      <c r="A236" s="223" t="s">
        <v>285</v>
      </c>
      <c r="B236" s="224"/>
      <c r="C236" s="32">
        <v>0</v>
      </c>
      <c r="D236" s="224"/>
      <c r="E236" s="32">
        <v>0</v>
      </c>
      <c r="F236" s="21"/>
      <c r="G236" s="32">
        <v>0</v>
      </c>
      <c r="H236" s="224"/>
      <c r="I236" s="32">
        <f t="shared" si="6"/>
        <v>0</v>
      </c>
      <c r="J236" s="32"/>
      <c r="K236" s="21">
        <v>89832</v>
      </c>
      <c r="L236" s="32"/>
      <c r="M236" s="32">
        <v>220406034</v>
      </c>
      <c r="N236" s="224"/>
      <c r="O236" s="32">
        <v>-289364453</v>
      </c>
      <c r="P236" s="32"/>
      <c r="Q236" s="32">
        <f t="shared" si="7"/>
        <v>-68958419</v>
      </c>
    </row>
    <row r="237" spans="1:17" ht="21">
      <c r="A237" s="223" t="s">
        <v>290</v>
      </c>
      <c r="B237" s="224"/>
      <c r="C237" s="32">
        <v>0</v>
      </c>
      <c r="D237" s="224"/>
      <c r="E237" s="32">
        <v>0</v>
      </c>
      <c r="F237" s="21"/>
      <c r="G237" s="32">
        <v>0</v>
      </c>
      <c r="H237" s="224"/>
      <c r="I237" s="32">
        <f t="shared" si="6"/>
        <v>0</v>
      </c>
      <c r="J237" s="32"/>
      <c r="K237" s="21">
        <v>473707</v>
      </c>
      <c r="L237" s="32"/>
      <c r="M237" s="32">
        <v>1126225244</v>
      </c>
      <c r="N237" s="224"/>
      <c r="O237" s="32">
        <v>-1854831405</v>
      </c>
      <c r="P237" s="32"/>
      <c r="Q237" s="32">
        <f t="shared" si="7"/>
        <v>-728606161</v>
      </c>
    </row>
    <row r="238" spans="1:17" ht="21">
      <c r="A238" s="223" t="s">
        <v>284</v>
      </c>
      <c r="B238" s="224"/>
      <c r="C238" s="32">
        <v>0</v>
      </c>
      <c r="D238" s="224"/>
      <c r="E238" s="32">
        <v>0</v>
      </c>
      <c r="F238" s="21"/>
      <c r="G238" s="32">
        <v>0</v>
      </c>
      <c r="H238" s="224"/>
      <c r="I238" s="32">
        <f t="shared" si="6"/>
        <v>0</v>
      </c>
      <c r="J238" s="32"/>
      <c r="K238" s="21">
        <v>252683</v>
      </c>
      <c r="L238" s="32"/>
      <c r="M238" s="32">
        <v>829063770</v>
      </c>
      <c r="N238" s="224"/>
      <c r="O238" s="32">
        <v>-1425685019</v>
      </c>
      <c r="P238" s="32"/>
      <c r="Q238" s="32">
        <f t="shared" si="7"/>
        <v>-596621249</v>
      </c>
    </row>
    <row r="239" spans="1:17" ht="21">
      <c r="A239" s="223" t="s">
        <v>305</v>
      </c>
      <c r="B239" s="224"/>
      <c r="C239" s="32">
        <v>0</v>
      </c>
      <c r="D239" s="224"/>
      <c r="E239" s="32">
        <v>0</v>
      </c>
      <c r="F239" s="21"/>
      <c r="G239" s="32">
        <v>0</v>
      </c>
      <c r="H239" s="224"/>
      <c r="I239" s="32">
        <f t="shared" si="6"/>
        <v>0</v>
      </c>
      <c r="J239" s="32"/>
      <c r="K239" s="21">
        <v>29080</v>
      </c>
      <c r="L239" s="32"/>
      <c r="M239" s="32">
        <v>42728895</v>
      </c>
      <c r="N239" s="224"/>
      <c r="O239" s="32">
        <v>-41905433</v>
      </c>
      <c r="P239" s="32"/>
      <c r="Q239" s="32">
        <f t="shared" si="7"/>
        <v>823462</v>
      </c>
    </row>
    <row r="240" spans="1:17" ht="21">
      <c r="A240" s="223" t="s">
        <v>349</v>
      </c>
      <c r="B240" s="224"/>
      <c r="C240" s="32">
        <v>299575</v>
      </c>
      <c r="D240" s="224"/>
      <c r="E240" s="32">
        <v>306192886</v>
      </c>
      <c r="F240" s="21"/>
      <c r="G240" s="32">
        <v>-470036633</v>
      </c>
      <c r="H240" s="224"/>
      <c r="I240" s="32">
        <f t="shared" si="6"/>
        <v>-163843747</v>
      </c>
      <c r="J240" s="32"/>
      <c r="K240" s="21">
        <v>299575</v>
      </c>
      <c r="L240" s="32"/>
      <c r="M240" s="32">
        <v>306192886</v>
      </c>
      <c r="N240" s="224"/>
      <c r="O240" s="32">
        <v>-470036633</v>
      </c>
      <c r="P240" s="32"/>
      <c r="Q240" s="32">
        <f>M240+O240</f>
        <v>-163843747</v>
      </c>
    </row>
    <row r="241" spans="1:17 16362:16362" ht="21.6" thickBot="1">
      <c r="A241" s="223" t="s">
        <v>2</v>
      </c>
      <c r="B241" s="224"/>
      <c r="D241" s="224"/>
      <c r="E241" s="77">
        <v>743354569195</v>
      </c>
      <c r="F241" s="21"/>
      <c r="G241" s="77">
        <v>-704285016562</v>
      </c>
      <c r="H241" s="224"/>
      <c r="I241" s="77">
        <f>SUM(I8:I240)</f>
        <v>39069552633</v>
      </c>
      <c r="J241" s="32"/>
      <c r="L241" s="32"/>
      <c r="M241" s="77">
        <v>3703122848106</v>
      </c>
      <c r="N241" s="21"/>
      <c r="O241" s="77">
        <v>-3709398608727</v>
      </c>
      <c r="P241" s="224"/>
      <c r="Q241" s="77">
        <f>SUM(Q8:Q240)</f>
        <v>-6275760621</v>
      </c>
      <c r="XEH241" s="29">
        <f>SUM(C241:XEG241)</f>
        <v>65587584024</v>
      </c>
    </row>
    <row r="242" spans="1:17 16362:16362" s="36" customFormat="1" ht="24.75" customHeight="1" thickTop="1">
      <c r="A242" s="28"/>
      <c r="B242" s="28"/>
      <c r="C242" s="28"/>
      <c r="D242" s="28"/>
      <c r="E242" s="33"/>
      <c r="F242" s="28"/>
      <c r="G242" s="33"/>
      <c r="H242" s="28"/>
      <c r="I242" s="228"/>
      <c r="J242" s="28"/>
      <c r="K242" s="28"/>
      <c r="L242" s="28"/>
      <c r="M242" s="33"/>
      <c r="N242" s="28"/>
      <c r="O242" s="33"/>
      <c r="P242" s="28"/>
      <c r="Q242" s="33"/>
    </row>
    <row r="243" spans="1:17 16362:16362" s="36" customFormat="1" ht="24.6">
      <c r="A243" s="2"/>
      <c r="B243" s="2"/>
      <c r="C243" s="2"/>
      <c r="D243" s="2"/>
      <c r="E243" s="22"/>
      <c r="F243" s="22"/>
      <c r="G243" s="22"/>
      <c r="H243" s="22"/>
      <c r="I243" s="1"/>
      <c r="J243" s="1"/>
      <c r="K243" s="1"/>
      <c r="L243" s="1"/>
      <c r="M243" s="1"/>
      <c r="N243" s="1"/>
      <c r="O243" s="228"/>
      <c r="P243" s="1"/>
      <c r="Q243" s="1"/>
    </row>
    <row r="244" spans="1:17 16362:16362" s="36" customFormat="1" ht="24.6">
      <c r="A244" s="303" t="s">
        <v>42</v>
      </c>
      <c r="B244" s="304"/>
      <c r="C244" s="304"/>
      <c r="D244" s="304"/>
      <c r="E244" s="304"/>
      <c r="F244" s="304"/>
      <c r="G244" s="304"/>
      <c r="H244" s="304"/>
      <c r="I244" s="304"/>
      <c r="J244" s="304"/>
      <c r="K244" s="304"/>
      <c r="L244" s="304"/>
      <c r="M244" s="304"/>
      <c r="N244" s="304"/>
      <c r="O244" s="304"/>
      <c r="P244" s="304"/>
      <c r="Q244" s="305"/>
    </row>
    <row r="245" spans="1:17 16362:16362" s="36" customFormat="1" ht="24.6">
      <c r="A245" s="225"/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</row>
    <row r="246" spans="1:17 16362:16362" s="36" customFormat="1" ht="24.6" hidden="1">
      <c r="A246" s="149"/>
      <c r="B246" s="149"/>
      <c r="C246" s="149"/>
      <c r="D246" s="149"/>
      <c r="E246" s="149"/>
      <c r="F246" s="149"/>
      <c r="G246" s="149"/>
      <c r="H246" s="149"/>
      <c r="I246" s="150"/>
      <c r="J246" s="149"/>
      <c r="K246" s="149"/>
      <c r="L246" s="149"/>
      <c r="M246" s="149"/>
      <c r="N246" s="149"/>
      <c r="O246" s="149"/>
      <c r="P246" s="149"/>
      <c r="Q246" s="150"/>
    </row>
    <row r="247" spans="1:17 16362:16362" s="36" customFormat="1" ht="24.6" hidden="1">
      <c r="A247" s="149"/>
      <c r="B247" s="149"/>
      <c r="C247" s="149"/>
      <c r="D247" s="149"/>
      <c r="E247" s="149"/>
      <c r="F247" s="149"/>
      <c r="G247" s="149"/>
      <c r="H247" s="149"/>
      <c r="I247" s="141">
        <v>-710382912</v>
      </c>
      <c r="J247" s="149"/>
      <c r="K247" s="149"/>
      <c r="L247" s="149"/>
      <c r="M247" s="149"/>
      <c r="N247" s="149"/>
      <c r="O247" s="149"/>
      <c r="P247" s="149"/>
      <c r="Q247" s="141">
        <v>-3538883830</v>
      </c>
    </row>
    <row r="248" spans="1:17 16362:16362" s="36" customFormat="1" ht="24.6" hidden="1">
      <c r="A248" s="149"/>
      <c r="B248" s="149"/>
      <c r="C248" s="149"/>
      <c r="D248" s="149"/>
      <c r="E248" s="149"/>
      <c r="F248" s="149"/>
      <c r="G248" s="149"/>
      <c r="H248" s="149"/>
      <c r="I248" s="141">
        <v>-3739017084</v>
      </c>
      <c r="J248" s="149"/>
      <c r="K248" s="149"/>
      <c r="L248" s="149"/>
      <c r="M248" s="149"/>
      <c r="N248" s="149"/>
      <c r="O248" s="149"/>
      <c r="P248" s="149"/>
      <c r="Q248" s="141">
        <v>-18626426744</v>
      </c>
    </row>
    <row r="249" spans="1:17 16362:16362" hidden="1">
      <c r="C249" s="146">
        <v>97612264</v>
      </c>
      <c r="E249" s="34">
        <f>' سهام'!N266</f>
        <v>743354566961</v>
      </c>
      <c r="I249" s="144">
        <v>43518952629</v>
      </c>
      <c r="K249" s="145">
        <v>418331774</v>
      </c>
      <c r="Q249" s="144">
        <v>15889549953</v>
      </c>
    </row>
    <row r="250" spans="1:17 16362:16362" s="142" customFormat="1" hidden="1">
      <c r="C250" s="110">
        <v>97612264</v>
      </c>
      <c r="E250" s="143">
        <v>743354566961</v>
      </c>
      <c r="F250" s="143"/>
      <c r="G250" s="143">
        <f>I241-E241</f>
        <v>-704285016562</v>
      </c>
      <c r="H250" s="143"/>
      <c r="I250" s="144">
        <f>SUM(I247:I249)</f>
        <v>39069552633</v>
      </c>
      <c r="J250" s="145"/>
      <c r="K250" s="145">
        <v>418331774</v>
      </c>
      <c r="L250" s="145"/>
      <c r="M250" s="145">
        <v>3703122845872</v>
      </c>
      <c r="N250" s="145"/>
      <c r="O250" s="145">
        <f>Q241-M241</f>
        <v>-3709398608727</v>
      </c>
      <c r="P250" s="145"/>
      <c r="Q250" s="144">
        <f>SUM(Q247:Q249)</f>
        <v>-6275760621</v>
      </c>
    </row>
    <row r="251" spans="1:17 16362:16362" hidden="1">
      <c r="C251" s="29">
        <f>C250-C249</f>
        <v>0</v>
      </c>
      <c r="E251" s="143">
        <f>E250-E241</f>
        <v>-2234</v>
      </c>
      <c r="G251" s="34">
        <f>G250-G241</f>
        <v>0</v>
      </c>
      <c r="I251" s="141">
        <f>I250-I241</f>
        <v>0</v>
      </c>
      <c r="K251" s="35">
        <f>K250-K249</f>
        <v>0</v>
      </c>
      <c r="M251" s="35">
        <f>M250-M241</f>
        <v>-2234</v>
      </c>
      <c r="O251" s="35">
        <f>O250-O241</f>
        <v>0</v>
      </c>
      <c r="Q251" s="141">
        <f>Q250-Q241</f>
        <v>0</v>
      </c>
    </row>
    <row r="252" spans="1:17 16362:16362" hidden="1"/>
    <row r="253" spans="1:17 16362:16362" hidden="1"/>
    <row r="254" spans="1:17 16362:16362" hidden="1"/>
    <row r="255" spans="1:17 16362:16362" hidden="1">
      <c r="I255" s="141">
        <f>I249-I247-I248</f>
        <v>47968352625</v>
      </c>
    </row>
    <row r="256" spans="1:17 16362:16362" hidden="1"/>
    <row r="257" hidden="1"/>
    <row r="258" hidden="1"/>
    <row r="259" hidden="1"/>
    <row r="260" hidden="1"/>
    <row r="261" hidden="1"/>
    <row r="262" hidden="1"/>
  </sheetData>
  <autoFilter ref="A7:Q241" xr:uid="{00000000-0009-0000-0000-000007000000}">
    <sortState xmlns:xlrd2="http://schemas.microsoft.com/office/spreadsheetml/2017/richdata2" ref="A8:Q239">
      <sortCondition ref="A7"/>
    </sortState>
  </autoFilter>
  <mergeCells count="6">
    <mergeCell ref="A244:Q244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73"/>
  <sheetViews>
    <sheetView rightToLeft="1" view="pageBreakPreview" topLeftCell="A245" zoomScale="80" zoomScaleNormal="100" zoomScaleSheetLayoutView="80" workbookViewId="0">
      <selection activeCell="E278" sqref="E278"/>
    </sheetView>
  </sheetViews>
  <sheetFormatPr defaultColWidth="9.109375" defaultRowHeight="21"/>
  <cols>
    <col min="1" max="1" width="31.109375" style="28" bestFit="1" customWidth="1"/>
    <col min="2" max="2" width="0.5546875" style="28" customWidth="1"/>
    <col min="3" max="3" width="15.44140625" style="1" bestFit="1" customWidth="1"/>
    <col min="4" max="4" width="0.88671875" style="1" customWidth="1"/>
    <col min="5" max="5" width="25.33203125" style="1" customWidth="1"/>
    <col min="6" max="6" width="0.88671875" style="1" customWidth="1"/>
    <col min="7" max="7" width="27.33203125" style="1" bestFit="1" customWidth="1"/>
    <col min="8" max="8" width="0.5546875" style="1" customWidth="1"/>
    <col min="9" max="9" width="25.44140625" style="31" bestFit="1" customWidth="1"/>
    <col min="10" max="10" width="18.88671875" style="1" bestFit="1" customWidth="1"/>
    <col min="11" max="11" width="1.109375" style="1" customWidth="1"/>
    <col min="12" max="12" width="26" style="1" bestFit="1" customWidth="1"/>
    <col min="13" max="13" width="1" style="1" customWidth="1"/>
    <col min="14" max="14" width="26.6640625" style="1" bestFit="1" customWidth="1"/>
    <col min="15" max="15" width="1.109375" style="1" customWidth="1"/>
    <col min="16" max="16" width="24.6640625" style="1" bestFit="1" customWidth="1"/>
    <col min="17" max="17" width="0" style="28" hidden="1" customWidth="1"/>
    <col min="18" max="18" width="14" style="28" hidden="1" customWidth="1"/>
    <col min="19" max="19" width="0" style="28" hidden="1" customWidth="1"/>
    <col min="20" max="16384" width="9.109375" style="28"/>
  </cols>
  <sheetData>
    <row r="1" spans="1:19" ht="21.6">
      <c r="A1" s="298" t="s">
        <v>84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9" ht="21.6">
      <c r="A2" s="298" t="s">
        <v>53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1:19" ht="21.6">
      <c r="A3" s="298" t="str">
        <f>' سهام'!B3</f>
        <v>برای ماه منتهی به 1402/09/30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9">
      <c r="A4" s="312" t="s">
        <v>86</v>
      </c>
      <c r="B4" s="312"/>
      <c r="C4" s="312"/>
      <c r="D4" s="312"/>
      <c r="E4" s="312"/>
      <c r="F4" s="312"/>
      <c r="G4" s="312"/>
      <c r="H4" s="199"/>
    </row>
    <row r="5" spans="1:19" ht="22.2" thickBot="1">
      <c r="A5" s="3"/>
      <c r="B5" s="3"/>
      <c r="C5" s="311" t="s">
        <v>383</v>
      </c>
      <c r="D5" s="311"/>
      <c r="E5" s="311"/>
      <c r="F5" s="311"/>
      <c r="G5" s="311"/>
      <c r="H5" s="311"/>
      <c r="I5" s="311"/>
      <c r="J5" s="306" t="s">
        <v>384</v>
      </c>
      <c r="K5" s="306"/>
      <c r="L5" s="306"/>
      <c r="M5" s="306"/>
      <c r="N5" s="306"/>
      <c r="O5" s="306"/>
      <c r="P5" s="306"/>
    </row>
    <row r="6" spans="1:19" ht="42.6" thickBot="1">
      <c r="A6" s="196" t="s">
        <v>37</v>
      </c>
      <c r="B6" s="196"/>
      <c r="C6" s="47" t="s">
        <v>3</v>
      </c>
      <c r="D6" s="31"/>
      <c r="E6" s="46" t="s">
        <v>21</v>
      </c>
      <c r="F6" s="31"/>
      <c r="G6" s="47" t="s">
        <v>41</v>
      </c>
      <c r="H6" s="31" t="s">
        <v>346</v>
      </c>
      <c r="I6" s="46" t="s">
        <v>244</v>
      </c>
      <c r="J6" s="47" t="s">
        <v>3</v>
      </c>
      <c r="K6" s="31"/>
      <c r="L6" s="46" t="s">
        <v>21</v>
      </c>
      <c r="M6" s="31"/>
      <c r="N6" s="47" t="s">
        <v>41</v>
      </c>
      <c r="O6" s="31"/>
      <c r="P6" s="46" t="s">
        <v>244</v>
      </c>
    </row>
    <row r="7" spans="1:19">
      <c r="A7" s="218" t="s">
        <v>409</v>
      </c>
      <c r="C7" s="21">
        <v>357382</v>
      </c>
      <c r="D7" s="21"/>
      <c r="E7" s="21">
        <v>4984235749</v>
      </c>
      <c r="F7" s="21"/>
      <c r="G7" s="21">
        <v>-5010302761</v>
      </c>
      <c r="H7" s="21">
        <v>-7916139170</v>
      </c>
      <c r="I7" s="30">
        <f>E7+G7</f>
        <v>-26067012</v>
      </c>
      <c r="J7" s="21">
        <v>357382</v>
      </c>
      <c r="K7" s="21"/>
      <c r="L7" s="21">
        <v>4984235749</v>
      </c>
      <c r="M7" s="21"/>
      <c r="N7" s="21">
        <v>-5010302761</v>
      </c>
      <c r="O7" s="21"/>
      <c r="P7" s="21">
        <f>L7+N7</f>
        <v>-26067012</v>
      </c>
      <c r="R7" s="28">
        <v>51211126</v>
      </c>
      <c r="S7" s="29">
        <f>R7-P7</f>
        <v>77278138</v>
      </c>
    </row>
    <row r="8" spans="1:19">
      <c r="A8" s="218" t="s">
        <v>398</v>
      </c>
      <c r="C8" s="21">
        <v>557071</v>
      </c>
      <c r="D8" s="21"/>
      <c r="E8" s="21">
        <v>37583448741</v>
      </c>
      <c r="F8" s="21"/>
      <c r="G8" s="21">
        <v>-39490238748</v>
      </c>
      <c r="H8" s="21">
        <v>-1936256999</v>
      </c>
      <c r="I8" s="30">
        <f t="shared" ref="I8:I71" si="0">E8+G8</f>
        <v>-1906790007</v>
      </c>
      <c r="J8" s="21">
        <v>557071</v>
      </c>
      <c r="K8" s="21"/>
      <c r="L8" s="21">
        <v>37583448741</v>
      </c>
      <c r="M8" s="21"/>
      <c r="N8" s="21">
        <v>-39490238748</v>
      </c>
      <c r="O8" s="21"/>
      <c r="P8" s="21">
        <f t="shared" ref="P8:P71" si="1">L8+N8</f>
        <v>-1906790007</v>
      </c>
      <c r="R8" s="28">
        <v>-282899728</v>
      </c>
      <c r="S8" s="29">
        <f t="shared" ref="S8:S71" si="2">R8-P8</f>
        <v>1623890279</v>
      </c>
    </row>
    <row r="9" spans="1:19">
      <c r="A9" s="218" t="s">
        <v>411</v>
      </c>
      <c r="C9" s="21">
        <v>2222346</v>
      </c>
      <c r="D9" s="21"/>
      <c r="E9" s="21">
        <v>43630180067</v>
      </c>
      <c r="F9" s="21"/>
      <c r="G9" s="21">
        <v>-39767646607</v>
      </c>
      <c r="H9" s="21">
        <v>-3071056837</v>
      </c>
      <c r="I9" s="30">
        <f t="shared" si="0"/>
        <v>3862533460</v>
      </c>
      <c r="J9" s="21">
        <v>2222346</v>
      </c>
      <c r="K9" s="21"/>
      <c r="L9" s="21">
        <v>43630180067</v>
      </c>
      <c r="M9" s="21"/>
      <c r="N9" s="21">
        <v>-39767646607</v>
      </c>
      <c r="O9" s="21"/>
      <c r="P9" s="21">
        <f t="shared" si="1"/>
        <v>3862533460</v>
      </c>
      <c r="R9" s="28">
        <v>1243913008</v>
      </c>
      <c r="S9" s="29">
        <f t="shared" si="2"/>
        <v>-2618620452</v>
      </c>
    </row>
    <row r="10" spans="1:19">
      <c r="A10" s="218" t="s">
        <v>396</v>
      </c>
      <c r="C10" s="21">
        <v>772326</v>
      </c>
      <c r="D10" s="21"/>
      <c r="E10" s="21">
        <v>11984275610</v>
      </c>
      <c r="F10" s="21"/>
      <c r="G10" s="21">
        <v>-10177962578</v>
      </c>
      <c r="H10" s="21">
        <v>-24247525582</v>
      </c>
      <c r="I10" s="30">
        <f t="shared" si="0"/>
        <v>1806313032</v>
      </c>
      <c r="J10" s="21">
        <v>772326</v>
      </c>
      <c r="K10" s="21"/>
      <c r="L10" s="21">
        <v>11984275610</v>
      </c>
      <c r="M10" s="21"/>
      <c r="N10" s="21">
        <v>-10177962578</v>
      </c>
      <c r="O10" s="21"/>
      <c r="P10" s="21">
        <f t="shared" si="1"/>
        <v>1806313032</v>
      </c>
      <c r="R10" s="28">
        <v>6313384321</v>
      </c>
      <c r="S10" s="29">
        <f t="shared" si="2"/>
        <v>4507071289</v>
      </c>
    </row>
    <row r="11" spans="1:19">
      <c r="A11" s="218" t="s">
        <v>365</v>
      </c>
      <c r="C11" s="21">
        <v>15744968</v>
      </c>
      <c r="D11" s="21"/>
      <c r="E11" s="21">
        <v>70665553768</v>
      </c>
      <c r="F11" s="21"/>
      <c r="G11" s="21">
        <v>-62831756763</v>
      </c>
      <c r="H11" s="21">
        <v>-15815703967</v>
      </c>
      <c r="I11" s="30">
        <f t="shared" si="0"/>
        <v>7833797005</v>
      </c>
      <c r="J11" s="21">
        <v>15744968</v>
      </c>
      <c r="K11" s="21"/>
      <c r="L11" s="21">
        <v>70665553768</v>
      </c>
      <c r="M11" s="21"/>
      <c r="N11" s="21">
        <v>-60294521571</v>
      </c>
      <c r="O11" s="21"/>
      <c r="P11" s="21">
        <f t="shared" si="1"/>
        <v>10371032197</v>
      </c>
      <c r="R11" s="28">
        <v>2770136926</v>
      </c>
      <c r="S11" s="29">
        <f t="shared" si="2"/>
        <v>-7600895271</v>
      </c>
    </row>
    <row r="12" spans="1:19">
      <c r="A12" s="218" t="s">
        <v>356</v>
      </c>
      <c r="C12" s="21">
        <v>3321832</v>
      </c>
      <c r="D12" s="21"/>
      <c r="E12" s="21">
        <v>62739274895</v>
      </c>
      <c r="F12" s="21"/>
      <c r="G12" s="21">
        <v>-55022903217</v>
      </c>
      <c r="H12" s="21">
        <v>-45306747252</v>
      </c>
      <c r="I12" s="30">
        <f t="shared" si="0"/>
        <v>7716371678</v>
      </c>
      <c r="J12" s="21">
        <v>3321832</v>
      </c>
      <c r="K12" s="21"/>
      <c r="L12" s="21">
        <v>62739274895</v>
      </c>
      <c r="M12" s="21"/>
      <c r="N12" s="21">
        <v>-54209089973</v>
      </c>
      <c r="O12" s="21"/>
      <c r="P12" s="21">
        <f t="shared" si="1"/>
        <v>8530184922</v>
      </c>
      <c r="R12" s="28">
        <v>6456785185</v>
      </c>
      <c r="S12" s="29">
        <f t="shared" si="2"/>
        <v>-2073399737</v>
      </c>
    </row>
    <row r="13" spans="1:19">
      <c r="A13" s="218" t="s">
        <v>88</v>
      </c>
      <c r="C13" s="21">
        <v>4646019</v>
      </c>
      <c r="D13" s="21"/>
      <c r="E13" s="21">
        <v>40456966641</v>
      </c>
      <c r="F13" s="21"/>
      <c r="G13" s="21">
        <v>-38331988633</v>
      </c>
      <c r="H13" s="21">
        <v>-48992878931</v>
      </c>
      <c r="I13" s="30">
        <f t="shared" si="0"/>
        <v>2124978008</v>
      </c>
      <c r="J13" s="21">
        <v>4646019</v>
      </c>
      <c r="K13" s="21"/>
      <c r="L13" s="21">
        <v>40456966641</v>
      </c>
      <c r="M13" s="21"/>
      <c r="N13" s="21">
        <v>-31452029892</v>
      </c>
      <c r="O13" s="21"/>
      <c r="P13" s="21">
        <f t="shared" si="1"/>
        <v>9004936749</v>
      </c>
      <c r="R13" s="28">
        <v>2870148685</v>
      </c>
      <c r="S13" s="29">
        <f t="shared" si="2"/>
        <v>-6134788064</v>
      </c>
    </row>
    <row r="14" spans="1:19">
      <c r="A14" s="218" t="s">
        <v>334</v>
      </c>
      <c r="C14" s="21">
        <v>13913955</v>
      </c>
      <c r="D14" s="21"/>
      <c r="E14" s="21">
        <v>38616618179</v>
      </c>
      <c r="F14" s="21"/>
      <c r="G14" s="21">
        <v>-34172663393</v>
      </c>
      <c r="H14" s="21">
        <v>-49458513231</v>
      </c>
      <c r="I14" s="30">
        <f t="shared" si="0"/>
        <v>4443954786</v>
      </c>
      <c r="J14" s="21">
        <v>13913955</v>
      </c>
      <c r="K14" s="21"/>
      <c r="L14" s="21">
        <v>38616618179</v>
      </c>
      <c r="M14" s="21"/>
      <c r="N14" s="21">
        <v>-40336226271</v>
      </c>
      <c r="O14" s="21"/>
      <c r="P14" s="21">
        <f t="shared" si="1"/>
        <v>-1719608092</v>
      </c>
      <c r="R14" s="28">
        <v>6034600485</v>
      </c>
      <c r="S14" s="29">
        <f t="shared" si="2"/>
        <v>7754208577</v>
      </c>
    </row>
    <row r="15" spans="1:19">
      <c r="A15" s="218" t="s">
        <v>303</v>
      </c>
      <c r="C15" s="21">
        <v>7639148</v>
      </c>
      <c r="D15" s="21"/>
      <c r="E15" s="21">
        <v>37224293233</v>
      </c>
      <c r="F15" s="21"/>
      <c r="G15" s="21">
        <v>-34301227165</v>
      </c>
      <c r="H15" s="21">
        <v>-12934894159</v>
      </c>
      <c r="I15" s="30">
        <f t="shared" si="0"/>
        <v>2923066068</v>
      </c>
      <c r="J15" s="21">
        <v>7639148</v>
      </c>
      <c r="K15" s="21"/>
      <c r="L15" s="21">
        <v>37224293233</v>
      </c>
      <c r="M15" s="21"/>
      <c r="N15" s="21">
        <v>-39401521065</v>
      </c>
      <c r="O15" s="21"/>
      <c r="P15" s="21">
        <f t="shared" si="1"/>
        <v>-2177227832</v>
      </c>
      <c r="R15" s="28">
        <v>437799422</v>
      </c>
      <c r="S15" s="29">
        <f t="shared" si="2"/>
        <v>2615027254</v>
      </c>
    </row>
    <row r="16" spans="1:19">
      <c r="A16" s="218" t="s">
        <v>306</v>
      </c>
      <c r="C16" s="21">
        <v>12837776</v>
      </c>
      <c r="D16" s="21"/>
      <c r="E16" s="21">
        <v>83076656930</v>
      </c>
      <c r="F16" s="21"/>
      <c r="G16" s="21">
        <v>-89904001240</v>
      </c>
      <c r="H16" s="21">
        <v>-3405221259</v>
      </c>
      <c r="I16" s="30">
        <f t="shared" si="0"/>
        <v>-6827344310</v>
      </c>
      <c r="J16" s="21">
        <v>12837776</v>
      </c>
      <c r="K16" s="21"/>
      <c r="L16" s="21">
        <v>83076656930</v>
      </c>
      <c r="M16" s="21"/>
      <c r="N16" s="21">
        <v>-69508184129</v>
      </c>
      <c r="O16" s="21"/>
      <c r="P16" s="21">
        <f t="shared" si="1"/>
        <v>13568472801</v>
      </c>
      <c r="R16" s="28">
        <v>341876612</v>
      </c>
      <c r="S16" s="29">
        <f t="shared" si="2"/>
        <v>-13226596189</v>
      </c>
    </row>
    <row r="17" spans="1:19">
      <c r="A17" s="218" t="s">
        <v>296</v>
      </c>
      <c r="C17" s="21">
        <v>11777417</v>
      </c>
      <c r="D17" s="21"/>
      <c r="E17" s="21">
        <v>41853745399</v>
      </c>
      <c r="F17" s="21"/>
      <c r="G17" s="21">
        <v>-41266120913</v>
      </c>
      <c r="H17" s="21">
        <v>-11685628851</v>
      </c>
      <c r="I17" s="30">
        <f t="shared" si="0"/>
        <v>587624486</v>
      </c>
      <c r="J17" s="21">
        <v>11777417</v>
      </c>
      <c r="K17" s="21"/>
      <c r="L17" s="21">
        <v>41853745399</v>
      </c>
      <c r="M17" s="21"/>
      <c r="N17" s="21">
        <v>-45524122005</v>
      </c>
      <c r="O17" s="21"/>
      <c r="P17" s="21">
        <f t="shared" si="1"/>
        <v>-3670376606</v>
      </c>
      <c r="R17" s="28">
        <v>5618973939</v>
      </c>
      <c r="S17" s="29">
        <f t="shared" si="2"/>
        <v>9289350545</v>
      </c>
    </row>
    <row r="18" spans="1:19">
      <c r="A18" s="218" t="s">
        <v>288</v>
      </c>
      <c r="C18" s="21">
        <v>1827676</v>
      </c>
      <c r="D18" s="21"/>
      <c r="E18" s="21">
        <v>58682682890</v>
      </c>
      <c r="F18" s="21"/>
      <c r="G18" s="21">
        <v>-53678038748</v>
      </c>
      <c r="H18" s="21">
        <v>-72145527788</v>
      </c>
      <c r="I18" s="30">
        <f t="shared" si="0"/>
        <v>5004644142</v>
      </c>
      <c r="J18" s="21">
        <v>1827676</v>
      </c>
      <c r="K18" s="21"/>
      <c r="L18" s="21">
        <v>58682682890</v>
      </c>
      <c r="M18" s="21"/>
      <c r="N18" s="21">
        <v>-50767722002</v>
      </c>
      <c r="O18" s="21"/>
      <c r="P18" s="21">
        <f t="shared" si="1"/>
        <v>7914960888</v>
      </c>
      <c r="R18" s="28">
        <v>7157480183</v>
      </c>
      <c r="S18" s="29">
        <f t="shared" si="2"/>
        <v>-757480705</v>
      </c>
    </row>
    <row r="19" spans="1:19">
      <c r="A19" s="218" t="s">
        <v>282</v>
      </c>
      <c r="C19" s="21">
        <v>11023597</v>
      </c>
      <c r="D19" s="21"/>
      <c r="E19" s="21">
        <v>39667983888</v>
      </c>
      <c r="F19" s="21"/>
      <c r="G19" s="21">
        <v>-32033568822</v>
      </c>
      <c r="H19" s="21">
        <v>-26854671217</v>
      </c>
      <c r="I19" s="30">
        <f t="shared" si="0"/>
        <v>7634415066</v>
      </c>
      <c r="J19" s="21">
        <v>11023597</v>
      </c>
      <c r="K19" s="21"/>
      <c r="L19" s="21">
        <v>39667983888</v>
      </c>
      <c r="M19" s="21"/>
      <c r="N19" s="21">
        <v>-36251166829</v>
      </c>
      <c r="O19" s="21"/>
      <c r="P19" s="21">
        <f t="shared" si="1"/>
        <v>3416817059</v>
      </c>
      <c r="R19" s="28">
        <v>5815459572</v>
      </c>
      <c r="S19" s="29">
        <f t="shared" si="2"/>
        <v>2398642513</v>
      </c>
    </row>
    <row r="20" spans="1:19">
      <c r="A20" s="218" t="s">
        <v>274</v>
      </c>
      <c r="C20" s="21">
        <v>2987217</v>
      </c>
      <c r="D20" s="21"/>
      <c r="E20" s="21">
        <v>37028954949</v>
      </c>
      <c r="F20" s="21"/>
      <c r="G20" s="21">
        <v>-35746925436</v>
      </c>
      <c r="H20" s="21">
        <v>-12821684308</v>
      </c>
      <c r="I20" s="30">
        <f t="shared" si="0"/>
        <v>1282029513</v>
      </c>
      <c r="J20" s="21">
        <v>2987217</v>
      </c>
      <c r="K20" s="21"/>
      <c r="L20" s="21">
        <v>37028954949</v>
      </c>
      <c r="M20" s="21"/>
      <c r="N20" s="21">
        <v>-42880480835</v>
      </c>
      <c r="O20" s="21"/>
      <c r="P20" s="21">
        <f t="shared" si="1"/>
        <v>-5851525886</v>
      </c>
      <c r="R20" s="28">
        <v>0</v>
      </c>
      <c r="S20" s="29">
        <f t="shared" si="2"/>
        <v>5851525886</v>
      </c>
    </row>
    <row r="21" spans="1:19">
      <c r="A21" s="218" t="s">
        <v>279</v>
      </c>
      <c r="C21" s="21">
        <v>9355655</v>
      </c>
      <c r="D21" s="21"/>
      <c r="E21" s="21">
        <v>60077927993</v>
      </c>
      <c r="F21" s="21"/>
      <c r="G21" s="21">
        <v>-53260766413</v>
      </c>
      <c r="H21" s="21">
        <v>-108615507915</v>
      </c>
      <c r="I21" s="30">
        <f t="shared" si="0"/>
        <v>6817161580</v>
      </c>
      <c r="J21" s="21">
        <v>9355655</v>
      </c>
      <c r="K21" s="21"/>
      <c r="L21" s="21">
        <v>60077927993</v>
      </c>
      <c r="M21" s="21"/>
      <c r="N21" s="21">
        <v>-43016767759</v>
      </c>
      <c r="O21" s="21"/>
      <c r="P21" s="21">
        <f t="shared" si="1"/>
        <v>17061160234</v>
      </c>
      <c r="R21" s="28">
        <v>23797499505</v>
      </c>
      <c r="S21" s="29">
        <f t="shared" si="2"/>
        <v>6736339271</v>
      </c>
    </row>
    <row r="22" spans="1:19">
      <c r="A22" s="218" t="s">
        <v>271</v>
      </c>
      <c r="C22" s="21">
        <v>1961811</v>
      </c>
      <c r="D22" s="21"/>
      <c r="E22" s="21">
        <v>23460162845</v>
      </c>
      <c r="F22" s="21"/>
      <c r="G22" s="21">
        <v>-17700481751</v>
      </c>
      <c r="H22" s="21">
        <v>-223118500195</v>
      </c>
      <c r="I22" s="30">
        <f t="shared" si="0"/>
        <v>5759681094</v>
      </c>
      <c r="J22" s="21">
        <v>1961811</v>
      </c>
      <c r="K22" s="21"/>
      <c r="L22" s="21">
        <v>23460162845</v>
      </c>
      <c r="M22" s="21"/>
      <c r="N22" s="21">
        <v>-21691427015</v>
      </c>
      <c r="O22" s="21"/>
      <c r="P22" s="21">
        <f t="shared" si="1"/>
        <v>1768735830</v>
      </c>
      <c r="R22" s="28">
        <v>2697129064</v>
      </c>
      <c r="S22" s="29">
        <f t="shared" si="2"/>
        <v>928393234</v>
      </c>
    </row>
    <row r="23" spans="1:19">
      <c r="A23" s="218" t="s">
        <v>265</v>
      </c>
      <c r="C23" s="21">
        <v>22274922</v>
      </c>
      <c r="D23" s="21"/>
      <c r="E23" s="21">
        <v>59230883127</v>
      </c>
      <c r="F23" s="21"/>
      <c r="G23" s="21">
        <v>-55032747366</v>
      </c>
      <c r="H23" s="21">
        <v>-47517103471</v>
      </c>
      <c r="I23" s="30">
        <f t="shared" si="0"/>
        <v>4198135761</v>
      </c>
      <c r="J23" s="21">
        <v>22274922</v>
      </c>
      <c r="K23" s="21"/>
      <c r="L23" s="21">
        <v>59230883127</v>
      </c>
      <c r="M23" s="21"/>
      <c r="N23" s="21">
        <v>-64218427578</v>
      </c>
      <c r="O23" s="21"/>
      <c r="P23" s="21">
        <f t="shared" si="1"/>
        <v>-4987544451</v>
      </c>
      <c r="R23" s="28">
        <v>1235413326</v>
      </c>
      <c r="S23" s="29">
        <f t="shared" si="2"/>
        <v>6222957777</v>
      </c>
    </row>
    <row r="24" spans="1:19">
      <c r="A24" s="218" t="s">
        <v>263</v>
      </c>
      <c r="C24" s="21">
        <v>1928955</v>
      </c>
      <c r="D24" s="21"/>
      <c r="E24" s="21">
        <v>84253970922</v>
      </c>
      <c r="F24" s="21"/>
      <c r="G24" s="21">
        <v>-78429209333</v>
      </c>
      <c r="H24" s="21">
        <v>-11058787401</v>
      </c>
      <c r="I24" s="30">
        <f t="shared" si="0"/>
        <v>5824761589</v>
      </c>
      <c r="J24" s="21">
        <v>1928955</v>
      </c>
      <c r="K24" s="21"/>
      <c r="L24" s="21">
        <v>84253970922</v>
      </c>
      <c r="M24" s="21"/>
      <c r="N24" s="21">
        <v>-91322836627</v>
      </c>
      <c r="O24" s="21"/>
      <c r="P24" s="21">
        <f t="shared" si="1"/>
        <v>-7068865705</v>
      </c>
      <c r="R24" s="28">
        <v>8788979370</v>
      </c>
      <c r="S24" s="29">
        <f t="shared" si="2"/>
        <v>15857845075</v>
      </c>
    </row>
    <row r="25" spans="1:19">
      <c r="A25" s="218" t="s">
        <v>255</v>
      </c>
      <c r="C25" s="21">
        <v>8699319</v>
      </c>
      <c r="D25" s="21"/>
      <c r="E25" s="21">
        <v>59668150561</v>
      </c>
      <c r="F25" s="21"/>
      <c r="G25" s="21">
        <v>-52490677380</v>
      </c>
      <c r="H25" s="21">
        <v>-27067271732</v>
      </c>
      <c r="I25" s="30">
        <f t="shared" si="0"/>
        <v>7177473181</v>
      </c>
      <c r="J25" s="21">
        <v>8699319</v>
      </c>
      <c r="K25" s="21"/>
      <c r="L25" s="21">
        <v>59668150561</v>
      </c>
      <c r="M25" s="21"/>
      <c r="N25" s="21">
        <v>-48409536539</v>
      </c>
      <c r="O25" s="21"/>
      <c r="P25" s="21">
        <f t="shared" si="1"/>
        <v>11258614022</v>
      </c>
      <c r="R25" s="28">
        <v>3107700746</v>
      </c>
      <c r="S25" s="29">
        <f t="shared" si="2"/>
        <v>-8150913276</v>
      </c>
    </row>
    <row r="26" spans="1:19">
      <c r="A26" s="218" t="s">
        <v>236</v>
      </c>
      <c r="C26" s="21">
        <v>13637601</v>
      </c>
      <c r="D26" s="21"/>
      <c r="E26" s="21">
        <v>67782286372</v>
      </c>
      <c r="F26" s="21"/>
      <c r="G26" s="21">
        <v>-65764702273</v>
      </c>
      <c r="H26" s="21">
        <v>-40260462699</v>
      </c>
      <c r="I26" s="30">
        <f t="shared" si="0"/>
        <v>2017584099</v>
      </c>
      <c r="J26" s="21">
        <v>13637601</v>
      </c>
      <c r="K26" s="21"/>
      <c r="L26" s="21">
        <v>67782286372</v>
      </c>
      <c r="M26" s="21"/>
      <c r="N26" s="21">
        <v>-72335548410</v>
      </c>
      <c r="O26" s="21"/>
      <c r="P26" s="21">
        <f t="shared" si="1"/>
        <v>-4553262038</v>
      </c>
      <c r="R26" s="28">
        <v>-310992880</v>
      </c>
      <c r="S26" s="29">
        <f t="shared" si="2"/>
        <v>4242269158</v>
      </c>
    </row>
    <row r="27" spans="1:19">
      <c r="A27" s="218" t="s">
        <v>218</v>
      </c>
      <c r="C27" s="21">
        <v>31026900</v>
      </c>
      <c r="D27" s="21"/>
      <c r="E27" s="21">
        <v>51969258562</v>
      </c>
      <c r="F27" s="21"/>
      <c r="G27" s="21">
        <v>-49085104865</v>
      </c>
      <c r="H27" s="21">
        <v>28249587204</v>
      </c>
      <c r="I27" s="30">
        <f t="shared" si="0"/>
        <v>2884153697</v>
      </c>
      <c r="J27" s="21">
        <v>31026900</v>
      </c>
      <c r="K27" s="21"/>
      <c r="L27" s="21">
        <v>51969258562</v>
      </c>
      <c r="M27" s="21"/>
      <c r="N27" s="21">
        <v>-51914150411</v>
      </c>
      <c r="O27" s="21"/>
      <c r="P27" s="21">
        <f t="shared" si="1"/>
        <v>55108151</v>
      </c>
      <c r="R27" s="28">
        <v>2740452868</v>
      </c>
      <c r="S27" s="29">
        <f t="shared" si="2"/>
        <v>2685344717</v>
      </c>
    </row>
    <row r="28" spans="1:19">
      <c r="A28" s="218" t="s">
        <v>219</v>
      </c>
      <c r="C28" s="21">
        <v>3853985</v>
      </c>
      <c r="D28" s="21"/>
      <c r="E28" s="21">
        <v>63480561292</v>
      </c>
      <c r="F28" s="21"/>
      <c r="G28" s="21">
        <v>-54259208605</v>
      </c>
      <c r="H28" s="21">
        <v>26039058237</v>
      </c>
      <c r="I28" s="30">
        <f t="shared" si="0"/>
        <v>9221352687</v>
      </c>
      <c r="J28" s="21">
        <v>3853985</v>
      </c>
      <c r="K28" s="21"/>
      <c r="L28" s="21">
        <v>63480561292</v>
      </c>
      <c r="M28" s="21"/>
      <c r="N28" s="21">
        <v>-72373941160</v>
      </c>
      <c r="O28" s="21"/>
      <c r="P28" s="21">
        <f t="shared" si="1"/>
        <v>-8893379868</v>
      </c>
      <c r="R28" s="28">
        <v>3692128259</v>
      </c>
      <c r="S28" s="29">
        <f t="shared" si="2"/>
        <v>12585508127</v>
      </c>
    </row>
    <row r="29" spans="1:19">
      <c r="A29" s="218" t="s">
        <v>220</v>
      </c>
      <c r="C29" s="21">
        <v>7401773</v>
      </c>
      <c r="D29" s="21"/>
      <c r="E29" s="21">
        <v>49959003342</v>
      </c>
      <c r="F29" s="21"/>
      <c r="G29" s="21">
        <v>-46723912568</v>
      </c>
      <c r="H29" s="21">
        <v>63540253820</v>
      </c>
      <c r="I29" s="30">
        <f t="shared" si="0"/>
        <v>3235090774</v>
      </c>
      <c r="J29" s="21">
        <v>7401773</v>
      </c>
      <c r="K29" s="21"/>
      <c r="L29" s="21">
        <v>49959003342</v>
      </c>
      <c r="M29" s="21"/>
      <c r="N29" s="21">
        <v>-58751713592</v>
      </c>
      <c r="O29" s="21"/>
      <c r="P29" s="21">
        <f t="shared" si="1"/>
        <v>-8792710250</v>
      </c>
      <c r="R29" s="28">
        <v>39713059</v>
      </c>
      <c r="S29" s="29">
        <f t="shared" si="2"/>
        <v>8832423309</v>
      </c>
    </row>
    <row r="30" spans="1:19">
      <c r="A30" s="218" t="s">
        <v>100</v>
      </c>
      <c r="C30" s="21">
        <v>3072856</v>
      </c>
      <c r="D30" s="21"/>
      <c r="E30" s="21">
        <v>37235238861</v>
      </c>
      <c r="F30" s="21"/>
      <c r="G30" s="21">
        <v>-28371799171</v>
      </c>
      <c r="H30" s="21">
        <v>32244014093</v>
      </c>
      <c r="I30" s="30">
        <f t="shared" si="0"/>
        <v>8863439690</v>
      </c>
      <c r="J30" s="21">
        <v>3072856</v>
      </c>
      <c r="K30" s="21"/>
      <c r="L30" s="21">
        <v>37235238861</v>
      </c>
      <c r="M30" s="21"/>
      <c r="N30" s="21">
        <v>-34807185399</v>
      </c>
      <c r="O30" s="21"/>
      <c r="P30" s="21">
        <f t="shared" si="1"/>
        <v>2428053462</v>
      </c>
      <c r="R30" s="28">
        <v>447</v>
      </c>
      <c r="S30" s="29">
        <f t="shared" si="2"/>
        <v>-2428053015</v>
      </c>
    </row>
    <row r="31" spans="1:19">
      <c r="A31" s="218" t="s">
        <v>99</v>
      </c>
      <c r="C31" s="21">
        <v>19806924</v>
      </c>
      <c r="D31" s="21"/>
      <c r="E31" s="21">
        <v>46283384712</v>
      </c>
      <c r="F31" s="21"/>
      <c r="G31" s="21">
        <v>-44875238870</v>
      </c>
      <c r="H31" s="21">
        <v>29347188459</v>
      </c>
      <c r="I31" s="30">
        <f t="shared" si="0"/>
        <v>1408145842</v>
      </c>
      <c r="J31" s="21">
        <v>19806924</v>
      </c>
      <c r="K31" s="21"/>
      <c r="L31" s="21">
        <v>46283384712</v>
      </c>
      <c r="M31" s="21"/>
      <c r="N31" s="21">
        <v>-57379968467</v>
      </c>
      <c r="O31" s="21"/>
      <c r="P31" s="21">
        <f t="shared" si="1"/>
        <v>-11096583755</v>
      </c>
      <c r="R31" s="28">
        <v>2116969202</v>
      </c>
      <c r="S31" s="29">
        <f t="shared" si="2"/>
        <v>13213552957</v>
      </c>
    </row>
    <row r="32" spans="1:19">
      <c r="A32" s="218" t="s">
        <v>98</v>
      </c>
      <c r="C32" s="21">
        <v>6293561</v>
      </c>
      <c r="D32" s="21"/>
      <c r="E32" s="21">
        <v>41415476748</v>
      </c>
      <c r="F32" s="21"/>
      <c r="G32" s="21">
        <v>-34582077243</v>
      </c>
      <c r="H32" s="21">
        <v>46661474309</v>
      </c>
      <c r="I32" s="30">
        <f t="shared" si="0"/>
        <v>6833399505</v>
      </c>
      <c r="J32" s="21">
        <v>6293561</v>
      </c>
      <c r="K32" s="21"/>
      <c r="L32" s="21">
        <v>41415476748</v>
      </c>
      <c r="M32" s="21"/>
      <c r="N32" s="21">
        <v>-39849684276</v>
      </c>
      <c r="O32" s="21"/>
      <c r="P32" s="21">
        <f t="shared" si="1"/>
        <v>1565792472</v>
      </c>
      <c r="R32" s="28">
        <v>718113226</v>
      </c>
      <c r="S32" s="29">
        <f t="shared" si="2"/>
        <v>-847679246</v>
      </c>
    </row>
    <row r="33" spans="1:19">
      <c r="A33" s="218" t="s">
        <v>97</v>
      </c>
      <c r="C33" s="21">
        <v>11202819</v>
      </c>
      <c r="D33" s="21"/>
      <c r="E33" s="21">
        <v>83521216705</v>
      </c>
      <c r="F33" s="21"/>
      <c r="G33" s="21">
        <v>-85648065477</v>
      </c>
      <c r="H33" s="21">
        <v>134212997466</v>
      </c>
      <c r="I33" s="30">
        <f t="shared" si="0"/>
        <v>-2126848772</v>
      </c>
      <c r="J33" s="21">
        <v>11202819</v>
      </c>
      <c r="K33" s="21"/>
      <c r="L33" s="21">
        <v>83521216705</v>
      </c>
      <c r="M33" s="21"/>
      <c r="N33" s="21">
        <v>-96742735706</v>
      </c>
      <c r="O33" s="21"/>
      <c r="P33" s="21">
        <f t="shared" si="1"/>
        <v>-13221519001</v>
      </c>
      <c r="R33" s="28">
        <v>7804143452</v>
      </c>
      <c r="S33" s="29">
        <f t="shared" si="2"/>
        <v>21025662453</v>
      </c>
    </row>
    <row r="34" spans="1:19">
      <c r="A34" s="218" t="s">
        <v>96</v>
      </c>
      <c r="C34" s="21">
        <v>6548050</v>
      </c>
      <c r="D34" s="21"/>
      <c r="E34" s="21">
        <v>38598898381</v>
      </c>
      <c r="F34" s="21"/>
      <c r="G34" s="21">
        <v>-27973560513</v>
      </c>
      <c r="H34" s="21">
        <v>17242830844</v>
      </c>
      <c r="I34" s="30">
        <f t="shared" si="0"/>
        <v>10625337868</v>
      </c>
      <c r="J34" s="21">
        <v>6548050</v>
      </c>
      <c r="K34" s="21"/>
      <c r="L34" s="21">
        <v>38598898381</v>
      </c>
      <c r="M34" s="21"/>
      <c r="N34" s="21">
        <v>-32136002138</v>
      </c>
      <c r="O34" s="21"/>
      <c r="P34" s="21">
        <f t="shared" si="1"/>
        <v>6462896243</v>
      </c>
      <c r="R34" s="28">
        <v>914881412</v>
      </c>
      <c r="S34" s="29">
        <f t="shared" si="2"/>
        <v>-5548014831</v>
      </c>
    </row>
    <row r="35" spans="1:19">
      <c r="A35" s="218" t="s">
        <v>95</v>
      </c>
      <c r="C35" s="21">
        <v>2330683</v>
      </c>
      <c r="D35" s="21"/>
      <c r="E35" s="21">
        <v>50043213423</v>
      </c>
      <c r="F35" s="21"/>
      <c r="G35" s="21">
        <v>-46192769945</v>
      </c>
      <c r="H35" s="21">
        <v>35178223256</v>
      </c>
      <c r="I35" s="30">
        <f t="shared" si="0"/>
        <v>3850443478</v>
      </c>
      <c r="J35" s="21">
        <v>2330683</v>
      </c>
      <c r="K35" s="21"/>
      <c r="L35" s="21">
        <v>50043213423</v>
      </c>
      <c r="M35" s="21"/>
      <c r="N35" s="21">
        <v>-50148283438</v>
      </c>
      <c r="O35" s="21"/>
      <c r="P35" s="21">
        <f t="shared" si="1"/>
        <v>-105070015</v>
      </c>
      <c r="R35" s="28">
        <v>4343823360</v>
      </c>
      <c r="S35" s="29">
        <f t="shared" si="2"/>
        <v>4448893375</v>
      </c>
    </row>
    <row r="36" spans="1:19">
      <c r="A36" s="218" t="s">
        <v>94</v>
      </c>
      <c r="C36" s="21">
        <v>1650346</v>
      </c>
      <c r="D36" s="21"/>
      <c r="E36" s="21">
        <v>35796286953</v>
      </c>
      <c r="F36" s="21"/>
      <c r="G36" s="21">
        <v>-33180603881</v>
      </c>
      <c r="H36" s="21">
        <v>4328350993</v>
      </c>
      <c r="I36" s="30">
        <f t="shared" si="0"/>
        <v>2615683072</v>
      </c>
      <c r="J36" s="21">
        <v>1650346</v>
      </c>
      <c r="K36" s="21"/>
      <c r="L36" s="21">
        <v>35796286953</v>
      </c>
      <c r="M36" s="21"/>
      <c r="N36" s="21">
        <v>-32836152305</v>
      </c>
      <c r="O36" s="21"/>
      <c r="P36" s="21">
        <f t="shared" si="1"/>
        <v>2960134648</v>
      </c>
      <c r="R36" s="28">
        <v>141478890</v>
      </c>
      <c r="S36" s="29">
        <f t="shared" si="2"/>
        <v>-2818655758</v>
      </c>
    </row>
    <row r="37" spans="1:19">
      <c r="A37" s="218" t="s">
        <v>93</v>
      </c>
      <c r="C37" s="21">
        <v>11146105</v>
      </c>
      <c r="D37" s="21"/>
      <c r="E37" s="21">
        <v>83098392568</v>
      </c>
      <c r="F37" s="21"/>
      <c r="G37" s="21">
        <v>-75520704638</v>
      </c>
      <c r="H37" s="21">
        <v>28499742856</v>
      </c>
      <c r="I37" s="30">
        <f t="shared" si="0"/>
        <v>7577687930</v>
      </c>
      <c r="J37" s="21">
        <v>11146105</v>
      </c>
      <c r="K37" s="21"/>
      <c r="L37" s="21">
        <v>83098392568</v>
      </c>
      <c r="M37" s="21"/>
      <c r="N37" s="21">
        <v>-78932930053</v>
      </c>
      <c r="O37" s="21"/>
      <c r="P37" s="21">
        <f t="shared" si="1"/>
        <v>4165462515</v>
      </c>
      <c r="R37" s="28">
        <v>52402448208</v>
      </c>
      <c r="S37" s="29">
        <f t="shared" si="2"/>
        <v>48236985693</v>
      </c>
    </row>
    <row r="38" spans="1:19">
      <c r="A38" s="218" t="s">
        <v>92</v>
      </c>
      <c r="C38" s="21">
        <v>12485789</v>
      </c>
      <c r="D38" s="21"/>
      <c r="E38" s="21">
        <v>114806361641</v>
      </c>
      <c r="F38" s="21"/>
      <c r="G38" s="21">
        <v>-94277306894</v>
      </c>
      <c r="H38" s="21">
        <v>57162240618</v>
      </c>
      <c r="I38" s="30">
        <f t="shared" si="0"/>
        <v>20529054747</v>
      </c>
      <c r="J38" s="21">
        <v>12485789</v>
      </c>
      <c r="K38" s="21"/>
      <c r="L38" s="21">
        <v>114806361641</v>
      </c>
      <c r="M38" s="21"/>
      <c r="N38" s="21">
        <v>-133909399602</v>
      </c>
      <c r="O38" s="21"/>
      <c r="P38" s="21">
        <f t="shared" si="1"/>
        <v>-19103037961</v>
      </c>
      <c r="R38" s="28">
        <v>22020531292</v>
      </c>
      <c r="S38" s="29">
        <f t="shared" si="2"/>
        <v>41123569253</v>
      </c>
    </row>
    <row r="39" spans="1:19">
      <c r="A39" s="218" t="s">
        <v>91</v>
      </c>
      <c r="C39" s="21">
        <v>23850963</v>
      </c>
      <c r="D39" s="21"/>
      <c r="E39" s="21">
        <v>49291114476</v>
      </c>
      <c r="F39" s="21"/>
      <c r="G39" s="21">
        <v>-46268206089</v>
      </c>
      <c r="H39" s="21">
        <v>2856162136</v>
      </c>
      <c r="I39" s="30">
        <f t="shared" si="0"/>
        <v>3022908387</v>
      </c>
      <c r="J39" s="21">
        <v>23850963</v>
      </c>
      <c r="K39" s="21"/>
      <c r="L39" s="21">
        <v>49291114476</v>
      </c>
      <c r="M39" s="21"/>
      <c r="N39" s="21">
        <v>-52668710056</v>
      </c>
      <c r="O39" s="21"/>
      <c r="P39" s="21">
        <f t="shared" si="1"/>
        <v>-3377595580</v>
      </c>
      <c r="R39" s="28">
        <v>2931211845</v>
      </c>
      <c r="S39" s="29">
        <f t="shared" si="2"/>
        <v>6308807425</v>
      </c>
    </row>
    <row r="40" spans="1:19">
      <c r="A40" s="218" t="s">
        <v>90</v>
      </c>
      <c r="C40" s="21">
        <v>15524238</v>
      </c>
      <c r="D40" s="21"/>
      <c r="E40" s="21">
        <v>72221145911</v>
      </c>
      <c r="F40" s="21"/>
      <c r="G40" s="21">
        <v>-64656939271</v>
      </c>
      <c r="H40" s="21">
        <v>30951975142</v>
      </c>
      <c r="I40" s="30">
        <f t="shared" si="0"/>
        <v>7564206640</v>
      </c>
      <c r="J40" s="21">
        <v>15524238</v>
      </c>
      <c r="K40" s="21"/>
      <c r="L40" s="21">
        <v>72221145911</v>
      </c>
      <c r="M40" s="21"/>
      <c r="N40" s="21">
        <v>-88585036208</v>
      </c>
      <c r="O40" s="21"/>
      <c r="P40" s="21">
        <f t="shared" si="1"/>
        <v>-16363890297</v>
      </c>
      <c r="R40" s="28">
        <v>1714416297</v>
      </c>
      <c r="S40" s="29">
        <f t="shared" si="2"/>
        <v>18078306594</v>
      </c>
    </row>
    <row r="41" spans="1:19">
      <c r="A41" s="218" t="s">
        <v>388</v>
      </c>
      <c r="C41" s="21">
        <v>21543516</v>
      </c>
      <c r="D41" s="21"/>
      <c r="E41" s="21">
        <v>52381902270</v>
      </c>
      <c r="F41" s="21"/>
      <c r="G41" s="21">
        <v>-50137363863</v>
      </c>
      <c r="H41" s="21">
        <v>142181678702</v>
      </c>
      <c r="I41" s="30">
        <f t="shared" si="0"/>
        <v>2244538407</v>
      </c>
      <c r="J41" s="21">
        <v>21543516</v>
      </c>
      <c r="K41" s="21"/>
      <c r="L41" s="21">
        <v>52381902270</v>
      </c>
      <c r="M41" s="21"/>
      <c r="N41" s="21">
        <v>-50137363863</v>
      </c>
      <c r="O41" s="21"/>
      <c r="P41" s="21">
        <f t="shared" si="1"/>
        <v>2244538407</v>
      </c>
      <c r="R41" s="28">
        <v>74364757</v>
      </c>
      <c r="S41" s="29">
        <f t="shared" si="2"/>
        <v>-2170173650</v>
      </c>
    </row>
    <row r="42" spans="1:19">
      <c r="A42" s="218" t="s">
        <v>426</v>
      </c>
      <c r="C42" s="21">
        <v>3455163</v>
      </c>
      <c r="D42" s="21"/>
      <c r="E42" s="21">
        <v>39154494497</v>
      </c>
      <c r="F42" s="21"/>
      <c r="G42" s="21">
        <v>-40196904096</v>
      </c>
      <c r="H42" s="21">
        <v>26447304653</v>
      </c>
      <c r="I42" s="30">
        <f t="shared" si="0"/>
        <v>-1042409599</v>
      </c>
      <c r="J42" s="21">
        <v>3455163</v>
      </c>
      <c r="K42" s="21"/>
      <c r="L42" s="21">
        <v>39154494497</v>
      </c>
      <c r="M42" s="21"/>
      <c r="N42" s="21">
        <v>-40196904096</v>
      </c>
      <c r="O42" s="21"/>
      <c r="P42" s="21">
        <f t="shared" si="1"/>
        <v>-1042409599</v>
      </c>
      <c r="R42" s="28">
        <v>9321471832</v>
      </c>
      <c r="S42" s="29">
        <f t="shared" si="2"/>
        <v>10363881431</v>
      </c>
    </row>
    <row r="43" spans="1:19">
      <c r="A43" s="218" t="s">
        <v>392</v>
      </c>
      <c r="C43" s="21">
        <v>10672949</v>
      </c>
      <c r="D43" s="21"/>
      <c r="E43" s="21">
        <v>35403717814</v>
      </c>
      <c r="F43" s="21"/>
      <c r="G43" s="21">
        <v>-31660746411</v>
      </c>
      <c r="H43" s="21">
        <v>33986325815</v>
      </c>
      <c r="I43" s="30">
        <f t="shared" si="0"/>
        <v>3742971403</v>
      </c>
      <c r="J43" s="21">
        <v>10672949</v>
      </c>
      <c r="K43" s="21"/>
      <c r="L43" s="21">
        <v>35403717814</v>
      </c>
      <c r="M43" s="21"/>
      <c r="N43" s="21">
        <v>-31660746411</v>
      </c>
      <c r="O43" s="21"/>
      <c r="P43" s="21">
        <f t="shared" si="1"/>
        <v>3742971403</v>
      </c>
      <c r="R43" s="28">
        <v>-117820416</v>
      </c>
      <c r="S43" s="29">
        <f t="shared" si="2"/>
        <v>-3860791819</v>
      </c>
    </row>
    <row r="44" spans="1:19">
      <c r="A44" s="218" t="s">
        <v>401</v>
      </c>
      <c r="C44" s="21">
        <v>4122010</v>
      </c>
      <c r="D44" s="21"/>
      <c r="E44" s="21">
        <v>34582765307</v>
      </c>
      <c r="F44" s="21"/>
      <c r="G44" s="21">
        <v>-35232148501</v>
      </c>
      <c r="H44" s="21">
        <v>103758447902</v>
      </c>
      <c r="I44" s="30">
        <f t="shared" si="0"/>
        <v>-649383194</v>
      </c>
      <c r="J44" s="21">
        <v>4122010</v>
      </c>
      <c r="K44" s="21"/>
      <c r="L44" s="21">
        <v>34582765307</v>
      </c>
      <c r="M44" s="21"/>
      <c r="N44" s="21">
        <v>-35232148501</v>
      </c>
      <c r="O44" s="21"/>
      <c r="P44" s="21">
        <f t="shared" si="1"/>
        <v>-649383194</v>
      </c>
      <c r="R44" s="28">
        <v>48173785</v>
      </c>
      <c r="S44" s="29">
        <f t="shared" si="2"/>
        <v>697556979</v>
      </c>
    </row>
    <row r="45" spans="1:19">
      <c r="A45" s="218" t="s">
        <v>371</v>
      </c>
      <c r="C45" s="21">
        <v>5119937</v>
      </c>
      <c r="D45" s="21"/>
      <c r="E45" s="21">
        <v>45041839370</v>
      </c>
      <c r="F45" s="21"/>
      <c r="G45" s="21">
        <v>-42216524227</v>
      </c>
      <c r="H45" s="21">
        <v>13890056903</v>
      </c>
      <c r="I45" s="30">
        <f t="shared" si="0"/>
        <v>2825315143</v>
      </c>
      <c r="J45" s="21">
        <v>5119937</v>
      </c>
      <c r="K45" s="21"/>
      <c r="L45" s="21">
        <v>45041839370</v>
      </c>
      <c r="M45" s="21"/>
      <c r="N45" s="21">
        <v>-42521857692</v>
      </c>
      <c r="O45" s="21"/>
      <c r="P45" s="21">
        <f t="shared" si="1"/>
        <v>2519981678</v>
      </c>
      <c r="R45" s="28">
        <v>5184634712</v>
      </c>
      <c r="S45" s="29">
        <f t="shared" si="2"/>
        <v>2664653034</v>
      </c>
    </row>
    <row r="46" spans="1:19">
      <c r="A46" s="218" t="s">
        <v>372</v>
      </c>
      <c r="C46" s="21">
        <v>11262879</v>
      </c>
      <c r="D46" s="21"/>
      <c r="E46" s="21">
        <v>31303638179</v>
      </c>
      <c r="F46" s="21"/>
      <c r="G46" s="21">
        <v>-29245744292</v>
      </c>
      <c r="H46" s="21">
        <v>22185395358</v>
      </c>
      <c r="I46" s="30">
        <f t="shared" si="0"/>
        <v>2057893887</v>
      </c>
      <c r="J46" s="21">
        <v>11262879</v>
      </c>
      <c r="K46" s="21"/>
      <c r="L46" s="21">
        <v>31303638179</v>
      </c>
      <c r="M46" s="21"/>
      <c r="N46" s="21">
        <v>-26739851672</v>
      </c>
      <c r="O46" s="21"/>
      <c r="P46" s="21">
        <f t="shared" si="1"/>
        <v>4563786507</v>
      </c>
      <c r="R46" s="28">
        <v>3822893609</v>
      </c>
      <c r="S46" s="29">
        <f t="shared" si="2"/>
        <v>-740892898</v>
      </c>
    </row>
    <row r="47" spans="1:19">
      <c r="A47" s="218" t="s">
        <v>352</v>
      </c>
      <c r="C47" s="21">
        <v>743538</v>
      </c>
      <c r="D47" s="21"/>
      <c r="E47" s="21">
        <v>34923134088</v>
      </c>
      <c r="F47" s="21"/>
      <c r="G47" s="21">
        <v>-31623563955</v>
      </c>
      <c r="H47" s="21">
        <v>33019861732</v>
      </c>
      <c r="I47" s="30">
        <f t="shared" si="0"/>
        <v>3299570133</v>
      </c>
      <c r="J47" s="21">
        <v>743538</v>
      </c>
      <c r="K47" s="21"/>
      <c r="L47" s="21">
        <v>34923134088</v>
      </c>
      <c r="M47" s="21"/>
      <c r="N47" s="21">
        <v>-32600119994</v>
      </c>
      <c r="O47" s="21"/>
      <c r="P47" s="21">
        <f t="shared" si="1"/>
        <v>2323014094</v>
      </c>
      <c r="R47" s="28">
        <v>1893354168</v>
      </c>
      <c r="S47" s="29">
        <f t="shared" si="2"/>
        <v>-429659926</v>
      </c>
    </row>
    <row r="48" spans="1:19">
      <c r="A48" s="218" t="s">
        <v>347</v>
      </c>
      <c r="C48" s="21">
        <v>12133902</v>
      </c>
      <c r="D48" s="21"/>
      <c r="E48" s="21">
        <v>47884969978</v>
      </c>
      <c r="F48" s="21"/>
      <c r="G48" s="21">
        <v>-44994391527</v>
      </c>
      <c r="H48" s="21">
        <v>46112946615</v>
      </c>
      <c r="I48" s="30">
        <f t="shared" si="0"/>
        <v>2890578451</v>
      </c>
      <c r="J48" s="21">
        <v>12133902</v>
      </c>
      <c r="K48" s="21"/>
      <c r="L48" s="21">
        <v>47884969978</v>
      </c>
      <c r="M48" s="21"/>
      <c r="N48" s="21">
        <v>-44959463674</v>
      </c>
      <c r="O48" s="21"/>
      <c r="P48" s="21">
        <f t="shared" si="1"/>
        <v>2925506304</v>
      </c>
      <c r="R48" s="28">
        <v>4438914264</v>
      </c>
      <c r="S48" s="29">
        <f t="shared" si="2"/>
        <v>1513407960</v>
      </c>
    </row>
    <row r="49" spans="1:19">
      <c r="A49" s="218" t="s">
        <v>350</v>
      </c>
      <c r="C49" s="21">
        <v>3362709</v>
      </c>
      <c r="D49" s="21"/>
      <c r="E49" s="21">
        <v>69895875435</v>
      </c>
      <c r="F49" s="21"/>
      <c r="G49" s="21">
        <v>-73606586374</v>
      </c>
      <c r="H49" s="21">
        <v>113243720971</v>
      </c>
      <c r="I49" s="30">
        <f t="shared" si="0"/>
        <v>-3710710939</v>
      </c>
      <c r="J49" s="21">
        <v>3362709</v>
      </c>
      <c r="K49" s="21"/>
      <c r="L49" s="21">
        <v>69895875435</v>
      </c>
      <c r="M49" s="21"/>
      <c r="N49" s="21">
        <v>-73505593870</v>
      </c>
      <c r="O49" s="21"/>
      <c r="P49" s="21">
        <f t="shared" si="1"/>
        <v>-3609718435</v>
      </c>
      <c r="R49" s="28">
        <v>1780598941</v>
      </c>
      <c r="S49" s="29">
        <f t="shared" si="2"/>
        <v>5390317376</v>
      </c>
    </row>
    <row r="50" spans="1:19">
      <c r="A50" s="218" t="s">
        <v>340</v>
      </c>
      <c r="C50" s="21">
        <v>4156792</v>
      </c>
      <c r="D50" s="21"/>
      <c r="E50" s="21">
        <v>33221755068</v>
      </c>
      <c r="F50" s="21"/>
      <c r="G50" s="21">
        <v>-34358643522</v>
      </c>
      <c r="H50" s="21">
        <v>94369626</v>
      </c>
      <c r="I50" s="30">
        <f t="shared" si="0"/>
        <v>-1136888454</v>
      </c>
      <c r="J50" s="21">
        <v>4156792</v>
      </c>
      <c r="K50" s="21"/>
      <c r="L50" s="21">
        <v>33221755068</v>
      </c>
      <c r="M50" s="21"/>
      <c r="N50" s="21">
        <v>-35404973793</v>
      </c>
      <c r="O50" s="21"/>
      <c r="P50" s="21">
        <f t="shared" si="1"/>
        <v>-2183218725</v>
      </c>
      <c r="R50" s="28">
        <v>1366153239</v>
      </c>
      <c r="S50" s="29">
        <f t="shared" si="2"/>
        <v>3549371964</v>
      </c>
    </row>
    <row r="51" spans="1:19">
      <c r="A51" s="218" t="s">
        <v>298</v>
      </c>
      <c r="C51" s="21">
        <v>1089447</v>
      </c>
      <c r="D51" s="21"/>
      <c r="E51" s="21">
        <v>29294197582</v>
      </c>
      <c r="F51" s="21"/>
      <c r="G51" s="21">
        <v>-30468409232</v>
      </c>
      <c r="H51" s="21">
        <v>22011041369</v>
      </c>
      <c r="I51" s="30">
        <f t="shared" si="0"/>
        <v>-1174211650</v>
      </c>
      <c r="J51" s="21">
        <v>1089447</v>
      </c>
      <c r="K51" s="21"/>
      <c r="L51" s="21">
        <v>29294197582</v>
      </c>
      <c r="M51" s="21"/>
      <c r="N51" s="21">
        <v>-21382344797</v>
      </c>
      <c r="O51" s="21"/>
      <c r="P51" s="21">
        <f t="shared" si="1"/>
        <v>7911852785</v>
      </c>
      <c r="R51" s="28">
        <v>7534218075</v>
      </c>
      <c r="S51" s="29">
        <f t="shared" si="2"/>
        <v>-377634710</v>
      </c>
    </row>
    <row r="52" spans="1:19">
      <c r="A52" s="218" t="s">
        <v>293</v>
      </c>
      <c r="C52" s="21">
        <v>12269534</v>
      </c>
      <c r="D52" s="21"/>
      <c r="E52" s="21">
        <v>50859531241</v>
      </c>
      <c r="F52" s="21"/>
      <c r="G52" s="21">
        <v>-51384232332</v>
      </c>
      <c r="H52" s="21">
        <v>51325490834</v>
      </c>
      <c r="I52" s="30">
        <f t="shared" si="0"/>
        <v>-524701091</v>
      </c>
      <c r="J52" s="21">
        <v>12269534</v>
      </c>
      <c r="K52" s="21"/>
      <c r="L52" s="21">
        <v>50859531241</v>
      </c>
      <c r="M52" s="21"/>
      <c r="N52" s="21">
        <v>-51523346070</v>
      </c>
      <c r="O52" s="21"/>
      <c r="P52" s="21">
        <f t="shared" si="1"/>
        <v>-663814829</v>
      </c>
      <c r="R52" s="28">
        <v>18090025771</v>
      </c>
      <c r="S52" s="29">
        <f t="shared" si="2"/>
        <v>18753840600</v>
      </c>
    </row>
    <row r="53" spans="1:19">
      <c r="A53" s="218" t="s">
        <v>281</v>
      </c>
      <c r="C53" s="21">
        <v>2466901</v>
      </c>
      <c r="D53" s="21"/>
      <c r="E53" s="21">
        <v>114028366670</v>
      </c>
      <c r="F53" s="21"/>
      <c r="G53" s="21">
        <v>-108801044390</v>
      </c>
      <c r="H53" s="21">
        <v>32980644678</v>
      </c>
      <c r="I53" s="30">
        <f t="shared" si="0"/>
        <v>5227322280</v>
      </c>
      <c r="J53" s="21">
        <v>2466901</v>
      </c>
      <c r="K53" s="21"/>
      <c r="L53" s="21">
        <v>114028366670</v>
      </c>
      <c r="M53" s="21"/>
      <c r="N53" s="21">
        <v>-100192545035</v>
      </c>
      <c r="O53" s="21"/>
      <c r="P53" s="21">
        <f t="shared" si="1"/>
        <v>13835821635</v>
      </c>
      <c r="R53" s="28">
        <v>19018323766</v>
      </c>
      <c r="S53" s="29">
        <f t="shared" si="2"/>
        <v>5182502131</v>
      </c>
    </row>
    <row r="54" spans="1:19">
      <c r="A54" s="218" t="s">
        <v>260</v>
      </c>
      <c r="C54" s="21">
        <v>8342876</v>
      </c>
      <c r="D54" s="21"/>
      <c r="E54" s="21">
        <v>25294369460</v>
      </c>
      <c r="F54" s="21"/>
      <c r="G54" s="21">
        <v>-22529380609</v>
      </c>
      <c r="H54" s="21">
        <v>1584737080</v>
      </c>
      <c r="I54" s="30">
        <f t="shared" si="0"/>
        <v>2764988851</v>
      </c>
      <c r="J54" s="21">
        <v>8342876</v>
      </c>
      <c r="K54" s="21"/>
      <c r="L54" s="21">
        <v>25294369460</v>
      </c>
      <c r="M54" s="21"/>
      <c r="N54" s="21">
        <v>-34090926263</v>
      </c>
      <c r="O54" s="21"/>
      <c r="P54" s="21">
        <f t="shared" si="1"/>
        <v>-8796556803</v>
      </c>
      <c r="R54" s="28">
        <v>4431867890</v>
      </c>
      <c r="S54" s="29">
        <f t="shared" si="2"/>
        <v>13228424693</v>
      </c>
    </row>
    <row r="55" spans="1:19">
      <c r="A55" s="218" t="s">
        <v>221</v>
      </c>
      <c r="C55" s="21">
        <v>1684979</v>
      </c>
      <c r="D55" s="21"/>
      <c r="E55" s="21">
        <v>35977998497</v>
      </c>
      <c r="F55" s="21"/>
      <c r="G55" s="21">
        <v>-36767066544</v>
      </c>
      <c r="H55" s="21">
        <v>50400213107</v>
      </c>
      <c r="I55" s="30">
        <f t="shared" si="0"/>
        <v>-789068047</v>
      </c>
      <c r="J55" s="21">
        <v>1684979</v>
      </c>
      <c r="K55" s="21"/>
      <c r="L55" s="21">
        <v>35977998497</v>
      </c>
      <c r="M55" s="21"/>
      <c r="N55" s="21">
        <v>-42973980785</v>
      </c>
      <c r="O55" s="21"/>
      <c r="P55" s="21">
        <f t="shared" si="1"/>
        <v>-6995982288</v>
      </c>
      <c r="R55" s="28">
        <v>3481909393</v>
      </c>
      <c r="S55" s="29">
        <f t="shared" si="2"/>
        <v>10477891681</v>
      </c>
    </row>
    <row r="56" spans="1:19">
      <c r="A56" s="218" t="s">
        <v>269</v>
      </c>
      <c r="C56" s="21">
        <v>335481</v>
      </c>
      <c r="D56" s="21"/>
      <c r="E56" s="21">
        <v>4368652036</v>
      </c>
      <c r="F56" s="21"/>
      <c r="G56" s="21">
        <v>-3648639453</v>
      </c>
      <c r="H56" s="21">
        <v>104708618541</v>
      </c>
      <c r="I56" s="30">
        <f t="shared" si="0"/>
        <v>720012583</v>
      </c>
      <c r="J56" s="21">
        <v>335481</v>
      </c>
      <c r="K56" s="21"/>
      <c r="L56" s="21">
        <v>4368652036</v>
      </c>
      <c r="M56" s="21"/>
      <c r="N56" s="21">
        <v>-3508352917</v>
      </c>
      <c r="O56" s="21"/>
      <c r="P56" s="21">
        <f t="shared" si="1"/>
        <v>860299119</v>
      </c>
      <c r="R56" s="28">
        <v>839441034</v>
      </c>
      <c r="S56" s="29">
        <f t="shared" si="2"/>
        <v>-20858085</v>
      </c>
    </row>
    <row r="57" spans="1:19">
      <c r="A57" s="218" t="s">
        <v>222</v>
      </c>
      <c r="C57" s="21">
        <v>5012718</v>
      </c>
      <c r="D57" s="21"/>
      <c r="E57" s="21">
        <v>73796635380</v>
      </c>
      <c r="F57" s="21"/>
      <c r="G57" s="21">
        <v>-64539725221</v>
      </c>
      <c r="H57" s="21">
        <v>44176141379</v>
      </c>
      <c r="I57" s="30">
        <f t="shared" si="0"/>
        <v>9256910159</v>
      </c>
      <c r="J57" s="21">
        <v>5012718</v>
      </c>
      <c r="K57" s="21"/>
      <c r="L57" s="21">
        <v>73796635380</v>
      </c>
      <c r="M57" s="21"/>
      <c r="N57" s="21">
        <v>-77451416249</v>
      </c>
      <c r="O57" s="21"/>
      <c r="P57" s="21">
        <f t="shared" si="1"/>
        <v>-3654780869</v>
      </c>
      <c r="R57" s="28">
        <v>3848315903</v>
      </c>
      <c r="S57" s="29">
        <f t="shared" si="2"/>
        <v>7503096772</v>
      </c>
    </row>
    <row r="58" spans="1:19">
      <c r="A58" s="218" t="s">
        <v>112</v>
      </c>
      <c r="C58" s="21">
        <v>34034670</v>
      </c>
      <c r="D58" s="21"/>
      <c r="E58" s="21">
        <v>66987684156</v>
      </c>
      <c r="F58" s="21"/>
      <c r="G58" s="21">
        <v>-62082020418</v>
      </c>
      <c r="H58" s="21">
        <v>33224294940</v>
      </c>
      <c r="I58" s="30">
        <f t="shared" si="0"/>
        <v>4905663738</v>
      </c>
      <c r="J58" s="21">
        <v>34034670</v>
      </c>
      <c r="K58" s="21"/>
      <c r="L58" s="21">
        <v>66987684156</v>
      </c>
      <c r="M58" s="21"/>
      <c r="N58" s="21">
        <v>-57790010577</v>
      </c>
      <c r="O58" s="21"/>
      <c r="P58" s="21">
        <f t="shared" si="1"/>
        <v>9197673579</v>
      </c>
      <c r="R58" s="28">
        <v>15967165669</v>
      </c>
      <c r="S58" s="29">
        <f t="shared" si="2"/>
        <v>6769492090</v>
      </c>
    </row>
    <row r="59" spans="1:19">
      <c r="A59" s="218" t="s">
        <v>110</v>
      </c>
      <c r="C59" s="21">
        <v>7256467</v>
      </c>
      <c r="D59" s="21"/>
      <c r="E59" s="21">
        <v>25462917310</v>
      </c>
      <c r="F59" s="21"/>
      <c r="G59" s="21">
        <v>-24473451744</v>
      </c>
      <c r="H59" s="21">
        <v>73069965961</v>
      </c>
      <c r="I59" s="30">
        <f t="shared" si="0"/>
        <v>989465566</v>
      </c>
      <c r="J59" s="21">
        <v>7256467</v>
      </c>
      <c r="K59" s="21"/>
      <c r="L59" s="21">
        <v>25462917310</v>
      </c>
      <c r="M59" s="21"/>
      <c r="N59" s="21">
        <v>-29057602268</v>
      </c>
      <c r="O59" s="21"/>
      <c r="P59" s="21">
        <f t="shared" si="1"/>
        <v>-3594684958</v>
      </c>
      <c r="R59" s="28">
        <v>1253172861</v>
      </c>
      <c r="S59" s="29">
        <f t="shared" si="2"/>
        <v>4847857819</v>
      </c>
    </row>
    <row r="60" spans="1:19">
      <c r="A60" s="218" t="s">
        <v>109</v>
      </c>
      <c r="C60" s="21">
        <v>16329622</v>
      </c>
      <c r="D60" s="21"/>
      <c r="E60" s="21">
        <v>50142071257</v>
      </c>
      <c r="F60" s="21"/>
      <c r="G60" s="21">
        <v>-49120976240</v>
      </c>
      <c r="H60" s="21">
        <v>51412634257</v>
      </c>
      <c r="I60" s="30">
        <f t="shared" si="0"/>
        <v>1021095017</v>
      </c>
      <c r="J60" s="21">
        <v>16329622</v>
      </c>
      <c r="K60" s="21"/>
      <c r="L60" s="21">
        <v>50142071257</v>
      </c>
      <c r="M60" s="21"/>
      <c r="N60" s="21">
        <v>-52176627927</v>
      </c>
      <c r="O60" s="21"/>
      <c r="P60" s="21">
        <f t="shared" si="1"/>
        <v>-2034556670</v>
      </c>
      <c r="R60" s="28">
        <v>3272580231</v>
      </c>
      <c r="S60" s="29">
        <f t="shared" si="2"/>
        <v>5307136901</v>
      </c>
    </row>
    <row r="61" spans="1:19">
      <c r="A61" s="218" t="s">
        <v>108</v>
      </c>
      <c r="C61" s="21">
        <v>3413030</v>
      </c>
      <c r="D61" s="21"/>
      <c r="E61" s="21">
        <v>36166421551</v>
      </c>
      <c r="F61" s="21"/>
      <c r="G61" s="21">
        <v>-39707467933</v>
      </c>
      <c r="H61" s="21">
        <v>9497128005</v>
      </c>
      <c r="I61" s="30">
        <f t="shared" si="0"/>
        <v>-3541046382</v>
      </c>
      <c r="J61" s="21">
        <v>3413030</v>
      </c>
      <c r="K61" s="21"/>
      <c r="L61" s="21">
        <v>36166421551</v>
      </c>
      <c r="M61" s="21"/>
      <c r="N61" s="21">
        <v>-33484182712</v>
      </c>
      <c r="O61" s="21"/>
      <c r="P61" s="21">
        <f t="shared" si="1"/>
        <v>2682238839</v>
      </c>
      <c r="R61" s="28">
        <v>2977818598</v>
      </c>
      <c r="S61" s="29">
        <f t="shared" si="2"/>
        <v>295579759</v>
      </c>
    </row>
    <row r="62" spans="1:19">
      <c r="A62" s="218" t="s">
        <v>107</v>
      </c>
      <c r="C62" s="21">
        <v>10518460</v>
      </c>
      <c r="D62" s="21"/>
      <c r="E62" s="21">
        <v>48619819510</v>
      </c>
      <c r="F62" s="21"/>
      <c r="G62" s="21">
        <v>-45133815503</v>
      </c>
      <c r="H62" s="21">
        <v>77645062978</v>
      </c>
      <c r="I62" s="30">
        <f t="shared" si="0"/>
        <v>3486004007</v>
      </c>
      <c r="J62" s="21">
        <v>10518460</v>
      </c>
      <c r="K62" s="21"/>
      <c r="L62" s="21">
        <v>48619819510</v>
      </c>
      <c r="M62" s="21"/>
      <c r="N62" s="21">
        <v>-40901297478</v>
      </c>
      <c r="O62" s="21"/>
      <c r="P62" s="21">
        <f t="shared" si="1"/>
        <v>7718522032</v>
      </c>
      <c r="R62" s="28">
        <v>4041156489</v>
      </c>
      <c r="S62" s="29">
        <f t="shared" si="2"/>
        <v>-3677365543</v>
      </c>
    </row>
    <row r="63" spans="1:19">
      <c r="A63" s="218" t="s">
        <v>106</v>
      </c>
      <c r="C63" s="21">
        <v>11780567</v>
      </c>
      <c r="D63" s="21"/>
      <c r="E63" s="21">
        <v>55378825052</v>
      </c>
      <c r="F63" s="21"/>
      <c r="G63" s="21">
        <v>-59479548233</v>
      </c>
      <c r="H63" s="21">
        <v>19282897934</v>
      </c>
      <c r="I63" s="30">
        <f t="shared" si="0"/>
        <v>-4100723181</v>
      </c>
      <c r="J63" s="21">
        <v>11780567</v>
      </c>
      <c r="K63" s="21"/>
      <c r="L63" s="21">
        <v>55378825052</v>
      </c>
      <c r="M63" s="21"/>
      <c r="N63" s="21">
        <v>-52943238951</v>
      </c>
      <c r="O63" s="21"/>
      <c r="P63" s="21">
        <f t="shared" si="1"/>
        <v>2435586101</v>
      </c>
      <c r="R63" s="28">
        <v>165383073</v>
      </c>
      <c r="S63" s="29">
        <f t="shared" si="2"/>
        <v>-2270203028</v>
      </c>
    </row>
    <row r="64" spans="1:19">
      <c r="A64" s="218" t="s">
        <v>105</v>
      </c>
      <c r="C64" s="21">
        <v>1204337</v>
      </c>
      <c r="D64" s="21"/>
      <c r="E64" s="21">
        <v>79109072560</v>
      </c>
      <c r="F64" s="21"/>
      <c r="G64" s="21">
        <v>-71652715742</v>
      </c>
      <c r="H64" s="21">
        <v>33530252203</v>
      </c>
      <c r="I64" s="30">
        <f t="shared" si="0"/>
        <v>7456356818</v>
      </c>
      <c r="J64" s="21">
        <v>1204337</v>
      </c>
      <c r="K64" s="21"/>
      <c r="L64" s="21">
        <v>79109072560</v>
      </c>
      <c r="M64" s="21"/>
      <c r="N64" s="21">
        <v>-74021427420</v>
      </c>
      <c r="O64" s="21"/>
      <c r="P64" s="21">
        <f t="shared" si="1"/>
        <v>5087645140</v>
      </c>
      <c r="R64" s="28">
        <v>8963424266</v>
      </c>
      <c r="S64" s="29">
        <f t="shared" si="2"/>
        <v>3875779126</v>
      </c>
    </row>
    <row r="65" spans="1:19">
      <c r="A65" s="218" t="s">
        <v>104</v>
      </c>
      <c r="C65" s="21">
        <v>4517052</v>
      </c>
      <c r="D65" s="21"/>
      <c r="E65" s="21">
        <v>168650993308</v>
      </c>
      <c r="F65" s="21"/>
      <c r="G65" s="21">
        <v>-165439862251</v>
      </c>
      <c r="H65" s="21">
        <v>146865346630</v>
      </c>
      <c r="I65" s="30">
        <f t="shared" si="0"/>
        <v>3211131057</v>
      </c>
      <c r="J65" s="21">
        <v>4517052</v>
      </c>
      <c r="K65" s="21"/>
      <c r="L65" s="21">
        <v>168650993308</v>
      </c>
      <c r="M65" s="21"/>
      <c r="N65" s="21">
        <v>-182437601543</v>
      </c>
      <c r="O65" s="21"/>
      <c r="P65" s="21">
        <f t="shared" si="1"/>
        <v>-13786608235</v>
      </c>
      <c r="R65" s="28">
        <v>3426454958</v>
      </c>
      <c r="S65" s="29">
        <f t="shared" si="2"/>
        <v>17213063193</v>
      </c>
    </row>
    <row r="66" spans="1:19">
      <c r="A66" s="218" t="s">
        <v>103</v>
      </c>
      <c r="C66" s="21">
        <v>22370654</v>
      </c>
      <c r="D66" s="21"/>
      <c r="E66" s="21">
        <v>59352017240</v>
      </c>
      <c r="F66" s="21"/>
      <c r="G66" s="21">
        <v>-55650631429</v>
      </c>
      <c r="H66" s="21">
        <v>70975849666</v>
      </c>
      <c r="I66" s="30">
        <f t="shared" si="0"/>
        <v>3701385811</v>
      </c>
      <c r="J66" s="21">
        <v>22370654</v>
      </c>
      <c r="K66" s="21"/>
      <c r="L66" s="21">
        <v>59352017240</v>
      </c>
      <c r="M66" s="21"/>
      <c r="N66" s="21">
        <v>-76879064770</v>
      </c>
      <c r="O66" s="21"/>
      <c r="P66" s="21">
        <f t="shared" si="1"/>
        <v>-17527047530</v>
      </c>
      <c r="R66" s="28">
        <v>16818060606</v>
      </c>
      <c r="S66" s="29">
        <f t="shared" si="2"/>
        <v>34345108136</v>
      </c>
    </row>
    <row r="67" spans="1:19">
      <c r="A67" s="218" t="s">
        <v>102</v>
      </c>
      <c r="C67" s="21">
        <v>1586943</v>
      </c>
      <c r="D67" s="21"/>
      <c r="E67" s="21">
        <v>53240648264</v>
      </c>
      <c r="F67" s="21"/>
      <c r="G67" s="21">
        <v>-46952302903</v>
      </c>
      <c r="H67" s="21">
        <v>38884287452</v>
      </c>
      <c r="I67" s="30">
        <f t="shared" si="0"/>
        <v>6288345361</v>
      </c>
      <c r="J67" s="21">
        <v>1586943</v>
      </c>
      <c r="K67" s="21"/>
      <c r="L67" s="21">
        <v>53240648264</v>
      </c>
      <c r="M67" s="21"/>
      <c r="N67" s="21">
        <v>-48543454915</v>
      </c>
      <c r="O67" s="21"/>
      <c r="P67" s="21">
        <f t="shared" si="1"/>
        <v>4697193349</v>
      </c>
      <c r="R67" s="28">
        <v>3008442265</v>
      </c>
      <c r="S67" s="29">
        <f t="shared" si="2"/>
        <v>-1688751084</v>
      </c>
    </row>
    <row r="68" spans="1:19">
      <c r="A68" s="218" t="s">
        <v>101</v>
      </c>
      <c r="C68" s="21">
        <v>31569793</v>
      </c>
      <c r="D68" s="21"/>
      <c r="E68" s="21">
        <v>209631444250</v>
      </c>
      <c r="F68" s="21"/>
      <c r="G68" s="21">
        <v>-206074199536</v>
      </c>
      <c r="H68" s="21">
        <v>3713245881</v>
      </c>
      <c r="I68" s="30">
        <f t="shared" si="0"/>
        <v>3557244714</v>
      </c>
      <c r="J68" s="21">
        <v>31569793</v>
      </c>
      <c r="K68" s="21"/>
      <c r="L68" s="21">
        <v>209631444250</v>
      </c>
      <c r="M68" s="21"/>
      <c r="N68" s="21">
        <v>-177845209399</v>
      </c>
      <c r="O68" s="21"/>
      <c r="P68" s="21">
        <f t="shared" si="1"/>
        <v>31786234851</v>
      </c>
      <c r="R68" s="28">
        <v>1555348613</v>
      </c>
      <c r="S68" s="29">
        <f t="shared" si="2"/>
        <v>-30230886238</v>
      </c>
    </row>
    <row r="69" spans="1:19">
      <c r="A69" s="218" t="s">
        <v>412</v>
      </c>
      <c r="C69" s="21">
        <v>13532534</v>
      </c>
      <c r="D69" s="21"/>
      <c r="E69" s="21">
        <v>38136463726</v>
      </c>
      <c r="F69" s="21"/>
      <c r="G69" s="21">
        <v>-39628541820</v>
      </c>
      <c r="H69" s="21">
        <v>27311869969</v>
      </c>
      <c r="I69" s="30">
        <f t="shared" si="0"/>
        <v>-1492078094</v>
      </c>
      <c r="J69" s="21">
        <v>13532534</v>
      </c>
      <c r="K69" s="21"/>
      <c r="L69" s="21">
        <v>38136463726</v>
      </c>
      <c r="M69" s="21"/>
      <c r="N69" s="21">
        <v>-39628541820</v>
      </c>
      <c r="O69" s="21"/>
      <c r="P69" s="21">
        <f t="shared" si="1"/>
        <v>-1492078094</v>
      </c>
      <c r="R69" s="28">
        <v>-664858821</v>
      </c>
      <c r="S69" s="29">
        <f t="shared" si="2"/>
        <v>827219273</v>
      </c>
    </row>
    <row r="70" spans="1:19">
      <c r="A70" s="218" t="s">
        <v>422</v>
      </c>
      <c r="C70" s="21">
        <v>1169630</v>
      </c>
      <c r="D70" s="21"/>
      <c r="E70" s="21">
        <v>20230470210</v>
      </c>
      <c r="F70" s="21"/>
      <c r="G70" s="21">
        <v>-20017903129</v>
      </c>
      <c r="H70" s="21">
        <v>84771246136</v>
      </c>
      <c r="I70" s="30">
        <f t="shared" si="0"/>
        <v>212567081</v>
      </c>
      <c r="J70" s="21">
        <v>1169630</v>
      </c>
      <c r="K70" s="21"/>
      <c r="L70" s="21">
        <v>20230470210</v>
      </c>
      <c r="M70" s="21"/>
      <c r="N70" s="21">
        <v>-20017903129</v>
      </c>
      <c r="O70" s="21"/>
      <c r="P70" s="21">
        <f t="shared" si="1"/>
        <v>212567081</v>
      </c>
      <c r="R70" s="28">
        <v>7679208860</v>
      </c>
      <c r="S70" s="29">
        <f t="shared" si="2"/>
        <v>7466641779</v>
      </c>
    </row>
    <row r="71" spans="1:19">
      <c r="A71" s="218" t="s">
        <v>415</v>
      </c>
      <c r="C71" s="21">
        <v>2064116</v>
      </c>
      <c r="D71" s="21"/>
      <c r="E71" s="21">
        <v>35845548890</v>
      </c>
      <c r="F71" s="21"/>
      <c r="G71" s="21">
        <v>-35223375430</v>
      </c>
      <c r="H71" s="21">
        <v>38460645193</v>
      </c>
      <c r="I71" s="30">
        <f t="shared" si="0"/>
        <v>622173460</v>
      </c>
      <c r="J71" s="21">
        <v>2064116</v>
      </c>
      <c r="K71" s="21"/>
      <c r="L71" s="21">
        <v>35845548890</v>
      </c>
      <c r="M71" s="21"/>
      <c r="N71" s="21">
        <v>-35223375430</v>
      </c>
      <c r="O71" s="21"/>
      <c r="P71" s="21">
        <f t="shared" si="1"/>
        <v>622173460</v>
      </c>
      <c r="R71" s="28">
        <v>4268563126</v>
      </c>
      <c r="S71" s="29">
        <f t="shared" si="2"/>
        <v>3646389666</v>
      </c>
    </row>
    <row r="72" spans="1:19">
      <c r="A72" s="218" t="s">
        <v>418</v>
      </c>
      <c r="C72" s="21">
        <v>5368323</v>
      </c>
      <c r="D72" s="21"/>
      <c r="E72" s="21">
        <v>28282821837</v>
      </c>
      <c r="F72" s="21"/>
      <c r="G72" s="21">
        <v>-29981765615</v>
      </c>
      <c r="H72" s="21">
        <v>-784621461</v>
      </c>
      <c r="I72" s="30">
        <f t="shared" ref="I72:I135" si="3">E72+G72</f>
        <v>-1698943778</v>
      </c>
      <c r="J72" s="21">
        <v>5368323</v>
      </c>
      <c r="K72" s="21"/>
      <c r="L72" s="21">
        <v>28282821837</v>
      </c>
      <c r="M72" s="21"/>
      <c r="N72" s="21">
        <v>-29981765615</v>
      </c>
      <c r="O72" s="21"/>
      <c r="P72" s="21">
        <f t="shared" ref="P72:P135" si="4">L72+N72</f>
        <v>-1698943778</v>
      </c>
      <c r="R72" s="28">
        <v>1626754759</v>
      </c>
      <c r="S72" s="29">
        <f>R72-P73</f>
        <v>1502142251</v>
      </c>
    </row>
    <row r="73" spans="1:19">
      <c r="A73" s="218" t="s">
        <v>405</v>
      </c>
      <c r="C73" s="21">
        <v>3193274</v>
      </c>
      <c r="D73" s="21"/>
      <c r="E73" s="21">
        <v>4663008539</v>
      </c>
      <c r="F73" s="21"/>
      <c r="G73" s="21">
        <v>-4538396031</v>
      </c>
      <c r="H73" s="21">
        <v>16685039400</v>
      </c>
      <c r="I73" s="30">
        <f t="shared" si="3"/>
        <v>124612508</v>
      </c>
      <c r="J73" s="21">
        <v>3193274</v>
      </c>
      <c r="K73" s="21"/>
      <c r="L73" s="21">
        <v>4663008539</v>
      </c>
      <c r="M73" s="21"/>
      <c r="N73" s="21">
        <v>-4538396031</v>
      </c>
      <c r="O73" s="21"/>
      <c r="P73" s="21">
        <f t="shared" si="4"/>
        <v>124612508</v>
      </c>
      <c r="R73" s="28">
        <v>3890190585</v>
      </c>
      <c r="S73" s="29">
        <f>R73-P74</f>
        <v>2084606981</v>
      </c>
    </row>
    <row r="74" spans="1:19">
      <c r="A74" s="218" t="s">
        <v>337</v>
      </c>
      <c r="C74" s="21">
        <v>4059503</v>
      </c>
      <c r="D74" s="21"/>
      <c r="E74" s="21">
        <v>39546419784</v>
      </c>
      <c r="F74" s="21"/>
      <c r="G74" s="21">
        <v>-35233234082</v>
      </c>
      <c r="H74" s="21">
        <v>33126587001</v>
      </c>
      <c r="I74" s="30">
        <f t="shared" si="3"/>
        <v>4313185702</v>
      </c>
      <c r="J74" s="21">
        <v>4059503</v>
      </c>
      <c r="K74" s="21"/>
      <c r="L74" s="21">
        <v>39546419784</v>
      </c>
      <c r="M74" s="21"/>
      <c r="N74" s="21">
        <v>-37740836180</v>
      </c>
      <c r="O74" s="21"/>
      <c r="P74" s="21">
        <f t="shared" si="4"/>
        <v>1805583604</v>
      </c>
      <c r="R74" s="28">
        <v>10328055444</v>
      </c>
      <c r="S74" s="29" t="e">
        <f>R74-#REF!</f>
        <v>#REF!</v>
      </c>
    </row>
    <row r="75" spans="1:19">
      <c r="A75" s="218" t="s">
        <v>291</v>
      </c>
      <c r="C75" s="21">
        <v>1706774</v>
      </c>
      <c r="D75" s="21"/>
      <c r="E75" s="21">
        <v>23582999860</v>
      </c>
      <c r="F75" s="21"/>
      <c r="G75" s="21">
        <v>-24296968408</v>
      </c>
      <c r="H75" s="21">
        <v>-127471206</v>
      </c>
      <c r="I75" s="30">
        <f t="shared" si="3"/>
        <v>-713968548</v>
      </c>
      <c r="J75" s="21">
        <v>1706774</v>
      </c>
      <c r="K75" s="21"/>
      <c r="L75" s="21">
        <v>23582999860</v>
      </c>
      <c r="M75" s="21"/>
      <c r="N75" s="21">
        <v>-22748920254</v>
      </c>
      <c r="O75" s="21"/>
      <c r="P75" s="21">
        <f t="shared" si="4"/>
        <v>834079606</v>
      </c>
      <c r="R75" s="28">
        <v>3835572759</v>
      </c>
      <c r="S75" s="29">
        <f t="shared" ref="S75:S101" si="5">R75-P77</f>
        <v>9730662565</v>
      </c>
    </row>
    <row r="76" spans="1:19">
      <c r="A76" s="218" t="s">
        <v>125</v>
      </c>
      <c r="C76" s="21">
        <v>680086</v>
      </c>
      <c r="D76" s="21"/>
      <c r="E76" s="21">
        <v>3907508247</v>
      </c>
      <c r="F76" s="21"/>
      <c r="G76" s="21">
        <v>-3912061731</v>
      </c>
      <c r="H76" s="21">
        <v>1628708778</v>
      </c>
      <c r="I76" s="30">
        <f t="shared" si="3"/>
        <v>-4553484</v>
      </c>
      <c r="J76" s="21">
        <v>680086</v>
      </c>
      <c r="K76" s="21"/>
      <c r="L76" s="21">
        <v>3907508247</v>
      </c>
      <c r="M76" s="21"/>
      <c r="N76" s="21">
        <v>-4083688344</v>
      </c>
      <c r="O76" s="21"/>
      <c r="P76" s="21">
        <f t="shared" si="4"/>
        <v>-176180097</v>
      </c>
      <c r="R76" s="28">
        <v>-1123050833</v>
      </c>
      <c r="S76" s="29">
        <f t="shared" si="5"/>
        <v>11216495719</v>
      </c>
    </row>
    <row r="77" spans="1:19">
      <c r="A77" s="218" t="s">
        <v>307</v>
      </c>
      <c r="C77" s="21">
        <v>6843219</v>
      </c>
      <c r="D77" s="21"/>
      <c r="E77" s="21">
        <v>70065769028</v>
      </c>
      <c r="F77" s="21"/>
      <c r="G77" s="21">
        <v>-62065639192</v>
      </c>
      <c r="H77" s="21">
        <v>16247186233</v>
      </c>
      <c r="I77" s="30">
        <f t="shared" si="3"/>
        <v>8000129836</v>
      </c>
      <c r="J77" s="21">
        <v>6843219</v>
      </c>
      <c r="K77" s="21"/>
      <c r="L77" s="21">
        <v>70065769028</v>
      </c>
      <c r="M77" s="21"/>
      <c r="N77" s="21">
        <v>-75960858834</v>
      </c>
      <c r="O77" s="21"/>
      <c r="P77" s="21">
        <f t="shared" si="4"/>
        <v>-5895089806</v>
      </c>
      <c r="R77" s="28">
        <v>2167757541</v>
      </c>
      <c r="S77" s="29">
        <f t="shared" si="5"/>
        <v>43476705203</v>
      </c>
    </row>
    <row r="78" spans="1:19">
      <c r="A78" s="218" t="s">
        <v>419</v>
      </c>
      <c r="C78" s="21">
        <v>31856200</v>
      </c>
      <c r="D78" s="21"/>
      <c r="E78" s="21">
        <v>106241629574</v>
      </c>
      <c r="F78" s="21"/>
      <c r="G78" s="21">
        <v>-96298299711</v>
      </c>
      <c r="H78" s="21">
        <v>76223089078</v>
      </c>
      <c r="I78" s="30">
        <f t="shared" si="3"/>
        <v>9943329863</v>
      </c>
      <c r="J78" s="21">
        <v>31856200</v>
      </c>
      <c r="K78" s="21"/>
      <c r="L78" s="21">
        <v>106241629574</v>
      </c>
      <c r="M78" s="21"/>
      <c r="N78" s="21">
        <v>-118581176126</v>
      </c>
      <c r="O78" s="21"/>
      <c r="P78" s="21">
        <f t="shared" si="4"/>
        <v>-12339546552</v>
      </c>
      <c r="R78" s="28">
        <v>11255833529</v>
      </c>
      <c r="S78" s="29">
        <f t="shared" si="5"/>
        <v>11255833529</v>
      </c>
    </row>
    <row r="79" spans="1:19">
      <c r="A79" s="218" t="s">
        <v>272</v>
      </c>
      <c r="C79" s="21">
        <v>19565307</v>
      </c>
      <c r="D79" s="21"/>
      <c r="E79" s="21">
        <v>255558459586</v>
      </c>
      <c r="F79" s="21"/>
      <c r="G79" s="21">
        <v>-233415182849</v>
      </c>
      <c r="H79" s="21">
        <v>38101928744</v>
      </c>
      <c r="I79" s="30">
        <f t="shared" si="3"/>
        <v>22143276737</v>
      </c>
      <c r="J79" s="21">
        <v>19565307</v>
      </c>
      <c r="K79" s="21"/>
      <c r="L79" s="21">
        <v>255558459586</v>
      </c>
      <c r="M79" s="21"/>
      <c r="N79" s="21">
        <v>-296867407248</v>
      </c>
      <c r="O79" s="21"/>
      <c r="P79" s="21">
        <f t="shared" si="4"/>
        <v>-41308947662</v>
      </c>
      <c r="R79" s="28">
        <v>1720746978</v>
      </c>
      <c r="S79" s="29">
        <f t="shared" si="5"/>
        <v>-6160581506</v>
      </c>
    </row>
    <row r="80" spans="1:19">
      <c r="A80" s="218" t="s">
        <v>264</v>
      </c>
      <c r="C80" s="21">
        <v>0</v>
      </c>
      <c r="D80" s="21"/>
      <c r="E80" s="21">
        <v>0</v>
      </c>
      <c r="F80" s="21"/>
      <c r="G80" s="21">
        <v>-4468676381</v>
      </c>
      <c r="H80" s="21">
        <v>34118692692</v>
      </c>
      <c r="I80" s="30">
        <f t="shared" si="3"/>
        <v>-4468676381</v>
      </c>
      <c r="J80" s="21">
        <v>0</v>
      </c>
      <c r="K80" s="21"/>
      <c r="L80" s="21">
        <v>0</v>
      </c>
      <c r="M80" s="21"/>
      <c r="N80" s="21">
        <v>0</v>
      </c>
      <c r="O80" s="21"/>
      <c r="P80" s="21">
        <f t="shared" si="4"/>
        <v>0</v>
      </c>
      <c r="R80" s="28">
        <v>4543824669</v>
      </c>
      <c r="S80" s="29">
        <f t="shared" si="5"/>
        <v>-3849334034</v>
      </c>
    </row>
    <row r="81" spans="1:19">
      <c r="A81" s="218" t="s">
        <v>257</v>
      </c>
      <c r="C81" s="21">
        <v>6597980</v>
      </c>
      <c r="D81" s="21"/>
      <c r="E81" s="21">
        <v>58175864312</v>
      </c>
      <c r="F81" s="21"/>
      <c r="G81" s="21">
        <v>-46798256701</v>
      </c>
      <c r="H81" s="21">
        <v>18614345747</v>
      </c>
      <c r="I81" s="30">
        <f t="shared" si="3"/>
        <v>11377607611</v>
      </c>
      <c r="J81" s="21">
        <v>6597980</v>
      </c>
      <c r="K81" s="21"/>
      <c r="L81" s="21">
        <v>58175864312</v>
      </c>
      <c r="M81" s="21"/>
      <c r="N81" s="21">
        <v>-50294535828</v>
      </c>
      <c r="O81" s="21"/>
      <c r="P81" s="21">
        <f t="shared" si="4"/>
        <v>7881328484</v>
      </c>
      <c r="R81" s="28">
        <v>0</v>
      </c>
      <c r="S81" s="29">
        <f t="shared" si="5"/>
        <v>2886420753</v>
      </c>
    </row>
    <row r="82" spans="1:19">
      <c r="A82" s="218" t="s">
        <v>259</v>
      </c>
      <c r="C82" s="21">
        <v>2693105</v>
      </c>
      <c r="D82" s="21"/>
      <c r="E82" s="21">
        <v>44573399075</v>
      </c>
      <c r="F82" s="21"/>
      <c r="G82" s="21">
        <v>-42528812447</v>
      </c>
      <c r="H82" s="21">
        <v>53129459574</v>
      </c>
      <c r="I82" s="30">
        <f t="shared" si="3"/>
        <v>2044586628</v>
      </c>
      <c r="J82" s="21">
        <v>2693105</v>
      </c>
      <c r="K82" s="21"/>
      <c r="L82" s="21">
        <v>44573399075</v>
      </c>
      <c r="M82" s="21"/>
      <c r="N82" s="21">
        <v>-36180240372</v>
      </c>
      <c r="O82" s="21"/>
      <c r="P82" s="21">
        <f t="shared" si="4"/>
        <v>8393158703</v>
      </c>
      <c r="R82" s="28">
        <v>2059015514</v>
      </c>
      <c r="S82" s="29">
        <f t="shared" si="5"/>
        <v>2697087554</v>
      </c>
    </row>
    <row r="83" spans="1:19">
      <c r="A83" s="218" t="s">
        <v>251</v>
      </c>
      <c r="C83" s="21">
        <v>2658078</v>
      </c>
      <c r="D83" s="21"/>
      <c r="E83" s="21">
        <v>15985687740</v>
      </c>
      <c r="F83" s="21"/>
      <c r="G83" s="21">
        <v>-14689443146</v>
      </c>
      <c r="H83" s="21">
        <v>22199580581</v>
      </c>
      <c r="I83" s="30">
        <f t="shared" si="3"/>
        <v>1296244594</v>
      </c>
      <c r="J83" s="21">
        <v>2658078</v>
      </c>
      <c r="K83" s="21"/>
      <c r="L83" s="21">
        <v>15985687740</v>
      </c>
      <c r="M83" s="21"/>
      <c r="N83" s="21">
        <v>-18872108493</v>
      </c>
      <c r="O83" s="21"/>
      <c r="P83" s="21">
        <f t="shared" si="4"/>
        <v>-2886420753</v>
      </c>
      <c r="R83" s="28">
        <v>4317789098</v>
      </c>
      <c r="S83" s="29">
        <f t="shared" si="5"/>
        <v>3870177966</v>
      </c>
    </row>
    <row r="84" spans="1:19">
      <c r="A84" s="218" t="s">
        <v>261</v>
      </c>
      <c r="C84" s="1">
        <v>1315630</v>
      </c>
      <c r="D84" s="21"/>
      <c r="E84" s="21">
        <v>38161662406</v>
      </c>
      <c r="F84" s="21"/>
      <c r="G84" s="21">
        <v>-37266026817</v>
      </c>
      <c r="H84" s="21">
        <v>32957632170</v>
      </c>
      <c r="I84" s="30">
        <f t="shared" si="3"/>
        <v>895635589</v>
      </c>
      <c r="J84" s="21">
        <v>1315630</v>
      </c>
      <c r="K84" s="21"/>
      <c r="L84" s="21">
        <v>38161662406</v>
      </c>
      <c r="M84" s="21"/>
      <c r="N84" s="21">
        <v>-38799734446</v>
      </c>
      <c r="O84" s="21"/>
      <c r="P84" s="21">
        <f t="shared" si="4"/>
        <v>-638072040</v>
      </c>
      <c r="R84" s="28">
        <v>-3541670173</v>
      </c>
      <c r="S84" s="29">
        <f t="shared" si="5"/>
        <v>-1127607374</v>
      </c>
    </row>
    <row r="85" spans="1:19">
      <c r="A85" s="218" t="s">
        <v>223</v>
      </c>
      <c r="C85" s="21">
        <v>5873782</v>
      </c>
      <c r="D85" s="21"/>
      <c r="E85" s="21">
        <v>34857832997</v>
      </c>
      <c r="F85" s="21"/>
      <c r="G85" s="21">
        <v>-30031449312</v>
      </c>
      <c r="H85" s="21">
        <v>-474518250</v>
      </c>
      <c r="I85" s="30">
        <f t="shared" si="3"/>
        <v>4826383685</v>
      </c>
      <c r="J85" s="21">
        <v>5873782</v>
      </c>
      <c r="K85" s="21"/>
      <c r="L85" s="21">
        <v>34857832997</v>
      </c>
      <c r="M85" s="21"/>
      <c r="N85" s="21">
        <v>-34410221865</v>
      </c>
      <c r="O85" s="21"/>
      <c r="P85" s="21">
        <f t="shared" si="4"/>
        <v>447611132</v>
      </c>
      <c r="R85" s="28">
        <v>12328992431</v>
      </c>
      <c r="S85" s="29">
        <f t="shared" si="5"/>
        <v>12887706167</v>
      </c>
    </row>
    <row r="86" spans="1:19">
      <c r="A86" s="218" t="s">
        <v>224</v>
      </c>
      <c r="C86" s="21">
        <v>853335</v>
      </c>
      <c r="D86" s="21"/>
      <c r="E86" s="21">
        <v>26194196443</v>
      </c>
      <c r="F86" s="21"/>
      <c r="G86" s="21">
        <v>-20639125737</v>
      </c>
      <c r="H86" s="21">
        <v>-8908157064</v>
      </c>
      <c r="I86" s="30">
        <f t="shared" si="3"/>
        <v>5555070706</v>
      </c>
      <c r="J86" s="21">
        <v>853335</v>
      </c>
      <c r="K86" s="21"/>
      <c r="L86" s="21">
        <v>26194196443</v>
      </c>
      <c r="M86" s="21"/>
      <c r="N86" s="21">
        <v>-28608259242</v>
      </c>
      <c r="O86" s="21"/>
      <c r="P86" s="21">
        <f t="shared" si="4"/>
        <v>-2414062799</v>
      </c>
      <c r="R86" s="28">
        <v>2358797745</v>
      </c>
      <c r="S86" s="29">
        <f t="shared" si="5"/>
        <v>2358797745</v>
      </c>
    </row>
    <row r="87" spans="1:19">
      <c r="A87" s="218" t="s">
        <v>132</v>
      </c>
      <c r="C87" s="1">
        <v>519160</v>
      </c>
      <c r="D87" s="21"/>
      <c r="E87" s="21">
        <v>6388958957</v>
      </c>
      <c r="F87" s="21"/>
      <c r="G87" s="21">
        <v>-6049338366</v>
      </c>
      <c r="H87" s="21">
        <v>75227766970</v>
      </c>
      <c r="I87" s="30">
        <f t="shared" si="3"/>
        <v>339620591</v>
      </c>
      <c r="J87" s="21">
        <v>519160</v>
      </c>
      <c r="K87" s="21"/>
      <c r="L87" s="21">
        <v>6388958957</v>
      </c>
      <c r="M87" s="21"/>
      <c r="N87" s="21">
        <v>-6947672693</v>
      </c>
      <c r="O87" s="21"/>
      <c r="P87" s="21">
        <f t="shared" si="4"/>
        <v>-558713736</v>
      </c>
      <c r="R87" s="28">
        <v>7256508245</v>
      </c>
      <c r="S87" s="29">
        <f t="shared" si="5"/>
        <v>10671080444</v>
      </c>
    </row>
    <row r="88" spans="1:19">
      <c r="A88" s="218" t="s">
        <v>130</v>
      </c>
      <c r="C88" s="21">
        <v>0</v>
      </c>
      <c r="D88" s="21"/>
      <c r="E88" s="21">
        <v>0</v>
      </c>
      <c r="F88" s="21"/>
      <c r="G88" s="21">
        <v>126666389</v>
      </c>
      <c r="H88" s="21">
        <v>11397130955</v>
      </c>
      <c r="I88" s="30">
        <f t="shared" si="3"/>
        <v>126666389</v>
      </c>
      <c r="J88" s="21">
        <v>0</v>
      </c>
      <c r="K88" s="21"/>
      <c r="L88" s="21">
        <v>0</v>
      </c>
      <c r="M88" s="21"/>
      <c r="N88" s="21">
        <v>0</v>
      </c>
      <c r="O88" s="21"/>
      <c r="P88" s="21">
        <f t="shared" si="4"/>
        <v>0</v>
      </c>
      <c r="R88" s="28">
        <v>747433411</v>
      </c>
      <c r="S88" s="29">
        <f t="shared" si="5"/>
        <v>532603973</v>
      </c>
    </row>
    <row r="89" spans="1:19">
      <c r="A89" s="218" t="s">
        <v>129</v>
      </c>
      <c r="C89" s="21">
        <v>5931515</v>
      </c>
      <c r="D89" s="21"/>
      <c r="E89" s="21">
        <v>42216953001</v>
      </c>
      <c r="F89" s="21"/>
      <c r="G89" s="21">
        <v>-37473954553</v>
      </c>
      <c r="H89" s="21">
        <v>17534944999</v>
      </c>
      <c r="I89" s="30">
        <f t="shared" si="3"/>
        <v>4742998448</v>
      </c>
      <c r="J89" s="21">
        <v>5931515</v>
      </c>
      <c r="K89" s="21"/>
      <c r="L89" s="21">
        <v>42216953001</v>
      </c>
      <c r="M89" s="21"/>
      <c r="N89" s="21">
        <v>-45631525200</v>
      </c>
      <c r="O89" s="21"/>
      <c r="P89" s="21">
        <f t="shared" si="4"/>
        <v>-3414572199</v>
      </c>
      <c r="R89" s="28">
        <v>18961877493</v>
      </c>
      <c r="S89" s="29">
        <f t="shared" si="5"/>
        <v>19946819216</v>
      </c>
    </row>
    <row r="90" spans="1:19">
      <c r="A90" s="218" t="s">
        <v>128</v>
      </c>
      <c r="C90" s="21">
        <v>64118</v>
      </c>
      <c r="D90" s="21"/>
      <c r="E90" s="21">
        <v>599760448</v>
      </c>
      <c r="F90" s="21"/>
      <c r="G90" s="21">
        <v>-588287880</v>
      </c>
      <c r="H90" s="21">
        <v>66200943424</v>
      </c>
      <c r="I90" s="30">
        <f t="shared" si="3"/>
        <v>11472568</v>
      </c>
      <c r="J90" s="21">
        <v>64118</v>
      </c>
      <c r="K90" s="21"/>
      <c r="L90" s="21">
        <v>599760448</v>
      </c>
      <c r="M90" s="21"/>
      <c r="N90" s="21">
        <v>-384931010</v>
      </c>
      <c r="O90" s="21"/>
      <c r="P90" s="21">
        <f t="shared" si="4"/>
        <v>214829438</v>
      </c>
      <c r="R90" s="28">
        <v>16194105727</v>
      </c>
      <c r="S90" s="29">
        <f t="shared" si="5"/>
        <v>18560121346</v>
      </c>
    </row>
    <row r="91" spans="1:19">
      <c r="A91" s="218" t="s">
        <v>127</v>
      </c>
      <c r="C91" s="21">
        <v>2630606</v>
      </c>
      <c r="D91" s="21"/>
      <c r="E91" s="21">
        <v>41002477065</v>
      </c>
      <c r="F91" s="21"/>
      <c r="G91" s="21">
        <v>-39222605137</v>
      </c>
      <c r="H91" s="21">
        <v>17907796931</v>
      </c>
      <c r="I91" s="30">
        <f t="shared" si="3"/>
        <v>1779871928</v>
      </c>
      <c r="J91" s="21">
        <v>2630606</v>
      </c>
      <c r="K91" s="21"/>
      <c r="L91" s="21">
        <v>41002477065</v>
      </c>
      <c r="M91" s="21"/>
      <c r="N91" s="21">
        <v>-41987418788</v>
      </c>
      <c r="O91" s="21"/>
      <c r="P91" s="21">
        <f t="shared" si="4"/>
        <v>-984941723</v>
      </c>
      <c r="R91" s="28">
        <v>19187645573</v>
      </c>
      <c r="S91" s="29">
        <f t="shared" si="5"/>
        <v>21014233925</v>
      </c>
    </row>
    <row r="92" spans="1:19">
      <c r="A92" s="218" t="s">
        <v>126</v>
      </c>
      <c r="C92" s="21">
        <v>21394520</v>
      </c>
      <c r="D92" s="21"/>
      <c r="E92" s="21">
        <v>40195050728</v>
      </c>
      <c r="F92" s="21"/>
      <c r="G92" s="21">
        <v>-37539815305</v>
      </c>
      <c r="H92" s="21">
        <v>3609538246</v>
      </c>
      <c r="I92" s="30">
        <f t="shared" si="3"/>
        <v>2655235423</v>
      </c>
      <c r="J92" s="21">
        <v>21394520</v>
      </c>
      <c r="K92" s="21"/>
      <c r="L92" s="21">
        <v>40195050728</v>
      </c>
      <c r="M92" s="21"/>
      <c r="N92" s="21">
        <v>-42561066347</v>
      </c>
      <c r="O92" s="21"/>
      <c r="P92" s="21">
        <f t="shared" si="4"/>
        <v>-2366015619</v>
      </c>
      <c r="R92" s="28">
        <v>3528362991</v>
      </c>
      <c r="S92" s="29">
        <f t="shared" si="5"/>
        <v>1912006074</v>
      </c>
    </row>
    <row r="93" spans="1:19">
      <c r="A93" s="218" t="s">
        <v>124</v>
      </c>
      <c r="C93" s="21">
        <v>3910656</v>
      </c>
      <c r="D93" s="21"/>
      <c r="E93" s="28">
        <v>19188145183</v>
      </c>
      <c r="F93" s="21"/>
      <c r="G93" s="21">
        <v>-17033875855</v>
      </c>
      <c r="H93" s="21">
        <v>-2936718346</v>
      </c>
      <c r="I93" s="30">
        <f t="shared" si="3"/>
        <v>2154269328</v>
      </c>
      <c r="J93" s="21">
        <v>3910656</v>
      </c>
      <c r="K93" s="21"/>
      <c r="L93" s="21">
        <v>19188145183</v>
      </c>
      <c r="M93" s="21"/>
      <c r="N93" s="21">
        <v>-21014733535</v>
      </c>
      <c r="O93" s="21"/>
      <c r="P93" s="21">
        <f t="shared" si="4"/>
        <v>-1826588352</v>
      </c>
      <c r="R93" s="28">
        <v>-41891</v>
      </c>
      <c r="S93" s="29">
        <f t="shared" si="5"/>
        <v>5867253272</v>
      </c>
    </row>
    <row r="94" spans="1:19">
      <c r="A94" s="218" t="s">
        <v>123</v>
      </c>
      <c r="C94" s="21">
        <v>9453241</v>
      </c>
      <c r="D94" s="21"/>
      <c r="E94" s="21">
        <v>52623167614</v>
      </c>
      <c r="F94" s="21"/>
      <c r="G94" s="21">
        <v>-34339148166</v>
      </c>
      <c r="H94" s="21">
        <v>45575386664</v>
      </c>
      <c r="I94" s="30">
        <f t="shared" si="3"/>
        <v>18284019448</v>
      </c>
      <c r="J94" s="21">
        <v>9453241</v>
      </c>
      <c r="K94" s="21"/>
      <c r="L94" s="21">
        <v>52623167614</v>
      </c>
      <c r="M94" s="21"/>
      <c r="N94" s="21">
        <v>-51006810697</v>
      </c>
      <c r="O94" s="21"/>
      <c r="P94" s="21">
        <f t="shared" si="4"/>
        <v>1616356917</v>
      </c>
      <c r="R94" s="28">
        <v>10977473136</v>
      </c>
      <c r="S94" s="29">
        <f t="shared" si="5"/>
        <v>15144149080</v>
      </c>
    </row>
    <row r="95" spans="1:19">
      <c r="A95" s="218" t="s">
        <v>122</v>
      </c>
      <c r="C95" s="21">
        <v>1123960</v>
      </c>
      <c r="D95" s="21"/>
      <c r="E95" s="21">
        <v>67371528015</v>
      </c>
      <c r="F95" s="21"/>
      <c r="G95" s="21">
        <v>-61586434330</v>
      </c>
      <c r="H95" s="21">
        <v>28245709513</v>
      </c>
      <c r="I95" s="30">
        <f t="shared" si="3"/>
        <v>5785093685</v>
      </c>
      <c r="J95" s="21">
        <v>1123960</v>
      </c>
      <c r="K95" s="21"/>
      <c r="L95" s="21">
        <v>67371528015</v>
      </c>
      <c r="M95" s="21"/>
      <c r="N95" s="21">
        <v>-73238823178</v>
      </c>
      <c r="O95" s="21"/>
      <c r="P95" s="21">
        <f t="shared" si="4"/>
        <v>-5867295163</v>
      </c>
      <c r="R95" s="28">
        <v>10537474987</v>
      </c>
      <c r="S95" s="29">
        <f t="shared" si="5"/>
        <v>-2333716984</v>
      </c>
    </row>
    <row r="96" spans="1:19">
      <c r="A96" s="218" t="s">
        <v>121</v>
      </c>
      <c r="C96" s="21">
        <v>2420217</v>
      </c>
      <c r="D96" s="21"/>
      <c r="E96" s="21">
        <v>55333784307</v>
      </c>
      <c r="F96" s="21"/>
      <c r="G96" s="21">
        <v>-52328823165</v>
      </c>
      <c r="H96" s="21">
        <v>8010220611</v>
      </c>
      <c r="I96" s="30">
        <f t="shared" si="3"/>
        <v>3004961142</v>
      </c>
      <c r="J96" s="21">
        <v>2420217</v>
      </c>
      <c r="K96" s="21"/>
      <c r="L96" s="21">
        <v>55333784307</v>
      </c>
      <c r="M96" s="21"/>
      <c r="N96" s="21">
        <v>-59500460251</v>
      </c>
      <c r="O96" s="21"/>
      <c r="P96" s="21">
        <f t="shared" si="4"/>
        <v>-4166675944</v>
      </c>
      <c r="R96" s="28">
        <v>465994821</v>
      </c>
      <c r="S96" s="29">
        <f t="shared" si="5"/>
        <v>-10089586895</v>
      </c>
    </row>
    <row r="97" spans="1:19">
      <c r="A97" s="218" t="s">
        <v>120</v>
      </c>
      <c r="C97" s="21">
        <v>9186155</v>
      </c>
      <c r="D97" s="21"/>
      <c r="E97" s="21">
        <v>81726901534</v>
      </c>
      <c r="F97" s="21"/>
      <c r="G97" s="21">
        <v>-70535984798</v>
      </c>
      <c r="H97" s="21">
        <v>34249130197</v>
      </c>
      <c r="I97" s="30">
        <f t="shared" si="3"/>
        <v>11190916736</v>
      </c>
      <c r="J97" s="21">
        <v>9186155</v>
      </c>
      <c r="K97" s="21"/>
      <c r="L97" s="21">
        <v>81726901534</v>
      </c>
      <c r="M97" s="21"/>
      <c r="N97" s="21">
        <v>-68855709563</v>
      </c>
      <c r="O97" s="21"/>
      <c r="P97" s="21">
        <f t="shared" si="4"/>
        <v>12871191971</v>
      </c>
      <c r="R97" s="28">
        <v>4292086519</v>
      </c>
      <c r="S97" s="29">
        <f t="shared" si="5"/>
        <v>-3588587251</v>
      </c>
    </row>
    <row r="98" spans="1:19">
      <c r="A98" s="218" t="s">
        <v>119</v>
      </c>
      <c r="C98" s="21">
        <v>764495</v>
      </c>
      <c r="D98" s="21"/>
      <c r="E98" s="21">
        <v>28991949622</v>
      </c>
      <c r="F98" s="21"/>
      <c r="G98" s="21">
        <v>-23849533756</v>
      </c>
      <c r="H98" s="21">
        <v>49715010341</v>
      </c>
      <c r="I98" s="30">
        <f t="shared" si="3"/>
        <v>5142415866</v>
      </c>
      <c r="J98" s="21">
        <v>764495</v>
      </c>
      <c r="K98" s="21"/>
      <c r="L98" s="21">
        <v>28991949622</v>
      </c>
      <c r="M98" s="21"/>
      <c r="N98" s="21">
        <v>-18436367906</v>
      </c>
      <c r="O98" s="21"/>
      <c r="P98" s="21">
        <f t="shared" si="4"/>
        <v>10555581716</v>
      </c>
      <c r="R98" s="28">
        <v>7249133025</v>
      </c>
      <c r="S98" s="29">
        <f t="shared" si="5"/>
        <v>5745921816</v>
      </c>
    </row>
    <row r="99" spans="1:19">
      <c r="A99" s="218" t="s">
        <v>118</v>
      </c>
      <c r="C99" s="21">
        <v>1576837</v>
      </c>
      <c r="D99" s="21"/>
      <c r="E99" s="21">
        <v>27665577572</v>
      </c>
      <c r="F99" s="21"/>
      <c r="G99" s="21">
        <v>-21955799686</v>
      </c>
      <c r="H99" s="21">
        <v>54976833452</v>
      </c>
      <c r="I99" s="30">
        <f t="shared" si="3"/>
        <v>5709777886</v>
      </c>
      <c r="J99" s="21">
        <v>1576837</v>
      </c>
      <c r="K99" s="21"/>
      <c r="L99" s="21">
        <v>27665577572</v>
      </c>
      <c r="M99" s="21"/>
      <c r="N99" s="21">
        <v>-19784903802</v>
      </c>
      <c r="O99" s="21"/>
      <c r="P99" s="21">
        <f t="shared" si="4"/>
        <v>7880673770</v>
      </c>
      <c r="R99" s="28">
        <v>23246915508</v>
      </c>
      <c r="S99" s="29">
        <f t="shared" si="5"/>
        <v>19042888740</v>
      </c>
    </row>
    <row r="100" spans="1:19">
      <c r="A100" s="218" t="s">
        <v>117</v>
      </c>
      <c r="C100" s="21">
        <v>766228</v>
      </c>
      <c r="D100" s="21"/>
      <c r="E100" s="21">
        <v>13100705830</v>
      </c>
      <c r="F100" s="21"/>
      <c r="G100" s="21">
        <v>-11422787657</v>
      </c>
      <c r="H100" s="21">
        <v>109721513739</v>
      </c>
      <c r="I100" s="30">
        <f t="shared" si="3"/>
        <v>1677918173</v>
      </c>
      <c r="J100" s="21">
        <v>766228</v>
      </c>
      <c r="K100" s="21"/>
      <c r="L100" s="21">
        <v>13100705830</v>
      </c>
      <c r="M100" s="21"/>
      <c r="N100" s="21">
        <v>-11597494621</v>
      </c>
      <c r="O100" s="21"/>
      <c r="P100" s="21">
        <f t="shared" si="4"/>
        <v>1503211209</v>
      </c>
      <c r="R100" s="28">
        <v>4992802596</v>
      </c>
      <c r="S100" s="29">
        <f t="shared" si="5"/>
        <v>2196806840</v>
      </c>
    </row>
    <row r="101" spans="1:19">
      <c r="A101" s="218" t="s">
        <v>116</v>
      </c>
      <c r="C101" s="21">
        <v>3003491</v>
      </c>
      <c r="D101" s="21"/>
      <c r="E101" s="21">
        <v>57323908392</v>
      </c>
      <c r="F101" s="21"/>
      <c r="G101" s="21">
        <v>-50428107011</v>
      </c>
      <c r="H101" s="21">
        <v>39542164645</v>
      </c>
      <c r="I101" s="30">
        <f t="shared" si="3"/>
        <v>6895801381</v>
      </c>
      <c r="J101" s="21">
        <v>3003491</v>
      </c>
      <c r="K101" s="21"/>
      <c r="L101" s="21">
        <v>57323908392</v>
      </c>
      <c r="M101" s="21"/>
      <c r="N101" s="21">
        <v>-53119881624</v>
      </c>
      <c r="O101" s="21"/>
      <c r="P101" s="21">
        <f t="shared" si="4"/>
        <v>4204026768</v>
      </c>
      <c r="R101" s="28">
        <v>4232133753</v>
      </c>
      <c r="S101" s="29">
        <f t="shared" si="5"/>
        <v>-9820153025</v>
      </c>
    </row>
    <row r="102" spans="1:19">
      <c r="A102" s="218" t="s">
        <v>115</v>
      </c>
      <c r="C102" s="21">
        <v>1431293</v>
      </c>
      <c r="D102" s="21"/>
      <c r="E102" s="21">
        <v>72888855809</v>
      </c>
      <c r="F102" s="21"/>
      <c r="G102" s="21">
        <v>-64405090483</v>
      </c>
      <c r="H102" s="21">
        <v>52765841063</v>
      </c>
      <c r="I102" s="30">
        <f t="shared" si="3"/>
        <v>8483765326</v>
      </c>
      <c r="J102" s="21">
        <v>1431293</v>
      </c>
      <c r="K102" s="21"/>
      <c r="L102" s="21">
        <v>72888855809</v>
      </c>
      <c r="M102" s="21"/>
      <c r="N102" s="21">
        <v>-70092860053</v>
      </c>
      <c r="O102" s="21"/>
      <c r="P102" s="21">
        <f t="shared" si="4"/>
        <v>2795995756</v>
      </c>
      <c r="R102" s="28">
        <v>0</v>
      </c>
      <c r="S102" s="29">
        <f t="shared" ref="S102:S133" si="6">R102-P105</f>
        <v>230732490</v>
      </c>
    </row>
    <row r="103" spans="1:19">
      <c r="A103" s="218" t="s">
        <v>114</v>
      </c>
      <c r="C103" s="21">
        <v>9387832</v>
      </c>
      <c r="D103" s="21"/>
      <c r="E103" s="21">
        <v>114036727166</v>
      </c>
      <c r="F103" s="21"/>
      <c r="G103" s="21">
        <v>-103348213932</v>
      </c>
      <c r="H103" s="21">
        <v>54748745744</v>
      </c>
      <c r="I103" s="30">
        <f t="shared" si="3"/>
        <v>10688513234</v>
      </c>
      <c r="J103" s="21">
        <v>9387832</v>
      </c>
      <c r="K103" s="21"/>
      <c r="L103" s="21">
        <v>114036727166</v>
      </c>
      <c r="M103" s="21"/>
      <c r="N103" s="21">
        <v>-99984440388</v>
      </c>
      <c r="O103" s="21"/>
      <c r="P103" s="21">
        <f t="shared" si="4"/>
        <v>14052286778</v>
      </c>
      <c r="R103" s="28">
        <v>23388354926</v>
      </c>
      <c r="S103" s="29">
        <f t="shared" si="6"/>
        <v>24229004980</v>
      </c>
    </row>
    <row r="104" spans="1:19">
      <c r="A104" s="218" t="s">
        <v>113</v>
      </c>
      <c r="C104" s="21">
        <v>5915017</v>
      </c>
      <c r="D104" s="21"/>
      <c r="E104" s="21">
        <v>32339024573</v>
      </c>
      <c r="F104" s="21"/>
      <c r="G104" s="21">
        <v>-27718273729</v>
      </c>
      <c r="H104" s="21">
        <v>70006835596</v>
      </c>
      <c r="I104" s="30">
        <f t="shared" si="3"/>
        <v>4620750844</v>
      </c>
      <c r="J104" s="21">
        <v>5915017</v>
      </c>
      <c r="K104" s="21"/>
      <c r="L104" s="21">
        <v>32339024573</v>
      </c>
      <c r="M104" s="21"/>
      <c r="N104" s="21">
        <v>-30932294357</v>
      </c>
      <c r="O104" s="21"/>
      <c r="P104" s="21">
        <f t="shared" si="4"/>
        <v>1406730216</v>
      </c>
      <c r="R104" s="28">
        <v>31917445760</v>
      </c>
      <c r="S104" s="29">
        <f t="shared" si="6"/>
        <v>32026651390</v>
      </c>
    </row>
    <row r="105" spans="1:19">
      <c r="A105" s="218" t="s">
        <v>416</v>
      </c>
      <c r="C105" s="1">
        <v>357610</v>
      </c>
      <c r="D105" s="21"/>
      <c r="E105" s="21">
        <v>14866266463</v>
      </c>
      <c r="F105" s="21"/>
      <c r="G105" s="21">
        <v>-15096998953</v>
      </c>
      <c r="H105" s="21">
        <v>64499360964</v>
      </c>
      <c r="I105" s="30">
        <f t="shared" si="3"/>
        <v>-230732490</v>
      </c>
      <c r="J105" s="21">
        <v>357610</v>
      </c>
      <c r="K105" s="21"/>
      <c r="L105" s="21">
        <v>14866266463</v>
      </c>
      <c r="M105" s="21"/>
      <c r="N105" s="21">
        <v>-15096998953</v>
      </c>
      <c r="O105" s="21"/>
      <c r="P105" s="21">
        <f t="shared" si="4"/>
        <v>-230732490</v>
      </c>
      <c r="R105" s="28">
        <v>30219916938</v>
      </c>
      <c r="S105" s="29">
        <f t="shared" si="6"/>
        <v>30550767502</v>
      </c>
    </row>
    <row r="106" spans="1:19">
      <c r="A106" s="218" t="s">
        <v>420</v>
      </c>
      <c r="C106" s="1">
        <v>6182671</v>
      </c>
      <c r="D106" s="21"/>
      <c r="E106" s="21">
        <v>39948246703</v>
      </c>
      <c r="F106" s="21"/>
      <c r="G106" s="21">
        <v>-40788896757</v>
      </c>
      <c r="H106" s="21">
        <v>-1011790411</v>
      </c>
      <c r="I106" s="30">
        <f t="shared" si="3"/>
        <v>-840650054</v>
      </c>
      <c r="J106" s="21">
        <v>6182671</v>
      </c>
      <c r="K106" s="21"/>
      <c r="L106" s="21">
        <v>39948246703</v>
      </c>
      <c r="M106" s="21"/>
      <c r="N106" s="21">
        <v>-40788896757</v>
      </c>
      <c r="O106" s="21"/>
      <c r="P106" s="21">
        <f t="shared" si="4"/>
        <v>-840650054</v>
      </c>
      <c r="R106" s="28">
        <v>7096786041</v>
      </c>
      <c r="S106" s="29">
        <f t="shared" si="6"/>
        <v>7267997711</v>
      </c>
    </row>
    <row r="107" spans="1:19">
      <c r="A107" s="218" t="s">
        <v>410</v>
      </c>
      <c r="C107" s="1">
        <v>2734605</v>
      </c>
      <c r="D107" s="21"/>
      <c r="E107" s="28">
        <v>14842104191</v>
      </c>
      <c r="F107" s="21"/>
      <c r="G107" s="21">
        <v>-14951309821</v>
      </c>
      <c r="H107" s="21">
        <v>32613765873</v>
      </c>
      <c r="I107" s="30">
        <f t="shared" si="3"/>
        <v>-109205630</v>
      </c>
      <c r="J107" s="21">
        <v>2734605</v>
      </c>
      <c r="K107" s="21"/>
      <c r="L107" s="21">
        <v>14842104191</v>
      </c>
      <c r="M107" s="21"/>
      <c r="N107" s="21">
        <v>-14951309821</v>
      </c>
      <c r="O107" s="21"/>
      <c r="P107" s="21">
        <f t="shared" si="4"/>
        <v>-109205630</v>
      </c>
      <c r="R107" s="28">
        <v>2902879678</v>
      </c>
      <c r="S107" s="29">
        <f t="shared" si="6"/>
        <v>5013570916</v>
      </c>
    </row>
    <row r="108" spans="1:19">
      <c r="A108" s="218" t="s">
        <v>425</v>
      </c>
      <c r="C108" s="21">
        <v>19698660</v>
      </c>
      <c r="D108" s="21"/>
      <c r="E108" s="21">
        <v>40181141504</v>
      </c>
      <c r="F108" s="21"/>
      <c r="G108" s="21">
        <v>-40511992068</v>
      </c>
      <c r="H108" s="21">
        <v>54366514467</v>
      </c>
      <c r="I108" s="30">
        <f t="shared" si="3"/>
        <v>-330850564</v>
      </c>
      <c r="J108" s="21">
        <v>19698660</v>
      </c>
      <c r="K108" s="21"/>
      <c r="L108" s="21">
        <v>40181141504</v>
      </c>
      <c r="M108" s="21"/>
      <c r="N108" s="21">
        <v>-40511992068</v>
      </c>
      <c r="O108" s="21"/>
      <c r="P108" s="21">
        <f t="shared" si="4"/>
        <v>-330850564</v>
      </c>
      <c r="R108" s="28">
        <v>1863061786</v>
      </c>
      <c r="S108" s="29">
        <f t="shared" si="6"/>
        <v>5301810379</v>
      </c>
    </row>
    <row r="109" spans="1:19">
      <c r="A109" s="218" t="s">
        <v>390</v>
      </c>
      <c r="C109" s="21">
        <v>16415201</v>
      </c>
      <c r="D109" s="21"/>
      <c r="E109" s="21">
        <v>34756340083</v>
      </c>
      <c r="F109" s="21"/>
      <c r="G109" s="21">
        <v>-34927551753</v>
      </c>
      <c r="H109" s="21">
        <v>36511407202</v>
      </c>
      <c r="I109" s="30">
        <f t="shared" si="3"/>
        <v>-171211670</v>
      </c>
      <c r="J109" s="21">
        <v>16415201</v>
      </c>
      <c r="K109" s="21"/>
      <c r="L109" s="21">
        <v>34756340083</v>
      </c>
      <c r="M109" s="21"/>
      <c r="N109" s="21">
        <v>-34927551753</v>
      </c>
      <c r="O109" s="21"/>
      <c r="P109" s="21">
        <f t="shared" si="4"/>
        <v>-171211670</v>
      </c>
      <c r="R109" s="28">
        <v>2843048096</v>
      </c>
      <c r="S109" s="29">
        <f t="shared" si="6"/>
        <v>6296063721</v>
      </c>
    </row>
    <row r="110" spans="1:19">
      <c r="A110" s="218" t="s">
        <v>389</v>
      </c>
      <c r="C110" s="21">
        <v>20263399</v>
      </c>
      <c r="D110" s="21"/>
      <c r="E110" s="21">
        <v>36828612342</v>
      </c>
      <c r="F110" s="21"/>
      <c r="G110" s="21">
        <v>-38939303580</v>
      </c>
      <c r="H110" s="21">
        <v>22937075507</v>
      </c>
      <c r="I110" s="30">
        <f t="shared" si="3"/>
        <v>-2110691238</v>
      </c>
      <c r="J110" s="21">
        <v>20263399</v>
      </c>
      <c r="K110" s="21"/>
      <c r="L110" s="21">
        <v>36828612342</v>
      </c>
      <c r="M110" s="21"/>
      <c r="N110" s="21">
        <v>-38939303580</v>
      </c>
      <c r="O110" s="21"/>
      <c r="P110" s="21">
        <f t="shared" si="4"/>
        <v>-2110691238</v>
      </c>
      <c r="R110" s="28">
        <v>9231200721</v>
      </c>
      <c r="S110" s="29">
        <f t="shared" si="6"/>
        <v>8395156299</v>
      </c>
    </row>
    <row r="111" spans="1:19">
      <c r="A111" s="218" t="s">
        <v>407</v>
      </c>
      <c r="C111" s="21">
        <v>1377196</v>
      </c>
      <c r="D111" s="21"/>
      <c r="E111" s="21">
        <v>50803652489</v>
      </c>
      <c r="F111" s="21"/>
      <c r="G111" s="21">
        <v>-54242401082</v>
      </c>
      <c r="H111" s="21">
        <v>61876173913</v>
      </c>
      <c r="I111" s="30">
        <f t="shared" si="3"/>
        <v>-3438748593</v>
      </c>
      <c r="J111" s="21">
        <v>1377196</v>
      </c>
      <c r="K111" s="21"/>
      <c r="L111" s="21">
        <v>50803652489</v>
      </c>
      <c r="M111" s="21"/>
      <c r="N111" s="21">
        <v>-54242401082</v>
      </c>
      <c r="O111" s="21"/>
      <c r="P111" s="21">
        <f t="shared" si="4"/>
        <v>-3438748593</v>
      </c>
      <c r="R111" s="28">
        <v>1150064640</v>
      </c>
      <c r="S111" s="29">
        <f t="shared" si="6"/>
        <v>-3652546433</v>
      </c>
    </row>
    <row r="112" spans="1:19">
      <c r="A112" s="218" t="s">
        <v>399</v>
      </c>
      <c r="C112" s="21">
        <v>1671854</v>
      </c>
      <c r="D112" s="21"/>
      <c r="E112" s="21">
        <v>36395751667</v>
      </c>
      <c r="F112" s="21"/>
      <c r="G112" s="21">
        <v>-39848767292</v>
      </c>
      <c r="H112" s="21">
        <v>44319115398</v>
      </c>
      <c r="I112" s="30">
        <f t="shared" si="3"/>
        <v>-3453015625</v>
      </c>
      <c r="J112" s="21">
        <v>1671854</v>
      </c>
      <c r="K112" s="21"/>
      <c r="L112" s="21">
        <v>36395751667</v>
      </c>
      <c r="M112" s="21"/>
      <c r="N112" s="21">
        <v>-39848767292</v>
      </c>
      <c r="O112" s="21"/>
      <c r="P112" s="21">
        <f t="shared" si="4"/>
        <v>-3453015625</v>
      </c>
      <c r="R112" s="28">
        <v>3194241364</v>
      </c>
      <c r="S112" s="29">
        <f t="shared" si="6"/>
        <v>6149159352</v>
      </c>
    </row>
    <row r="113" spans="1:19">
      <c r="A113" s="218" t="s">
        <v>373</v>
      </c>
      <c r="C113" s="21">
        <v>2585910</v>
      </c>
      <c r="D113" s="21"/>
      <c r="E113" s="21">
        <v>36244386085</v>
      </c>
      <c r="F113" s="21"/>
      <c r="G113" s="21">
        <v>-35681703589</v>
      </c>
      <c r="H113" s="21">
        <v>49640748851</v>
      </c>
      <c r="I113" s="30">
        <f t="shared" si="3"/>
        <v>562682496</v>
      </c>
      <c r="J113" s="21">
        <v>2585910</v>
      </c>
      <c r="K113" s="21"/>
      <c r="L113" s="21">
        <v>36244386085</v>
      </c>
      <c r="M113" s="21"/>
      <c r="N113" s="21">
        <v>-35408341663</v>
      </c>
      <c r="O113" s="21"/>
      <c r="P113" s="21">
        <f t="shared" si="4"/>
        <v>836044422</v>
      </c>
      <c r="R113" s="28">
        <v>-22135</v>
      </c>
      <c r="S113" s="29">
        <f t="shared" si="6"/>
        <v>-1861514236</v>
      </c>
    </row>
    <row r="114" spans="1:19">
      <c r="A114" s="218" t="s">
        <v>353</v>
      </c>
      <c r="C114" s="21">
        <v>386331</v>
      </c>
      <c r="D114" s="21"/>
      <c r="E114" s="21">
        <v>56471954211</v>
      </c>
      <c r="F114" s="21"/>
      <c r="G114" s="21">
        <v>-54547152380</v>
      </c>
      <c r="H114" s="21">
        <v>58045099</v>
      </c>
      <c r="I114" s="30">
        <f t="shared" si="3"/>
        <v>1924801831</v>
      </c>
      <c r="J114" s="21">
        <v>386331</v>
      </c>
      <c r="K114" s="21"/>
      <c r="L114" s="21">
        <v>56471954211</v>
      </c>
      <c r="M114" s="21"/>
      <c r="N114" s="21">
        <v>-51669343138</v>
      </c>
      <c r="O114" s="21"/>
      <c r="P114" s="21">
        <f t="shared" si="4"/>
        <v>4802611073</v>
      </c>
      <c r="R114" s="28">
        <v>8707169579</v>
      </c>
      <c r="S114" s="29">
        <f t="shared" si="6"/>
        <v>10143473892</v>
      </c>
    </row>
    <row r="115" spans="1:19">
      <c r="A115" s="218" t="s">
        <v>286</v>
      </c>
      <c r="C115" s="21">
        <v>2827361</v>
      </c>
      <c r="D115" s="21"/>
      <c r="E115" s="21">
        <v>41933229979</v>
      </c>
      <c r="F115" s="21"/>
      <c r="G115" s="21">
        <v>-44672368292</v>
      </c>
      <c r="H115" s="21">
        <v>89709792918</v>
      </c>
      <c r="I115" s="30">
        <f t="shared" si="3"/>
        <v>-2739138313</v>
      </c>
      <c r="J115" s="21">
        <v>2827361</v>
      </c>
      <c r="K115" s="21"/>
      <c r="L115" s="21">
        <v>41933229979</v>
      </c>
      <c r="M115" s="21"/>
      <c r="N115" s="21">
        <v>-44888147967</v>
      </c>
      <c r="O115" s="21"/>
      <c r="P115" s="21">
        <f t="shared" si="4"/>
        <v>-2954917988</v>
      </c>
      <c r="R115" s="28">
        <v>10429905032</v>
      </c>
      <c r="S115" s="29">
        <f t="shared" si="6"/>
        <v>-4740148988</v>
      </c>
    </row>
    <row r="116" spans="1:19">
      <c r="A116" s="218" t="s">
        <v>273</v>
      </c>
      <c r="C116" s="1">
        <v>10325014</v>
      </c>
      <c r="D116" s="21"/>
      <c r="E116" s="28">
        <v>47315104572</v>
      </c>
      <c r="F116" s="21"/>
      <c r="G116" s="21">
        <v>-41046864848</v>
      </c>
      <c r="H116" s="21">
        <v>13549642476</v>
      </c>
      <c r="I116" s="30">
        <f t="shared" si="3"/>
        <v>6268239724</v>
      </c>
      <c r="J116" s="21">
        <v>10325014</v>
      </c>
      <c r="K116" s="21"/>
      <c r="L116" s="21">
        <v>47315104572</v>
      </c>
      <c r="M116" s="21"/>
      <c r="N116" s="21">
        <v>-45453612471</v>
      </c>
      <c r="O116" s="21"/>
      <c r="P116" s="21">
        <f t="shared" si="4"/>
        <v>1861492101</v>
      </c>
      <c r="R116" s="28">
        <v>5965767817</v>
      </c>
      <c r="S116" s="29">
        <f t="shared" si="6"/>
        <v>7556111738</v>
      </c>
    </row>
    <row r="117" spans="1:19">
      <c r="A117" s="218" t="s">
        <v>253</v>
      </c>
      <c r="C117" s="21">
        <v>2004615</v>
      </c>
      <c r="D117" s="21"/>
      <c r="E117" s="21">
        <v>27459234316</v>
      </c>
      <c r="F117" s="21"/>
      <c r="G117" s="21">
        <v>-19863015409</v>
      </c>
      <c r="H117" s="21">
        <v>27599151449</v>
      </c>
      <c r="I117" s="30">
        <f t="shared" si="3"/>
        <v>7596218907</v>
      </c>
      <c r="J117" s="21">
        <v>2004615</v>
      </c>
      <c r="K117" s="21"/>
      <c r="L117" s="21">
        <v>27459234316</v>
      </c>
      <c r="M117" s="21"/>
      <c r="N117" s="21">
        <v>-28895538629</v>
      </c>
      <c r="O117" s="21"/>
      <c r="P117" s="21">
        <f t="shared" si="4"/>
        <v>-1436304313</v>
      </c>
      <c r="R117" s="28">
        <v>3706081715</v>
      </c>
      <c r="S117" s="29">
        <f t="shared" si="6"/>
        <v>4051488397</v>
      </c>
    </row>
    <row r="118" spans="1:19">
      <c r="A118" s="218" t="s">
        <v>149</v>
      </c>
      <c r="C118" s="21">
        <v>10711611</v>
      </c>
      <c r="D118" s="21"/>
      <c r="E118" s="21">
        <v>59202195649</v>
      </c>
      <c r="F118" s="21"/>
      <c r="G118" s="21">
        <v>-52641820438</v>
      </c>
      <c r="H118" s="21">
        <v>44850795263</v>
      </c>
      <c r="I118" s="30">
        <f t="shared" si="3"/>
        <v>6560375211</v>
      </c>
      <c r="J118" s="21">
        <v>10711611</v>
      </c>
      <c r="K118" s="21"/>
      <c r="L118" s="21">
        <v>59202195649</v>
      </c>
      <c r="M118" s="21"/>
      <c r="N118" s="21">
        <v>-44032141629</v>
      </c>
      <c r="O118" s="21"/>
      <c r="P118" s="21">
        <f t="shared" si="4"/>
        <v>15170054020</v>
      </c>
      <c r="R118" s="28">
        <v>3073152581</v>
      </c>
      <c r="S118" s="29">
        <f t="shared" si="6"/>
        <v>20877881738</v>
      </c>
    </row>
    <row r="119" spans="1:19">
      <c r="A119" s="218" t="s">
        <v>148</v>
      </c>
      <c r="C119" s="21">
        <v>3812665</v>
      </c>
      <c r="D119" s="21"/>
      <c r="E119" s="21">
        <v>22474579287</v>
      </c>
      <c r="F119" s="21"/>
      <c r="G119" s="21">
        <v>-21981880055</v>
      </c>
      <c r="H119" s="21">
        <v>45229195202</v>
      </c>
      <c r="I119" s="30">
        <f t="shared" si="3"/>
        <v>492699232</v>
      </c>
      <c r="J119" s="21">
        <v>3812665</v>
      </c>
      <c r="K119" s="21"/>
      <c r="L119" s="21">
        <v>22474579287</v>
      </c>
      <c r="M119" s="21"/>
      <c r="N119" s="21">
        <v>-24064923208</v>
      </c>
      <c r="O119" s="21"/>
      <c r="P119" s="21">
        <f t="shared" si="4"/>
        <v>-1590343921</v>
      </c>
      <c r="R119" s="28">
        <v>3397861016</v>
      </c>
      <c r="S119" s="29">
        <f t="shared" si="6"/>
        <v>14619115658</v>
      </c>
    </row>
    <row r="120" spans="1:19">
      <c r="A120" s="218" t="s">
        <v>147</v>
      </c>
      <c r="C120" s="21">
        <v>4010885</v>
      </c>
      <c r="D120" s="21"/>
      <c r="E120" s="21">
        <v>33650450779</v>
      </c>
      <c r="F120" s="21"/>
      <c r="G120" s="21">
        <v>-30476490582</v>
      </c>
      <c r="H120" s="21">
        <v>27769625896</v>
      </c>
      <c r="I120" s="30">
        <f t="shared" si="3"/>
        <v>3173960197</v>
      </c>
      <c r="J120" s="21">
        <v>4010885</v>
      </c>
      <c r="K120" s="21"/>
      <c r="L120" s="21">
        <v>33650450779</v>
      </c>
      <c r="M120" s="21"/>
      <c r="N120" s="21">
        <v>-33995857461</v>
      </c>
      <c r="O120" s="21"/>
      <c r="P120" s="21">
        <f t="shared" si="4"/>
        <v>-345406682</v>
      </c>
      <c r="R120" s="28">
        <v>1204617412</v>
      </c>
      <c r="S120" s="29">
        <f t="shared" si="6"/>
        <v>-3410159667</v>
      </c>
    </row>
    <row r="121" spans="1:19">
      <c r="A121" s="218" t="s">
        <v>146</v>
      </c>
      <c r="C121" s="21">
        <v>20371556</v>
      </c>
      <c r="D121" s="21"/>
      <c r="E121" s="21">
        <v>72860742184</v>
      </c>
      <c r="F121" s="21"/>
      <c r="G121" s="21">
        <v>-70448777277</v>
      </c>
      <c r="H121" s="21">
        <v>71572261380</v>
      </c>
      <c r="I121" s="30">
        <f t="shared" si="3"/>
        <v>2411964907</v>
      </c>
      <c r="J121" s="21">
        <v>20371556</v>
      </c>
      <c r="K121" s="21"/>
      <c r="L121" s="21">
        <v>72860742184</v>
      </c>
      <c r="M121" s="21"/>
      <c r="N121" s="21">
        <v>-90665471341</v>
      </c>
      <c r="O121" s="21"/>
      <c r="P121" s="21">
        <f t="shared" si="4"/>
        <v>-17804729157</v>
      </c>
      <c r="R121" s="28">
        <v>1632525615</v>
      </c>
      <c r="S121" s="29">
        <f t="shared" si="6"/>
        <v>7534301084</v>
      </c>
    </row>
    <row r="122" spans="1:19">
      <c r="A122" s="218" t="s">
        <v>144</v>
      </c>
      <c r="C122" s="21">
        <v>21533769</v>
      </c>
      <c r="D122" s="21"/>
      <c r="E122" s="21">
        <v>67491992617</v>
      </c>
      <c r="F122" s="21"/>
      <c r="G122" s="21">
        <v>-66404803469</v>
      </c>
      <c r="H122" s="21">
        <v>2461912575</v>
      </c>
      <c r="I122" s="30">
        <f t="shared" si="3"/>
        <v>1087189148</v>
      </c>
      <c r="J122" s="21">
        <v>21533769</v>
      </c>
      <c r="K122" s="21"/>
      <c r="L122" s="21">
        <v>67491992617</v>
      </c>
      <c r="M122" s="21"/>
      <c r="N122" s="21">
        <v>-78713247259</v>
      </c>
      <c r="O122" s="21"/>
      <c r="P122" s="21">
        <f t="shared" si="4"/>
        <v>-11221254642</v>
      </c>
      <c r="R122" s="28">
        <v>26684183</v>
      </c>
      <c r="S122" s="29">
        <f t="shared" si="6"/>
        <v>5961738868</v>
      </c>
    </row>
    <row r="123" spans="1:19">
      <c r="A123" s="218" t="s">
        <v>143</v>
      </c>
      <c r="C123" s="21">
        <v>18987611</v>
      </c>
      <c r="D123" s="21"/>
      <c r="E123" s="21">
        <v>61531309172</v>
      </c>
      <c r="F123" s="21"/>
      <c r="G123" s="21">
        <v>-56237530235</v>
      </c>
      <c r="H123" s="21">
        <v>6282212367</v>
      </c>
      <c r="I123" s="30">
        <f t="shared" si="3"/>
        <v>5293778937</v>
      </c>
      <c r="J123" s="21">
        <v>18987611</v>
      </c>
      <c r="K123" s="21"/>
      <c r="L123" s="21">
        <v>61531309172</v>
      </c>
      <c r="M123" s="21"/>
      <c r="N123" s="21">
        <v>-56916532093</v>
      </c>
      <c r="O123" s="21"/>
      <c r="P123" s="21">
        <f t="shared" si="4"/>
        <v>4614777079</v>
      </c>
      <c r="R123" s="28">
        <v>2997049437</v>
      </c>
      <c r="S123" s="29">
        <f t="shared" si="6"/>
        <v>2109656081</v>
      </c>
    </row>
    <row r="124" spans="1:19">
      <c r="A124" s="218" t="s">
        <v>142</v>
      </c>
      <c r="C124" s="21">
        <v>8549817</v>
      </c>
      <c r="D124" s="21"/>
      <c r="E124" s="21">
        <v>43081155193</v>
      </c>
      <c r="F124" s="21"/>
      <c r="G124" s="21">
        <v>-40627140142</v>
      </c>
      <c r="H124" s="21">
        <v>231034288945</v>
      </c>
      <c r="I124" s="30">
        <f t="shared" si="3"/>
        <v>2454015051</v>
      </c>
      <c r="J124" s="21">
        <v>8549817</v>
      </c>
      <c r="K124" s="21"/>
      <c r="L124" s="21">
        <v>43081155193</v>
      </c>
      <c r="M124" s="21"/>
      <c r="N124" s="21">
        <v>-48982930662</v>
      </c>
      <c r="O124" s="21"/>
      <c r="P124" s="21">
        <f t="shared" si="4"/>
        <v>-5901775469</v>
      </c>
      <c r="R124" s="28">
        <v>3793664224</v>
      </c>
      <c r="S124" s="29">
        <f t="shared" si="6"/>
        <v>2618012823</v>
      </c>
    </row>
    <row r="125" spans="1:19">
      <c r="A125" s="218" t="s">
        <v>141</v>
      </c>
      <c r="C125" s="21">
        <v>7568647</v>
      </c>
      <c r="D125" s="21"/>
      <c r="E125" s="21">
        <v>43110305647</v>
      </c>
      <c r="F125" s="21"/>
      <c r="G125" s="21">
        <v>-38753315374</v>
      </c>
      <c r="H125" s="21">
        <v>15011006752</v>
      </c>
      <c r="I125" s="30">
        <f t="shared" si="3"/>
        <v>4356990273</v>
      </c>
      <c r="J125" s="21">
        <v>7568647</v>
      </c>
      <c r="K125" s="21"/>
      <c r="L125" s="21">
        <v>43110305647</v>
      </c>
      <c r="M125" s="21"/>
      <c r="N125" s="21">
        <v>-49045360332</v>
      </c>
      <c r="O125" s="21"/>
      <c r="P125" s="21">
        <f t="shared" si="4"/>
        <v>-5935054685</v>
      </c>
      <c r="R125" s="28">
        <v>2445561831</v>
      </c>
      <c r="S125" s="29">
        <f t="shared" si="6"/>
        <v>-1663042030</v>
      </c>
    </row>
    <row r="126" spans="1:19">
      <c r="A126" s="218" t="s">
        <v>140</v>
      </c>
      <c r="C126" s="21">
        <v>17957415</v>
      </c>
      <c r="D126" s="21"/>
      <c r="E126" s="21">
        <v>50124396017</v>
      </c>
      <c r="F126" s="21"/>
      <c r="G126" s="21">
        <v>-48386669422</v>
      </c>
      <c r="H126" s="21">
        <v>60729936770</v>
      </c>
      <c r="I126" s="30">
        <f t="shared" si="3"/>
        <v>1737726595</v>
      </c>
      <c r="J126" s="21">
        <v>17957415</v>
      </c>
      <c r="K126" s="21"/>
      <c r="L126" s="21">
        <v>50124396017</v>
      </c>
      <c r="M126" s="21"/>
      <c r="N126" s="21">
        <v>-49237002661</v>
      </c>
      <c r="O126" s="21"/>
      <c r="P126" s="21">
        <f t="shared" si="4"/>
        <v>887393356</v>
      </c>
      <c r="R126" s="28">
        <v>3939147950</v>
      </c>
      <c r="S126" s="29">
        <f t="shared" si="6"/>
        <v>4369624412</v>
      </c>
    </row>
    <row r="127" spans="1:19">
      <c r="A127" s="218" t="s">
        <v>139</v>
      </c>
      <c r="C127" s="21">
        <v>9018360</v>
      </c>
      <c r="D127" s="21"/>
      <c r="E127" s="21">
        <v>45988914892</v>
      </c>
      <c r="F127" s="21"/>
      <c r="G127" s="21">
        <v>-43435087289</v>
      </c>
      <c r="H127" s="21">
        <v>27790896763</v>
      </c>
      <c r="I127" s="30">
        <f t="shared" si="3"/>
        <v>2553827603</v>
      </c>
      <c r="J127" s="21">
        <v>9018360</v>
      </c>
      <c r="K127" s="21"/>
      <c r="L127" s="21">
        <v>45988914892</v>
      </c>
      <c r="M127" s="21"/>
      <c r="N127" s="21">
        <v>-44813263491</v>
      </c>
      <c r="O127" s="21"/>
      <c r="P127" s="21">
        <f t="shared" si="4"/>
        <v>1175651401</v>
      </c>
      <c r="R127" s="28">
        <v>1970703024</v>
      </c>
      <c r="S127" s="29">
        <f t="shared" si="6"/>
        <v>-1479271814</v>
      </c>
    </row>
    <row r="128" spans="1:19">
      <c r="A128" s="218" t="s">
        <v>138</v>
      </c>
      <c r="C128" s="21">
        <v>1745024</v>
      </c>
      <c r="D128" s="21"/>
      <c r="E128" s="21">
        <v>58925758417</v>
      </c>
      <c r="F128" s="21"/>
      <c r="G128" s="21">
        <v>-52816430105</v>
      </c>
      <c r="H128" s="21">
        <v>68431213112</v>
      </c>
      <c r="I128" s="30">
        <f t="shared" si="3"/>
        <v>6109328312</v>
      </c>
      <c r="J128" s="21">
        <v>1745024</v>
      </c>
      <c r="K128" s="21"/>
      <c r="L128" s="21">
        <v>58925758417</v>
      </c>
      <c r="M128" s="21"/>
      <c r="N128" s="21">
        <v>-54817154556</v>
      </c>
      <c r="O128" s="21"/>
      <c r="P128" s="21">
        <f t="shared" si="4"/>
        <v>4108603861</v>
      </c>
      <c r="R128" s="28">
        <v>4560397460</v>
      </c>
      <c r="S128" s="29">
        <f t="shared" si="6"/>
        <v>8472834579</v>
      </c>
    </row>
    <row r="129" spans="1:19">
      <c r="A129" s="218" t="s">
        <v>137</v>
      </c>
      <c r="C129" s="21">
        <v>14229012</v>
      </c>
      <c r="D129" s="21"/>
      <c r="E129" s="21">
        <v>66761329070</v>
      </c>
      <c r="F129" s="21"/>
      <c r="G129" s="21">
        <v>-61302978437</v>
      </c>
      <c r="H129" s="21">
        <v>70271564873</v>
      </c>
      <c r="I129" s="30">
        <f t="shared" si="3"/>
        <v>5458350633</v>
      </c>
      <c r="J129" s="21">
        <v>14229012</v>
      </c>
      <c r="K129" s="21"/>
      <c r="L129" s="21">
        <v>66761329070</v>
      </c>
      <c r="M129" s="21"/>
      <c r="N129" s="21">
        <v>-67191805532</v>
      </c>
      <c r="O129" s="21"/>
      <c r="P129" s="21">
        <f t="shared" si="4"/>
        <v>-430476462</v>
      </c>
      <c r="R129" s="28">
        <v>11966035812</v>
      </c>
      <c r="S129" s="29">
        <f t="shared" si="6"/>
        <v>26291226360</v>
      </c>
    </row>
    <row r="130" spans="1:19">
      <c r="A130" s="218" t="s">
        <v>136</v>
      </c>
      <c r="C130" s="21">
        <v>3562418</v>
      </c>
      <c r="D130" s="21"/>
      <c r="E130" s="21">
        <v>50710293502</v>
      </c>
      <c r="F130" s="21"/>
      <c r="G130" s="21">
        <v>-39179026372</v>
      </c>
      <c r="H130" s="21">
        <v>107945289580</v>
      </c>
      <c r="I130" s="30">
        <f t="shared" si="3"/>
        <v>11531267130</v>
      </c>
      <c r="J130" s="21">
        <v>3562418</v>
      </c>
      <c r="K130" s="21"/>
      <c r="L130" s="21">
        <v>50710293502</v>
      </c>
      <c r="M130" s="21"/>
      <c r="N130" s="21">
        <v>-47260318664</v>
      </c>
      <c r="O130" s="21"/>
      <c r="P130" s="21">
        <f t="shared" si="4"/>
        <v>3449974838</v>
      </c>
      <c r="R130" s="28">
        <v>5232539256</v>
      </c>
      <c r="S130" s="29">
        <f t="shared" si="6"/>
        <v>7846901927</v>
      </c>
    </row>
    <row r="131" spans="1:19">
      <c r="A131" s="218" t="s">
        <v>135</v>
      </c>
      <c r="C131" s="21">
        <v>3548829</v>
      </c>
      <c r="D131" s="21"/>
      <c r="E131" s="21">
        <v>21660160694</v>
      </c>
      <c r="F131" s="21"/>
      <c r="G131" s="21">
        <v>-18544289469</v>
      </c>
      <c r="H131" s="21">
        <v>46719922710</v>
      </c>
      <c r="I131" s="30">
        <f t="shared" si="3"/>
        <v>3115871225</v>
      </c>
      <c r="J131" s="21">
        <v>3548829</v>
      </c>
      <c r="K131" s="21"/>
      <c r="L131" s="21">
        <v>21660160694</v>
      </c>
      <c r="M131" s="21"/>
      <c r="N131" s="21">
        <v>-25572597813</v>
      </c>
      <c r="O131" s="21"/>
      <c r="P131" s="21">
        <f t="shared" si="4"/>
        <v>-3912437119</v>
      </c>
      <c r="R131" s="28">
        <v>1040691322</v>
      </c>
      <c r="S131" s="29">
        <f t="shared" si="6"/>
        <v>-3542189535</v>
      </c>
    </row>
    <row r="132" spans="1:19">
      <c r="A132" s="218" t="s">
        <v>134</v>
      </c>
      <c r="C132" s="21">
        <v>48752032</v>
      </c>
      <c r="D132" s="21"/>
      <c r="E132" s="21">
        <v>231405846634</v>
      </c>
      <c r="F132" s="21"/>
      <c r="G132" s="21">
        <v>-217424013231</v>
      </c>
      <c r="H132" s="21">
        <v>126704452149</v>
      </c>
      <c r="I132" s="30">
        <f t="shared" si="3"/>
        <v>13981833403</v>
      </c>
      <c r="J132" s="21">
        <v>48752032</v>
      </c>
      <c r="K132" s="21"/>
      <c r="L132" s="21">
        <v>231405846634</v>
      </c>
      <c r="M132" s="21"/>
      <c r="N132" s="21">
        <v>-245731037182</v>
      </c>
      <c r="O132" s="21"/>
      <c r="P132" s="21">
        <f t="shared" si="4"/>
        <v>-14325190548</v>
      </c>
      <c r="R132" s="28">
        <v>62854882265</v>
      </c>
      <c r="S132" s="29">
        <f t="shared" si="6"/>
        <v>60331713178</v>
      </c>
    </row>
    <row r="133" spans="1:19">
      <c r="A133" s="218" t="s">
        <v>424</v>
      </c>
      <c r="C133" s="21">
        <v>3415346</v>
      </c>
      <c r="D133" s="21"/>
      <c r="E133" s="21">
        <v>18944237782</v>
      </c>
      <c r="F133" s="21"/>
      <c r="G133" s="21">
        <v>-21558600453</v>
      </c>
      <c r="H133" s="21">
        <v>31669503637</v>
      </c>
      <c r="I133" s="30">
        <f t="shared" si="3"/>
        <v>-2614362671</v>
      </c>
      <c r="J133" s="21">
        <v>3415346</v>
      </c>
      <c r="K133" s="21"/>
      <c r="L133" s="21">
        <v>18944237782</v>
      </c>
      <c r="M133" s="21"/>
      <c r="N133" s="21">
        <v>-21558600453</v>
      </c>
      <c r="O133" s="21"/>
      <c r="P133" s="21">
        <f t="shared" si="4"/>
        <v>-2614362671</v>
      </c>
      <c r="R133" s="28">
        <v>1488502097</v>
      </c>
      <c r="S133" s="29">
        <f t="shared" si="6"/>
        <v>2522751304</v>
      </c>
    </row>
    <row r="134" spans="1:19">
      <c r="A134" s="218" t="s">
        <v>427</v>
      </c>
      <c r="C134" s="21">
        <v>4493219</v>
      </c>
      <c r="D134" s="21"/>
      <c r="E134" s="21">
        <v>39349727101</v>
      </c>
      <c r="F134" s="21"/>
      <c r="G134" s="21">
        <v>-34766846244</v>
      </c>
      <c r="H134" s="21">
        <v>59035674386</v>
      </c>
      <c r="I134" s="30">
        <f t="shared" si="3"/>
        <v>4582880857</v>
      </c>
      <c r="J134" s="21">
        <v>4493219</v>
      </c>
      <c r="K134" s="21"/>
      <c r="L134" s="21">
        <v>39349727101</v>
      </c>
      <c r="M134" s="21"/>
      <c r="N134" s="21">
        <v>-34766846244</v>
      </c>
      <c r="O134" s="21"/>
      <c r="P134" s="21">
        <f t="shared" si="4"/>
        <v>4582880857</v>
      </c>
      <c r="R134" s="28">
        <v>1</v>
      </c>
      <c r="S134" s="29">
        <f t="shared" ref="S134:S165" si="7">R134-P137</f>
        <v>-227169141</v>
      </c>
    </row>
    <row r="135" spans="1:19">
      <c r="A135" s="218" t="s">
        <v>406</v>
      </c>
      <c r="C135" s="21">
        <v>474864</v>
      </c>
      <c r="D135" s="21"/>
      <c r="E135" s="21">
        <v>52755029378</v>
      </c>
      <c r="F135" s="21"/>
      <c r="G135" s="21">
        <v>-50231860291</v>
      </c>
      <c r="H135" s="21">
        <v>22669704920</v>
      </c>
      <c r="I135" s="30">
        <f t="shared" si="3"/>
        <v>2523169087</v>
      </c>
      <c r="J135" s="21">
        <v>474864</v>
      </c>
      <c r="K135" s="21"/>
      <c r="L135" s="21">
        <v>52755029378</v>
      </c>
      <c r="M135" s="21"/>
      <c r="N135" s="21">
        <v>-50231860291</v>
      </c>
      <c r="O135" s="21"/>
      <c r="P135" s="21">
        <f t="shared" si="4"/>
        <v>2523169087</v>
      </c>
      <c r="R135" s="28">
        <v>911642792</v>
      </c>
      <c r="S135" s="29">
        <f t="shared" si="7"/>
        <v>-3690641806</v>
      </c>
    </row>
    <row r="136" spans="1:19">
      <c r="A136" s="218" t="s">
        <v>400</v>
      </c>
      <c r="C136" s="21">
        <v>603682</v>
      </c>
      <c r="D136" s="21"/>
      <c r="E136" s="21">
        <v>25953896487</v>
      </c>
      <c r="F136" s="21"/>
      <c r="G136" s="21">
        <v>-26988145694</v>
      </c>
      <c r="H136" s="21">
        <v>47932289502</v>
      </c>
      <c r="I136" s="30">
        <f t="shared" ref="I136:I199" si="8">E136+G136</f>
        <v>-1034249207</v>
      </c>
      <c r="J136" s="21">
        <v>603682</v>
      </c>
      <c r="K136" s="21"/>
      <c r="L136" s="21">
        <v>25953896487</v>
      </c>
      <c r="M136" s="21"/>
      <c r="N136" s="21">
        <v>-26988145694</v>
      </c>
      <c r="O136" s="21"/>
      <c r="P136" s="21">
        <f t="shared" ref="P136:P199" si="9">L136+N136</f>
        <v>-1034249207</v>
      </c>
      <c r="R136" s="28">
        <v>14552242122</v>
      </c>
      <c r="S136" s="29">
        <f t="shared" si="7"/>
        <v>19167543046</v>
      </c>
    </row>
    <row r="137" spans="1:19">
      <c r="A137" s="218" t="s">
        <v>393</v>
      </c>
      <c r="C137" s="21">
        <v>5697116</v>
      </c>
      <c r="D137" s="21"/>
      <c r="E137" s="21">
        <v>58217882686</v>
      </c>
      <c r="F137" s="21"/>
      <c r="G137" s="21">
        <v>-57990713544</v>
      </c>
      <c r="H137" s="21">
        <v>23065327404</v>
      </c>
      <c r="I137" s="30">
        <f t="shared" si="8"/>
        <v>227169142</v>
      </c>
      <c r="J137" s="21">
        <v>5697116</v>
      </c>
      <c r="K137" s="21"/>
      <c r="L137" s="21">
        <v>58217882686</v>
      </c>
      <c r="M137" s="21"/>
      <c r="N137" s="21">
        <v>-57990713544</v>
      </c>
      <c r="O137" s="21"/>
      <c r="P137" s="21">
        <f t="shared" si="9"/>
        <v>227169142</v>
      </c>
      <c r="R137" s="28">
        <v>2468366115</v>
      </c>
      <c r="S137" s="29">
        <f t="shared" si="7"/>
        <v>5489393547</v>
      </c>
    </row>
    <row r="138" spans="1:19">
      <c r="A138" s="218" t="s">
        <v>403</v>
      </c>
      <c r="C138" s="21">
        <v>7771099</v>
      </c>
      <c r="D138" s="21"/>
      <c r="E138" s="21">
        <v>41637000583</v>
      </c>
      <c r="F138" s="21"/>
      <c r="G138" s="21">
        <v>-37034715985</v>
      </c>
      <c r="H138" s="21">
        <v>17862886341</v>
      </c>
      <c r="I138" s="30">
        <f t="shared" si="8"/>
        <v>4602284598</v>
      </c>
      <c r="J138" s="21">
        <v>7771099</v>
      </c>
      <c r="K138" s="21"/>
      <c r="L138" s="21">
        <v>41637000583</v>
      </c>
      <c r="M138" s="21"/>
      <c r="N138" s="21">
        <v>-37034715985</v>
      </c>
      <c r="O138" s="21"/>
      <c r="P138" s="21">
        <f t="shared" si="9"/>
        <v>4602284598</v>
      </c>
      <c r="R138" s="28">
        <v>-858970130</v>
      </c>
      <c r="S138" s="29">
        <f t="shared" si="7"/>
        <v>-629923843</v>
      </c>
    </row>
    <row r="139" spans="1:19">
      <c r="A139" s="218" t="s">
        <v>338</v>
      </c>
      <c r="C139" s="21">
        <v>12114731</v>
      </c>
      <c r="D139" s="21"/>
      <c r="E139" s="21">
        <v>25771267474</v>
      </c>
      <c r="F139" s="21"/>
      <c r="G139" s="21">
        <v>-24430143072</v>
      </c>
      <c r="H139" s="21">
        <v>2802854081</v>
      </c>
      <c r="I139" s="30">
        <f t="shared" si="8"/>
        <v>1341124402</v>
      </c>
      <c r="J139" s="21">
        <v>12114731</v>
      </c>
      <c r="K139" s="21"/>
      <c r="L139" s="21">
        <v>25771267474</v>
      </c>
      <c r="M139" s="21"/>
      <c r="N139" s="21">
        <v>-30386568398</v>
      </c>
      <c r="O139" s="21"/>
      <c r="P139" s="21">
        <f t="shared" si="9"/>
        <v>-4615300924</v>
      </c>
      <c r="R139" s="28">
        <v>7754068725</v>
      </c>
      <c r="S139" s="29">
        <f t="shared" si="7"/>
        <v>5566121825</v>
      </c>
    </row>
    <row r="140" spans="1:19">
      <c r="A140" s="218" t="s">
        <v>295</v>
      </c>
      <c r="C140" s="21">
        <v>1423069</v>
      </c>
      <c r="D140" s="21"/>
      <c r="E140" s="21">
        <v>43428273405</v>
      </c>
      <c r="F140" s="21"/>
      <c r="G140" s="21">
        <v>-42903479471</v>
      </c>
      <c r="H140" s="21">
        <v>21032166474</v>
      </c>
      <c r="I140" s="30">
        <f t="shared" si="8"/>
        <v>524793934</v>
      </c>
      <c r="J140" s="21">
        <v>1423069</v>
      </c>
      <c r="K140" s="21"/>
      <c r="L140" s="21">
        <v>43428273405</v>
      </c>
      <c r="M140" s="21"/>
      <c r="N140" s="21">
        <v>-46449300837</v>
      </c>
      <c r="O140" s="21"/>
      <c r="P140" s="21">
        <f t="shared" si="9"/>
        <v>-3021027432</v>
      </c>
      <c r="R140" s="28">
        <v>1841239029</v>
      </c>
      <c r="S140" s="29">
        <f t="shared" si="7"/>
        <v>6543289195</v>
      </c>
    </row>
    <row r="141" spans="1:19">
      <c r="A141" s="218" t="s">
        <v>287</v>
      </c>
      <c r="C141" s="21">
        <v>5341541</v>
      </c>
      <c r="D141" s="21"/>
      <c r="E141" s="21">
        <v>95310171022</v>
      </c>
      <c r="F141" s="21"/>
      <c r="G141" s="21">
        <v>-80837863323</v>
      </c>
      <c r="H141" s="21">
        <v>50711790223</v>
      </c>
      <c r="I141" s="30">
        <f t="shared" si="8"/>
        <v>14472307699</v>
      </c>
      <c r="J141" s="21">
        <v>5341541</v>
      </c>
      <c r="K141" s="21"/>
      <c r="L141" s="21">
        <v>95310171022</v>
      </c>
      <c r="M141" s="21"/>
      <c r="N141" s="21">
        <v>-95539217309</v>
      </c>
      <c r="O141" s="21"/>
      <c r="P141" s="21">
        <f t="shared" si="9"/>
        <v>-229046287</v>
      </c>
      <c r="R141" s="28">
        <v>1653545434</v>
      </c>
      <c r="S141" s="29">
        <f t="shared" si="7"/>
        <v>-50718811445</v>
      </c>
    </row>
    <row r="142" spans="1:19">
      <c r="A142" s="218" t="s">
        <v>276</v>
      </c>
      <c r="C142" s="21">
        <v>8647426</v>
      </c>
      <c r="D142" s="21"/>
      <c r="E142" s="21">
        <v>39240620473</v>
      </c>
      <c r="F142" s="21"/>
      <c r="G142" s="21">
        <v>-38601758204</v>
      </c>
      <c r="H142" s="21">
        <v>34172206325</v>
      </c>
      <c r="I142" s="30">
        <f t="shared" si="8"/>
        <v>638862269</v>
      </c>
      <c r="J142" s="21">
        <v>8647426</v>
      </c>
      <c r="K142" s="21"/>
      <c r="L142" s="21">
        <v>39240620473</v>
      </c>
      <c r="M142" s="21"/>
      <c r="N142" s="21">
        <v>-37052673573</v>
      </c>
      <c r="O142" s="21"/>
      <c r="P142" s="21">
        <f t="shared" si="9"/>
        <v>2187946900</v>
      </c>
      <c r="R142" s="28">
        <v>166877981</v>
      </c>
      <c r="S142" s="29">
        <f t="shared" si="7"/>
        <v>-3005325611</v>
      </c>
    </row>
    <row r="143" spans="1:19">
      <c r="A143" s="218" t="s">
        <v>275</v>
      </c>
      <c r="C143" s="21">
        <v>216967371</v>
      </c>
      <c r="D143" s="21"/>
      <c r="E143" s="21">
        <v>275850134969</v>
      </c>
      <c r="F143" s="21"/>
      <c r="G143" s="21">
        <v>-267119247871</v>
      </c>
      <c r="H143" s="21">
        <v>54648009783</v>
      </c>
      <c r="I143" s="30">
        <f t="shared" si="8"/>
        <v>8730887098</v>
      </c>
      <c r="J143" s="21">
        <v>216967371</v>
      </c>
      <c r="K143" s="21"/>
      <c r="L143" s="21">
        <v>275850134969</v>
      </c>
      <c r="M143" s="21"/>
      <c r="N143" s="21">
        <v>-280552185135</v>
      </c>
      <c r="O143" s="21"/>
      <c r="P143" s="21">
        <f t="shared" si="9"/>
        <v>-4702050166</v>
      </c>
      <c r="R143" s="28">
        <v>7364231851</v>
      </c>
      <c r="S143" s="29">
        <f t="shared" si="7"/>
        <v>9444914054</v>
      </c>
    </row>
    <row r="144" spans="1:19">
      <c r="A144" s="218" t="s">
        <v>266</v>
      </c>
      <c r="C144" s="21">
        <v>9793518</v>
      </c>
      <c r="D144" s="21"/>
      <c r="E144" s="21">
        <v>269471625002</v>
      </c>
      <c r="F144" s="21"/>
      <c r="G144" s="21">
        <v>-255912384991</v>
      </c>
      <c r="H144" s="21">
        <v>35262261123</v>
      </c>
      <c r="I144" s="30">
        <f t="shared" si="8"/>
        <v>13559240011</v>
      </c>
      <c r="J144" s="21">
        <v>9793518</v>
      </c>
      <c r="K144" s="21"/>
      <c r="L144" s="21">
        <v>269471625002</v>
      </c>
      <c r="M144" s="21"/>
      <c r="N144" s="21">
        <v>-217099268123</v>
      </c>
      <c r="O144" s="21"/>
      <c r="P144" s="21">
        <f t="shared" si="9"/>
        <v>52372356879</v>
      </c>
      <c r="R144" s="28">
        <v>6652870374</v>
      </c>
      <c r="S144" s="29">
        <f t="shared" si="7"/>
        <v>6504896050</v>
      </c>
    </row>
    <row r="145" spans="1:19">
      <c r="A145" s="218" t="s">
        <v>254</v>
      </c>
      <c r="C145" s="21">
        <v>17926515</v>
      </c>
      <c r="D145" s="21"/>
      <c r="E145" s="21">
        <v>47222608430</v>
      </c>
      <c r="F145" s="21"/>
      <c r="G145" s="21">
        <v>-41580133768</v>
      </c>
      <c r="H145" s="21">
        <v>42820631900</v>
      </c>
      <c r="I145" s="30">
        <f t="shared" si="8"/>
        <v>5642474662</v>
      </c>
      <c r="J145" s="21">
        <v>17926515</v>
      </c>
      <c r="K145" s="21"/>
      <c r="L145" s="21">
        <v>47222608430</v>
      </c>
      <c r="M145" s="21"/>
      <c r="N145" s="21">
        <v>-44050404838</v>
      </c>
      <c r="O145" s="21"/>
      <c r="P145" s="21">
        <f t="shared" si="9"/>
        <v>3172203592</v>
      </c>
      <c r="R145" s="28">
        <v>1823660787</v>
      </c>
      <c r="S145" s="29">
        <f t="shared" si="7"/>
        <v>-2495694636</v>
      </c>
    </row>
    <row r="146" spans="1:19">
      <c r="A146" s="218" t="s">
        <v>262</v>
      </c>
      <c r="C146" s="21">
        <v>430053</v>
      </c>
      <c r="D146" s="21"/>
      <c r="E146" s="21">
        <v>9768242122</v>
      </c>
      <c r="F146" s="21"/>
      <c r="G146" s="21">
        <v>-9760170580</v>
      </c>
      <c r="H146" s="21">
        <v>24160353058</v>
      </c>
      <c r="I146" s="30">
        <f t="shared" si="8"/>
        <v>8071542</v>
      </c>
      <c r="J146" s="21">
        <v>430053</v>
      </c>
      <c r="K146" s="21"/>
      <c r="L146" s="21">
        <v>9768242122</v>
      </c>
      <c r="M146" s="21"/>
      <c r="N146" s="21">
        <v>-11848924325</v>
      </c>
      <c r="O146" s="21"/>
      <c r="P146" s="21">
        <f t="shared" si="9"/>
        <v>-2080682203</v>
      </c>
      <c r="R146" s="28">
        <v>3760748044</v>
      </c>
      <c r="S146" s="29">
        <f t="shared" si="7"/>
        <v>2926252911</v>
      </c>
    </row>
    <row r="147" spans="1:19">
      <c r="A147" s="218" t="s">
        <v>225</v>
      </c>
      <c r="C147" s="21">
        <v>1519523</v>
      </c>
      <c r="D147" s="21"/>
      <c r="E147" s="21">
        <v>12467517095</v>
      </c>
      <c r="F147" s="21"/>
      <c r="G147" s="21">
        <v>-12787981439</v>
      </c>
      <c r="H147" s="21">
        <v>38975543742</v>
      </c>
      <c r="I147" s="30">
        <f t="shared" si="8"/>
        <v>-320464344</v>
      </c>
      <c r="J147" s="21">
        <v>1519523</v>
      </c>
      <c r="K147" s="21"/>
      <c r="L147" s="21">
        <v>12467517095</v>
      </c>
      <c r="M147" s="21"/>
      <c r="N147" s="21">
        <v>-12319542771</v>
      </c>
      <c r="O147" s="21"/>
      <c r="P147" s="21">
        <f t="shared" si="9"/>
        <v>147974324</v>
      </c>
      <c r="R147" s="28">
        <v>3284291861</v>
      </c>
      <c r="S147" s="29">
        <f t="shared" si="7"/>
        <v>8118572589</v>
      </c>
    </row>
    <row r="148" spans="1:19">
      <c r="A148" s="218" t="s">
        <v>226</v>
      </c>
      <c r="C148" s="21">
        <v>2171244</v>
      </c>
      <c r="D148" s="21"/>
      <c r="E148" s="21">
        <v>27928726776</v>
      </c>
      <c r="F148" s="21"/>
      <c r="G148" s="21">
        <v>-21807375228</v>
      </c>
      <c r="H148" s="21">
        <v>30287139066</v>
      </c>
      <c r="I148" s="30">
        <f t="shared" si="8"/>
        <v>6121351548</v>
      </c>
      <c r="J148" s="21">
        <v>2171244</v>
      </c>
      <c r="K148" s="21"/>
      <c r="L148" s="21">
        <v>27928726776</v>
      </c>
      <c r="M148" s="21"/>
      <c r="N148" s="21">
        <v>-23609371353</v>
      </c>
      <c r="O148" s="21"/>
      <c r="P148" s="21">
        <f t="shared" si="9"/>
        <v>4319355423</v>
      </c>
      <c r="R148" s="28">
        <v>5142001867</v>
      </c>
      <c r="S148" s="29">
        <f t="shared" si="7"/>
        <v>11610367365</v>
      </c>
    </row>
    <row r="149" spans="1:19">
      <c r="A149" s="218" t="s">
        <v>227</v>
      </c>
      <c r="C149" s="21">
        <v>1302938</v>
      </c>
      <c r="D149" s="21"/>
      <c r="E149" s="21">
        <v>26784436535</v>
      </c>
      <c r="F149" s="21"/>
      <c r="G149" s="21">
        <v>-24488358317</v>
      </c>
      <c r="H149" s="21">
        <v>39033926048</v>
      </c>
      <c r="I149" s="30">
        <f t="shared" si="8"/>
        <v>2296078218</v>
      </c>
      <c r="J149" s="21">
        <v>1302938</v>
      </c>
      <c r="K149" s="21"/>
      <c r="L149" s="21">
        <v>26784436535</v>
      </c>
      <c r="M149" s="21"/>
      <c r="N149" s="21">
        <v>-25949941402</v>
      </c>
      <c r="O149" s="21"/>
      <c r="P149" s="21">
        <f t="shared" si="9"/>
        <v>834495133</v>
      </c>
      <c r="R149" s="28">
        <v>4809766840</v>
      </c>
      <c r="S149" s="29">
        <f t="shared" si="7"/>
        <v>4809766840</v>
      </c>
    </row>
    <row r="150" spans="1:19">
      <c r="A150" s="218" t="s">
        <v>228</v>
      </c>
      <c r="C150" s="21">
        <v>8562275</v>
      </c>
      <c r="D150" s="21"/>
      <c r="E150" s="21">
        <v>31151465841</v>
      </c>
      <c r="F150" s="21"/>
      <c r="G150" s="21">
        <v>-31174737109</v>
      </c>
      <c r="H150" s="21">
        <v>4222452778</v>
      </c>
      <c r="I150" s="30">
        <f t="shared" si="8"/>
        <v>-23271268</v>
      </c>
      <c r="J150" s="21">
        <v>8562275</v>
      </c>
      <c r="K150" s="21"/>
      <c r="L150" s="21">
        <v>31151465841</v>
      </c>
      <c r="M150" s="21"/>
      <c r="N150" s="21">
        <v>-35985746569</v>
      </c>
      <c r="O150" s="21"/>
      <c r="P150" s="21">
        <f t="shared" si="9"/>
        <v>-4834280728</v>
      </c>
      <c r="R150" s="28">
        <v>30643430157</v>
      </c>
      <c r="S150" s="29">
        <f t="shared" si="7"/>
        <v>40479313781</v>
      </c>
    </row>
    <row r="151" spans="1:19">
      <c r="A151" s="218" t="s">
        <v>166</v>
      </c>
      <c r="C151" s="21">
        <v>32141095</v>
      </c>
      <c r="D151" s="21"/>
      <c r="E151" s="21">
        <v>54953751436</v>
      </c>
      <c r="F151" s="21"/>
      <c r="G151" s="21">
        <v>-50043259349</v>
      </c>
      <c r="H151" s="21">
        <v>36352276528</v>
      </c>
      <c r="I151" s="30">
        <f t="shared" si="8"/>
        <v>4910492087</v>
      </c>
      <c r="J151" s="21">
        <v>32141095</v>
      </c>
      <c r="K151" s="21"/>
      <c r="L151" s="21">
        <v>54953751436</v>
      </c>
      <c r="M151" s="21"/>
      <c r="N151" s="21">
        <v>-61422116934</v>
      </c>
      <c r="O151" s="21"/>
      <c r="P151" s="21">
        <f t="shared" si="9"/>
        <v>-6468365498</v>
      </c>
      <c r="R151" s="28">
        <v>871822777</v>
      </c>
      <c r="S151" s="29">
        <f t="shared" si="7"/>
        <v>2611027529</v>
      </c>
    </row>
    <row r="152" spans="1:19">
      <c r="A152" s="218" t="s">
        <v>165</v>
      </c>
      <c r="C152" s="21">
        <v>0</v>
      </c>
      <c r="D152" s="21"/>
      <c r="E152" s="21">
        <v>0</v>
      </c>
      <c r="F152" s="21"/>
      <c r="G152" s="21">
        <v>-474122383</v>
      </c>
      <c r="H152" s="21">
        <v>23788448126</v>
      </c>
      <c r="I152" s="30">
        <f t="shared" si="8"/>
        <v>-474122383</v>
      </c>
      <c r="J152" s="21">
        <v>0</v>
      </c>
      <c r="K152" s="21"/>
      <c r="L152" s="21">
        <v>0</v>
      </c>
      <c r="M152" s="21"/>
      <c r="N152" s="21">
        <v>0</v>
      </c>
      <c r="O152" s="21"/>
      <c r="P152" s="21">
        <f t="shared" si="9"/>
        <v>0</v>
      </c>
      <c r="R152" s="28">
        <v>1240280758</v>
      </c>
      <c r="S152" s="29">
        <f t="shared" si="7"/>
        <v>-6878991758</v>
      </c>
    </row>
    <row r="153" spans="1:19">
      <c r="A153" s="218" t="s">
        <v>164</v>
      </c>
      <c r="C153" s="21">
        <v>27880793</v>
      </c>
      <c r="D153" s="21"/>
      <c r="E153" s="21">
        <v>117788334699</v>
      </c>
      <c r="F153" s="21"/>
      <c r="G153" s="21">
        <v>-101957848922</v>
      </c>
      <c r="H153" s="21">
        <v>9128487957</v>
      </c>
      <c r="I153" s="30">
        <f t="shared" si="8"/>
        <v>15830485777</v>
      </c>
      <c r="J153" s="21">
        <v>27880793</v>
      </c>
      <c r="K153" s="21"/>
      <c r="L153" s="21">
        <v>117788334699</v>
      </c>
      <c r="M153" s="21"/>
      <c r="N153" s="21">
        <v>-127624218323</v>
      </c>
      <c r="O153" s="21"/>
      <c r="P153" s="21">
        <f t="shared" si="9"/>
        <v>-9835883624</v>
      </c>
      <c r="R153" s="28">
        <v>-2409956499</v>
      </c>
      <c r="S153" s="29">
        <f t="shared" si="7"/>
        <v>-213801724</v>
      </c>
    </row>
    <row r="154" spans="1:19">
      <c r="A154" s="218" t="s">
        <v>163</v>
      </c>
      <c r="C154" s="21">
        <v>1547138</v>
      </c>
      <c r="D154" s="21"/>
      <c r="E154" s="21">
        <v>8843112044</v>
      </c>
      <c r="F154" s="21"/>
      <c r="G154" s="21">
        <v>-8742556555</v>
      </c>
      <c r="H154" s="21">
        <v>22046273455</v>
      </c>
      <c r="I154" s="30">
        <f t="shared" si="8"/>
        <v>100555489</v>
      </c>
      <c r="J154" s="21">
        <v>1547138</v>
      </c>
      <c r="K154" s="21"/>
      <c r="L154" s="21">
        <v>8843112044</v>
      </c>
      <c r="M154" s="21"/>
      <c r="N154" s="21">
        <v>-10582316796</v>
      </c>
      <c r="O154" s="21"/>
      <c r="P154" s="21">
        <f t="shared" si="9"/>
        <v>-1739204752</v>
      </c>
      <c r="R154" s="28">
        <v>-820710999</v>
      </c>
      <c r="S154" s="29">
        <f t="shared" si="7"/>
        <v>-3578939717</v>
      </c>
    </row>
    <row r="155" spans="1:19">
      <c r="A155" s="218" t="s">
        <v>162</v>
      </c>
      <c r="C155" s="21">
        <v>9008745</v>
      </c>
      <c r="D155" s="21"/>
      <c r="E155" s="21">
        <v>59551700736</v>
      </c>
      <c r="F155" s="21"/>
      <c r="G155" s="21">
        <v>-52826098950</v>
      </c>
      <c r="H155" s="21">
        <v>21448394218</v>
      </c>
      <c r="I155" s="30">
        <f t="shared" si="8"/>
        <v>6725601786</v>
      </c>
      <c r="J155" s="21">
        <v>9008745</v>
      </c>
      <c r="K155" s="21"/>
      <c r="L155" s="21">
        <v>59551700736</v>
      </c>
      <c r="M155" s="21"/>
      <c r="N155" s="21">
        <v>-51432428220</v>
      </c>
      <c r="O155" s="21"/>
      <c r="P155" s="21">
        <f t="shared" si="9"/>
        <v>8119272516</v>
      </c>
      <c r="R155" s="28">
        <v>3819003393</v>
      </c>
      <c r="S155" s="29">
        <f t="shared" si="7"/>
        <v>4067852570</v>
      </c>
    </row>
    <row r="156" spans="1:19">
      <c r="A156" s="218" t="s">
        <v>161</v>
      </c>
      <c r="C156" s="21">
        <v>19351451</v>
      </c>
      <c r="D156" s="21"/>
      <c r="E156" s="21">
        <v>40184651315</v>
      </c>
      <c r="F156" s="21"/>
      <c r="G156" s="21">
        <v>-38400304920</v>
      </c>
      <c r="H156" s="21">
        <v>25027147334</v>
      </c>
      <c r="I156" s="30">
        <f t="shared" si="8"/>
        <v>1784346395</v>
      </c>
      <c r="J156" s="21">
        <v>19351451</v>
      </c>
      <c r="K156" s="21"/>
      <c r="L156" s="21">
        <v>40184651315</v>
      </c>
      <c r="M156" s="21"/>
      <c r="N156" s="21">
        <v>-42380806090</v>
      </c>
      <c r="O156" s="21"/>
      <c r="P156" s="21">
        <f t="shared" si="9"/>
        <v>-2196154775</v>
      </c>
      <c r="R156" s="28">
        <v>1096051853</v>
      </c>
      <c r="S156" s="29">
        <f t="shared" si="7"/>
        <v>-12206910738</v>
      </c>
    </row>
    <row r="157" spans="1:19">
      <c r="A157" s="218" t="s">
        <v>160</v>
      </c>
      <c r="C157" s="21">
        <v>4724888</v>
      </c>
      <c r="D157" s="21"/>
      <c r="E157" s="21">
        <v>39030199559</v>
      </c>
      <c r="F157" s="21"/>
      <c r="G157" s="21">
        <v>-37543754697</v>
      </c>
      <c r="H157" s="21">
        <v>62927778398</v>
      </c>
      <c r="I157" s="30">
        <f t="shared" si="8"/>
        <v>1486444862</v>
      </c>
      <c r="J157" s="21">
        <v>4724888</v>
      </c>
      <c r="K157" s="21"/>
      <c r="L157" s="21">
        <v>39030199559</v>
      </c>
      <c r="M157" s="21"/>
      <c r="N157" s="21">
        <v>-36271970841</v>
      </c>
      <c r="O157" s="21"/>
      <c r="P157" s="21">
        <f t="shared" si="9"/>
        <v>2758228718</v>
      </c>
      <c r="R157" s="28">
        <v>4590228087</v>
      </c>
      <c r="S157" s="29">
        <f t="shared" si="7"/>
        <v>14646560261</v>
      </c>
    </row>
    <row r="158" spans="1:19">
      <c r="A158" s="218" t="s">
        <v>159</v>
      </c>
      <c r="C158" s="21">
        <v>131590</v>
      </c>
      <c r="D158" s="21"/>
      <c r="E158" s="21">
        <v>2608292370</v>
      </c>
      <c r="F158" s="21"/>
      <c r="G158" s="21">
        <v>-2518953620</v>
      </c>
      <c r="H158" s="21">
        <v>14570955002</v>
      </c>
      <c r="I158" s="30">
        <f t="shared" si="8"/>
        <v>89338750</v>
      </c>
      <c r="J158" s="21">
        <v>131590</v>
      </c>
      <c r="K158" s="21"/>
      <c r="L158" s="21">
        <v>2608292370</v>
      </c>
      <c r="M158" s="21"/>
      <c r="N158" s="21">
        <v>-2857141547</v>
      </c>
      <c r="O158" s="21"/>
      <c r="P158" s="21">
        <f t="shared" si="9"/>
        <v>-248849177</v>
      </c>
      <c r="R158" s="28">
        <v>9195361625</v>
      </c>
      <c r="S158" s="29">
        <f t="shared" si="7"/>
        <v>7742839867</v>
      </c>
    </row>
    <row r="159" spans="1:19">
      <c r="A159" s="218" t="s">
        <v>158</v>
      </c>
      <c r="C159" s="21">
        <v>9788973</v>
      </c>
      <c r="D159" s="21"/>
      <c r="E159" s="21">
        <v>113071066460</v>
      </c>
      <c r="F159" s="21"/>
      <c r="G159" s="21">
        <v>-106788105297</v>
      </c>
      <c r="H159" s="21">
        <v>54351549102</v>
      </c>
      <c r="I159" s="30">
        <f t="shared" si="8"/>
        <v>6282961163</v>
      </c>
      <c r="J159" s="21">
        <v>9788973</v>
      </c>
      <c r="K159" s="21"/>
      <c r="L159" s="21">
        <v>113071066460</v>
      </c>
      <c r="M159" s="21"/>
      <c r="N159" s="21">
        <v>-99768103869</v>
      </c>
      <c r="O159" s="21"/>
      <c r="P159" s="21">
        <f t="shared" si="9"/>
        <v>13302962591</v>
      </c>
      <c r="R159" s="28">
        <v>-700861469</v>
      </c>
      <c r="S159" s="29">
        <f t="shared" si="7"/>
        <v>-1695137879</v>
      </c>
    </row>
    <row r="160" spans="1:19">
      <c r="A160" s="218" t="s">
        <v>157</v>
      </c>
      <c r="C160" s="21">
        <v>2861522</v>
      </c>
      <c r="D160" s="21"/>
      <c r="E160" s="21">
        <v>51144037081</v>
      </c>
      <c r="F160" s="21"/>
      <c r="G160" s="21">
        <v>-50238597273</v>
      </c>
      <c r="H160" s="21">
        <v>34177591648</v>
      </c>
      <c r="I160" s="30">
        <f t="shared" si="8"/>
        <v>905439808</v>
      </c>
      <c r="J160" s="21">
        <v>2861522</v>
      </c>
      <c r="K160" s="21"/>
      <c r="L160" s="21">
        <v>51144037081</v>
      </c>
      <c r="M160" s="21"/>
      <c r="N160" s="21">
        <v>-61200369255</v>
      </c>
      <c r="O160" s="21"/>
      <c r="P160" s="21">
        <f t="shared" si="9"/>
        <v>-10056332174</v>
      </c>
      <c r="R160" s="28">
        <v>6189904022</v>
      </c>
      <c r="S160" s="29">
        <f t="shared" si="7"/>
        <v>13038483406</v>
      </c>
    </row>
    <row r="161" spans="1:19">
      <c r="A161" s="218" t="s">
        <v>156</v>
      </c>
      <c r="C161" s="21">
        <v>455105</v>
      </c>
      <c r="D161" s="21"/>
      <c r="E161" s="21">
        <v>7740514816</v>
      </c>
      <c r="F161" s="21"/>
      <c r="G161" s="21">
        <v>-7740514816</v>
      </c>
      <c r="H161" s="21">
        <v>37123974868</v>
      </c>
      <c r="I161" s="30">
        <f t="shared" si="8"/>
        <v>0</v>
      </c>
      <c r="J161" s="21">
        <v>455105</v>
      </c>
      <c r="K161" s="21"/>
      <c r="L161" s="21">
        <v>7740514816</v>
      </c>
      <c r="M161" s="21"/>
      <c r="N161" s="21">
        <v>-6287993058</v>
      </c>
      <c r="O161" s="21"/>
      <c r="P161" s="21">
        <f t="shared" si="9"/>
        <v>1452521758</v>
      </c>
      <c r="R161" s="28">
        <v>1672820080</v>
      </c>
      <c r="S161" s="29">
        <f t="shared" si="7"/>
        <v>8407407201</v>
      </c>
    </row>
    <row r="162" spans="1:19">
      <c r="A162" s="218" t="s">
        <v>155</v>
      </c>
      <c r="C162" s="21">
        <v>1310170</v>
      </c>
      <c r="D162" s="21"/>
      <c r="E162" s="21">
        <v>59661775322</v>
      </c>
      <c r="F162" s="21"/>
      <c r="G162" s="21">
        <v>-58047584408</v>
      </c>
      <c r="H162" s="21">
        <v>51537406445</v>
      </c>
      <c r="I162" s="30">
        <f t="shared" si="8"/>
        <v>1614190914</v>
      </c>
      <c r="J162" s="21">
        <v>1310170</v>
      </c>
      <c r="K162" s="21"/>
      <c r="L162" s="21">
        <v>59661775322</v>
      </c>
      <c r="M162" s="21"/>
      <c r="N162" s="21">
        <v>-58667498912</v>
      </c>
      <c r="O162" s="21"/>
      <c r="P162" s="21">
        <f t="shared" si="9"/>
        <v>994276410</v>
      </c>
      <c r="R162" s="28">
        <v>816112077</v>
      </c>
      <c r="S162" s="29">
        <f t="shared" si="7"/>
        <v>4512695182</v>
      </c>
    </row>
    <row r="163" spans="1:19">
      <c r="A163" s="218" t="s">
        <v>154</v>
      </c>
      <c r="C163" s="21">
        <v>10183726</v>
      </c>
      <c r="D163" s="21"/>
      <c r="E163" s="21">
        <v>52842753378</v>
      </c>
      <c r="F163" s="21"/>
      <c r="G163" s="21">
        <v>-47072258717</v>
      </c>
      <c r="H163" s="21">
        <v>39191159921</v>
      </c>
      <c r="I163" s="30">
        <f t="shared" si="8"/>
        <v>5770494661</v>
      </c>
      <c r="J163" s="21">
        <v>10183726</v>
      </c>
      <c r="K163" s="21"/>
      <c r="L163" s="21">
        <v>52842753378</v>
      </c>
      <c r="M163" s="21"/>
      <c r="N163" s="21">
        <v>-59691332762</v>
      </c>
      <c r="O163" s="21"/>
      <c r="P163" s="21">
        <f t="shared" si="9"/>
        <v>-6848579384</v>
      </c>
      <c r="R163" s="28">
        <v>9156222643</v>
      </c>
      <c r="S163" s="29">
        <f t="shared" si="7"/>
        <v>9536168064</v>
      </c>
    </row>
    <row r="164" spans="1:19">
      <c r="A164" s="218" t="s">
        <v>153</v>
      </c>
      <c r="C164" s="21">
        <v>11204239</v>
      </c>
      <c r="D164" s="21"/>
      <c r="E164" s="21">
        <v>69164333166</v>
      </c>
      <c r="F164" s="21"/>
      <c r="G164" s="21">
        <v>-69048612823</v>
      </c>
      <c r="H164" s="21">
        <v>170780618063</v>
      </c>
      <c r="I164" s="30">
        <f t="shared" si="8"/>
        <v>115720343</v>
      </c>
      <c r="J164" s="21">
        <v>11204239</v>
      </c>
      <c r="K164" s="21"/>
      <c r="L164" s="21">
        <v>69164333166</v>
      </c>
      <c r="M164" s="21"/>
      <c r="N164" s="21">
        <v>-75898920287</v>
      </c>
      <c r="O164" s="21"/>
      <c r="P164" s="21">
        <f t="shared" si="9"/>
        <v>-6734587121</v>
      </c>
      <c r="R164" s="28">
        <v>292195066</v>
      </c>
      <c r="S164" s="29">
        <f t="shared" si="7"/>
        <v>-5436780838</v>
      </c>
    </row>
    <row r="165" spans="1:19">
      <c r="A165" s="218" t="s">
        <v>152</v>
      </c>
      <c r="C165" s="21">
        <v>1271249</v>
      </c>
      <c r="D165" s="21"/>
      <c r="E165" s="21">
        <v>39717621705</v>
      </c>
      <c r="F165" s="21"/>
      <c r="G165" s="21">
        <v>-36821353762</v>
      </c>
      <c r="H165" s="21">
        <v>18057821350</v>
      </c>
      <c r="I165" s="30">
        <f t="shared" si="8"/>
        <v>2896267943</v>
      </c>
      <c r="J165" s="21">
        <v>1271249</v>
      </c>
      <c r="K165" s="21"/>
      <c r="L165" s="21">
        <v>39717621705</v>
      </c>
      <c r="M165" s="21"/>
      <c r="N165" s="21">
        <v>-43414204810</v>
      </c>
      <c r="O165" s="21"/>
      <c r="P165" s="21">
        <f t="shared" si="9"/>
        <v>-3696583105</v>
      </c>
      <c r="R165" s="28">
        <v>4177927175</v>
      </c>
      <c r="S165" s="29">
        <f t="shared" si="7"/>
        <v>4346366179</v>
      </c>
    </row>
    <row r="166" spans="1:19">
      <c r="A166" s="218" t="s">
        <v>151</v>
      </c>
      <c r="C166" s="21">
        <v>8851541</v>
      </c>
      <c r="D166" s="21"/>
      <c r="E166" s="21">
        <v>158379737961</v>
      </c>
      <c r="F166" s="21"/>
      <c r="G166" s="21">
        <v>-134308337678</v>
      </c>
      <c r="H166" s="21">
        <v>4657350179</v>
      </c>
      <c r="I166" s="30">
        <f t="shared" si="8"/>
        <v>24071400283</v>
      </c>
      <c r="J166" s="21">
        <v>8851541</v>
      </c>
      <c r="K166" s="21"/>
      <c r="L166" s="21">
        <v>158379737961</v>
      </c>
      <c r="M166" s="21"/>
      <c r="N166" s="21">
        <v>-158759683382</v>
      </c>
      <c r="O166" s="21"/>
      <c r="P166" s="21">
        <f t="shared" si="9"/>
        <v>-379945421</v>
      </c>
      <c r="R166" s="28">
        <v>3760268461</v>
      </c>
      <c r="S166" s="29">
        <f t="shared" ref="S166:S185" si="10">R166-P169</f>
        <v>6568880525</v>
      </c>
    </row>
    <row r="167" spans="1:19">
      <c r="A167" s="218" t="s">
        <v>150</v>
      </c>
      <c r="C167" s="21">
        <v>1597641</v>
      </c>
      <c r="D167" s="21"/>
      <c r="E167" s="21">
        <v>37956427365</v>
      </c>
      <c r="F167" s="21"/>
      <c r="G167" s="21">
        <v>-32875228447</v>
      </c>
      <c r="H167" s="21">
        <v>43618409682</v>
      </c>
      <c r="I167" s="30">
        <f t="shared" si="8"/>
        <v>5081198918</v>
      </c>
      <c r="J167" s="21">
        <v>1597641</v>
      </c>
      <c r="K167" s="21"/>
      <c r="L167" s="21">
        <v>37956427365</v>
      </c>
      <c r="M167" s="21"/>
      <c r="N167" s="21">
        <v>-32227451461</v>
      </c>
      <c r="O167" s="21"/>
      <c r="P167" s="21">
        <f t="shared" si="9"/>
        <v>5728975904</v>
      </c>
      <c r="R167" s="28">
        <v>243990826</v>
      </c>
      <c r="S167" s="29">
        <f t="shared" si="10"/>
        <v>-2032161671</v>
      </c>
    </row>
    <row r="168" spans="1:19">
      <c r="A168" s="218" t="s">
        <v>421</v>
      </c>
      <c r="C168" s="21">
        <v>442014</v>
      </c>
      <c r="D168" s="21"/>
      <c r="E168" s="21">
        <v>4956251712</v>
      </c>
      <c r="F168" s="21"/>
      <c r="G168" s="21">
        <v>-5124690716</v>
      </c>
      <c r="H168" s="21">
        <v>3126644877</v>
      </c>
      <c r="I168" s="30">
        <f t="shared" si="8"/>
        <v>-168439004</v>
      </c>
      <c r="J168" s="21">
        <v>442014</v>
      </c>
      <c r="K168" s="21"/>
      <c r="L168" s="21">
        <v>4956251712</v>
      </c>
      <c r="M168" s="21"/>
      <c r="N168" s="21">
        <v>-5124690716</v>
      </c>
      <c r="O168" s="21"/>
      <c r="P168" s="21">
        <f t="shared" si="9"/>
        <v>-168439004</v>
      </c>
      <c r="R168" s="28">
        <v>-886549599</v>
      </c>
      <c r="S168" s="29">
        <f t="shared" si="10"/>
        <v>-12190530853</v>
      </c>
    </row>
    <row r="169" spans="1:19">
      <c r="A169" s="218" t="s">
        <v>408</v>
      </c>
      <c r="C169" s="21">
        <v>5329097</v>
      </c>
      <c r="D169" s="21"/>
      <c r="E169" s="21">
        <v>45080779312</v>
      </c>
      <c r="F169" s="21"/>
      <c r="G169" s="21">
        <v>-47889391376</v>
      </c>
      <c r="H169" s="21">
        <v>73246937949</v>
      </c>
      <c r="I169" s="30">
        <f t="shared" si="8"/>
        <v>-2808612064</v>
      </c>
      <c r="J169" s="21">
        <v>5329097</v>
      </c>
      <c r="K169" s="21"/>
      <c r="L169" s="21">
        <v>45080779312</v>
      </c>
      <c r="M169" s="21"/>
      <c r="N169" s="21">
        <v>-47889391376</v>
      </c>
      <c r="O169" s="21"/>
      <c r="P169" s="21">
        <f t="shared" si="9"/>
        <v>-2808612064</v>
      </c>
      <c r="R169" s="28">
        <v>4012322462</v>
      </c>
      <c r="S169" s="29">
        <f t="shared" si="10"/>
        <v>6871898765</v>
      </c>
    </row>
    <row r="170" spans="1:19">
      <c r="A170" s="218" t="s">
        <v>413</v>
      </c>
      <c r="C170" s="21">
        <v>7437298</v>
      </c>
      <c r="D170" s="21"/>
      <c r="E170" s="21">
        <v>36151995319</v>
      </c>
      <c r="F170" s="21"/>
      <c r="G170" s="21">
        <v>-33875842822</v>
      </c>
      <c r="H170" s="21">
        <v>36972551396</v>
      </c>
      <c r="I170" s="30">
        <f t="shared" si="8"/>
        <v>2276152497</v>
      </c>
      <c r="J170" s="21">
        <v>7437298</v>
      </c>
      <c r="K170" s="21"/>
      <c r="L170" s="21">
        <v>36151995319</v>
      </c>
      <c r="M170" s="21"/>
      <c r="N170" s="21">
        <v>-33875842822</v>
      </c>
      <c r="O170" s="21"/>
      <c r="P170" s="21">
        <f t="shared" si="9"/>
        <v>2276152497</v>
      </c>
      <c r="R170" s="28">
        <v>3050699002</v>
      </c>
      <c r="S170" s="29">
        <f t="shared" si="10"/>
        <v>3754575626</v>
      </c>
    </row>
    <row r="171" spans="1:19">
      <c r="A171" s="218" t="s">
        <v>366</v>
      </c>
      <c r="C171" s="21">
        <v>11997044</v>
      </c>
      <c r="D171" s="21"/>
      <c r="E171" s="21">
        <v>93020160391</v>
      </c>
      <c r="F171" s="21"/>
      <c r="G171" s="21">
        <v>-75590412884</v>
      </c>
      <c r="H171" s="21">
        <v>49776574906</v>
      </c>
      <c r="I171" s="30">
        <f t="shared" si="8"/>
        <v>17429747507</v>
      </c>
      <c r="J171" s="21">
        <v>11997044</v>
      </c>
      <c r="K171" s="21"/>
      <c r="L171" s="21">
        <v>93020160391</v>
      </c>
      <c r="M171" s="21"/>
      <c r="N171" s="21">
        <v>-81716179137</v>
      </c>
      <c r="O171" s="21"/>
      <c r="P171" s="21">
        <f t="shared" si="9"/>
        <v>11303981254</v>
      </c>
      <c r="R171" s="28">
        <v>2583967669</v>
      </c>
      <c r="S171" s="29">
        <f t="shared" si="10"/>
        <v>3570144582</v>
      </c>
    </row>
    <row r="172" spans="1:19">
      <c r="A172" s="218" t="s">
        <v>357</v>
      </c>
      <c r="C172" s="21">
        <v>2488518</v>
      </c>
      <c r="D172" s="21"/>
      <c r="E172" s="21">
        <v>39604118202</v>
      </c>
      <c r="F172" s="21"/>
      <c r="G172" s="21">
        <v>-34387843140</v>
      </c>
      <c r="H172" s="21">
        <v>23082864098</v>
      </c>
      <c r="I172" s="30">
        <f t="shared" si="8"/>
        <v>5216275062</v>
      </c>
      <c r="J172" s="21">
        <v>2488518</v>
      </c>
      <c r="K172" s="21"/>
      <c r="L172" s="21">
        <v>39604118202</v>
      </c>
      <c r="M172" s="21"/>
      <c r="N172" s="21">
        <v>-42463694505</v>
      </c>
      <c r="O172" s="21"/>
      <c r="P172" s="21">
        <f t="shared" si="9"/>
        <v>-2859576303</v>
      </c>
      <c r="R172" s="28">
        <v>4060256163</v>
      </c>
      <c r="S172" s="29">
        <f t="shared" si="10"/>
        <v>-2872900776</v>
      </c>
    </row>
    <row r="173" spans="1:19">
      <c r="A173" s="218" t="s">
        <v>358</v>
      </c>
      <c r="C173" s="21">
        <v>255370</v>
      </c>
      <c r="D173" s="21"/>
      <c r="E173" s="21">
        <v>9138619749</v>
      </c>
      <c r="F173" s="21"/>
      <c r="G173" s="21">
        <v>-9309462022</v>
      </c>
      <c r="H173" s="21">
        <v>10328633170</v>
      </c>
      <c r="I173" s="30">
        <f t="shared" si="8"/>
        <v>-170842273</v>
      </c>
      <c r="J173" s="21">
        <v>255370</v>
      </c>
      <c r="K173" s="21"/>
      <c r="L173" s="21">
        <v>9138619749</v>
      </c>
      <c r="M173" s="21"/>
      <c r="N173" s="21">
        <v>-9842496373</v>
      </c>
      <c r="O173" s="21"/>
      <c r="P173" s="21">
        <f t="shared" si="9"/>
        <v>-703876624</v>
      </c>
      <c r="R173" s="28">
        <v>3481018169</v>
      </c>
      <c r="S173" s="29">
        <f t="shared" si="10"/>
        <v>-1083559766</v>
      </c>
    </row>
    <row r="174" spans="1:19">
      <c r="A174" s="218" t="s">
        <v>348</v>
      </c>
      <c r="C174" s="21">
        <v>5320834</v>
      </c>
      <c r="D174" s="21"/>
      <c r="E174" s="21">
        <v>50776080364</v>
      </c>
      <c r="F174" s="21"/>
      <c r="G174" s="21">
        <v>-49366141566</v>
      </c>
      <c r="H174" s="21">
        <v>46462185386</v>
      </c>
      <c r="I174" s="30">
        <f t="shared" si="8"/>
        <v>1409938798</v>
      </c>
      <c r="J174" s="21">
        <v>5320834</v>
      </c>
      <c r="K174" s="21"/>
      <c r="L174" s="21">
        <v>50776080364</v>
      </c>
      <c r="M174" s="21"/>
      <c r="N174" s="21">
        <v>-51762257277</v>
      </c>
      <c r="O174" s="21"/>
      <c r="P174" s="21">
        <f t="shared" si="9"/>
        <v>-986176913</v>
      </c>
      <c r="R174" s="28">
        <v>12793471413</v>
      </c>
      <c r="S174" s="29">
        <f t="shared" si="10"/>
        <v>-5563952897</v>
      </c>
    </row>
    <row r="175" spans="1:19">
      <c r="A175" s="218" t="s">
        <v>339</v>
      </c>
      <c r="C175" s="21">
        <v>1628558</v>
      </c>
      <c r="D175" s="21"/>
      <c r="E175" s="21">
        <v>32134531389</v>
      </c>
      <c r="F175" s="21"/>
      <c r="G175" s="21">
        <v>-24204169193</v>
      </c>
      <c r="H175" s="21">
        <v>55693687805</v>
      </c>
      <c r="I175" s="30">
        <f t="shared" si="8"/>
        <v>7930362196</v>
      </c>
      <c r="J175" s="21">
        <v>1628558</v>
      </c>
      <c r="K175" s="21"/>
      <c r="L175" s="21">
        <v>32134531389</v>
      </c>
      <c r="M175" s="21"/>
      <c r="N175" s="21">
        <v>-25201374450</v>
      </c>
      <c r="O175" s="21"/>
      <c r="P175" s="21">
        <f t="shared" si="9"/>
        <v>6933156939</v>
      </c>
      <c r="R175" s="28">
        <v>4132533832</v>
      </c>
      <c r="S175" s="29">
        <f t="shared" si="10"/>
        <v>6398451878</v>
      </c>
    </row>
    <row r="176" spans="1:19">
      <c r="A176" s="218" t="s">
        <v>332</v>
      </c>
      <c r="C176" s="21">
        <v>3632498</v>
      </c>
      <c r="D176" s="21"/>
      <c r="E176" s="21">
        <v>40080819473</v>
      </c>
      <c r="F176" s="21"/>
      <c r="G176" s="21">
        <v>-36809232026</v>
      </c>
      <c r="H176" s="21">
        <v>51779912353</v>
      </c>
      <c r="I176" s="30">
        <f t="shared" si="8"/>
        <v>3271587447</v>
      </c>
      <c r="J176" s="21">
        <v>3632498</v>
      </c>
      <c r="K176" s="21"/>
      <c r="L176" s="21">
        <v>40080819473</v>
      </c>
      <c r="M176" s="21"/>
      <c r="N176" s="21">
        <v>-35516241538</v>
      </c>
      <c r="O176" s="21"/>
      <c r="P176" s="21">
        <f t="shared" si="9"/>
        <v>4564577935</v>
      </c>
      <c r="R176" s="28">
        <v>-70284517</v>
      </c>
      <c r="S176" s="29">
        <f t="shared" si="10"/>
        <v>391936464</v>
      </c>
    </row>
    <row r="177" spans="1:19">
      <c r="A177" s="218" t="s">
        <v>335</v>
      </c>
      <c r="C177" s="21">
        <v>9231905</v>
      </c>
      <c r="D177" s="21"/>
      <c r="E177" s="21">
        <v>160597065394</v>
      </c>
      <c r="F177" s="21"/>
      <c r="G177" s="21">
        <v>-143564577384</v>
      </c>
      <c r="H177" s="21">
        <v>46002989822</v>
      </c>
      <c r="I177" s="30">
        <f t="shared" si="8"/>
        <v>17032488010</v>
      </c>
      <c r="J177" s="21">
        <v>9231905</v>
      </c>
      <c r="K177" s="21"/>
      <c r="L177" s="21">
        <v>160597065394</v>
      </c>
      <c r="M177" s="21"/>
      <c r="N177" s="21">
        <v>-142239641084</v>
      </c>
      <c r="O177" s="21"/>
      <c r="P177" s="21">
        <f t="shared" si="9"/>
        <v>18357424310</v>
      </c>
      <c r="R177" s="28">
        <v>6717698203</v>
      </c>
      <c r="S177" s="29">
        <f t="shared" si="10"/>
        <v>14247834277</v>
      </c>
    </row>
    <row r="178" spans="1:19">
      <c r="A178" s="218" t="s">
        <v>297</v>
      </c>
      <c r="C178" s="21">
        <v>9236406</v>
      </c>
      <c r="D178" s="21"/>
      <c r="E178" s="21">
        <v>34742604475</v>
      </c>
      <c r="F178" s="21"/>
      <c r="G178" s="21">
        <v>-29784911645</v>
      </c>
      <c r="H178" s="21">
        <v>56222780726</v>
      </c>
      <c r="I178" s="30">
        <f t="shared" si="8"/>
        <v>4957692830</v>
      </c>
      <c r="J178" s="21">
        <v>9236406</v>
      </c>
      <c r="K178" s="21"/>
      <c r="L178" s="21">
        <v>34742604475</v>
      </c>
      <c r="M178" s="21"/>
      <c r="N178" s="21">
        <v>-37008522521</v>
      </c>
      <c r="O178" s="21"/>
      <c r="P178" s="21">
        <f t="shared" si="9"/>
        <v>-2265918046</v>
      </c>
      <c r="R178" s="28">
        <v>20798631970</v>
      </c>
      <c r="S178" s="29">
        <f t="shared" si="10"/>
        <v>23190495181</v>
      </c>
    </row>
    <row r="179" spans="1:19">
      <c r="A179" s="218" t="s">
        <v>289</v>
      </c>
      <c r="C179" s="21">
        <v>2063778</v>
      </c>
      <c r="D179" s="21"/>
      <c r="E179" s="21">
        <v>33603545775</v>
      </c>
      <c r="F179" s="21"/>
      <c r="G179" s="21">
        <v>-30745345920</v>
      </c>
      <c r="H179" s="21">
        <v>136545932670</v>
      </c>
      <c r="I179" s="30">
        <f t="shared" si="8"/>
        <v>2858199855</v>
      </c>
      <c r="J179" s="21">
        <v>2063778</v>
      </c>
      <c r="K179" s="21"/>
      <c r="L179" s="21">
        <v>33603545775</v>
      </c>
      <c r="M179" s="21"/>
      <c r="N179" s="21">
        <v>-34065766756</v>
      </c>
      <c r="O179" s="21"/>
      <c r="P179" s="21">
        <f t="shared" si="9"/>
        <v>-462220981</v>
      </c>
      <c r="R179" s="28">
        <v>4930219011</v>
      </c>
      <c r="S179" s="29">
        <f t="shared" si="10"/>
        <v>5938357993</v>
      </c>
    </row>
    <row r="180" spans="1:19">
      <c r="A180" s="218" t="s">
        <v>278</v>
      </c>
      <c r="C180" s="21">
        <v>5511420</v>
      </c>
      <c r="D180" s="21"/>
      <c r="E180" s="21">
        <v>87712819088</v>
      </c>
      <c r="F180" s="21"/>
      <c r="G180" s="21">
        <v>-82153101611</v>
      </c>
      <c r="H180" s="21">
        <v>39662753848</v>
      </c>
      <c r="I180" s="30">
        <f t="shared" si="8"/>
        <v>5559717477</v>
      </c>
      <c r="J180" s="21">
        <v>5511420</v>
      </c>
      <c r="K180" s="21"/>
      <c r="L180" s="21">
        <v>87712819088</v>
      </c>
      <c r="M180" s="21"/>
      <c r="N180" s="21">
        <v>-95242955162</v>
      </c>
      <c r="O180" s="21"/>
      <c r="P180" s="21">
        <f t="shared" si="9"/>
        <v>-7530136074</v>
      </c>
      <c r="R180" s="28">
        <v>2529666796</v>
      </c>
      <c r="S180" s="29">
        <f t="shared" si="10"/>
        <v>-28161185569</v>
      </c>
    </row>
    <row r="181" spans="1:19">
      <c r="A181" s="218" t="s">
        <v>250</v>
      </c>
      <c r="C181" s="21">
        <v>2308808</v>
      </c>
      <c r="D181" s="21"/>
      <c r="E181" s="21">
        <v>27127734405</v>
      </c>
      <c r="F181" s="21"/>
      <c r="G181" s="21">
        <v>-19661836093</v>
      </c>
      <c r="H181" s="21">
        <v>25377432000</v>
      </c>
      <c r="I181" s="30">
        <f t="shared" si="8"/>
        <v>7465898312</v>
      </c>
      <c r="J181" s="21">
        <v>2308808</v>
      </c>
      <c r="K181" s="21"/>
      <c r="L181" s="21">
        <v>27127734405</v>
      </c>
      <c r="M181" s="21"/>
      <c r="N181" s="21">
        <v>-29519597616</v>
      </c>
      <c r="O181" s="21"/>
      <c r="P181" s="21">
        <f t="shared" si="9"/>
        <v>-2391863211</v>
      </c>
      <c r="R181" s="28">
        <v>8094414980</v>
      </c>
      <c r="S181" s="29">
        <f t="shared" si="10"/>
        <v>5533714160</v>
      </c>
    </row>
    <row r="182" spans="1:19">
      <c r="A182" s="218" t="s">
        <v>229</v>
      </c>
      <c r="C182" s="21">
        <v>19754061</v>
      </c>
      <c r="D182" s="21"/>
      <c r="E182" s="21">
        <v>55100087294</v>
      </c>
      <c r="F182" s="21"/>
      <c r="G182" s="21">
        <v>-59973989584</v>
      </c>
      <c r="H182" s="21">
        <v>4862426088</v>
      </c>
      <c r="I182" s="30">
        <f t="shared" si="8"/>
        <v>-4873902290</v>
      </c>
      <c r="J182" s="21">
        <v>19754061</v>
      </c>
      <c r="K182" s="21"/>
      <c r="L182" s="21">
        <v>55100087294</v>
      </c>
      <c r="M182" s="21"/>
      <c r="N182" s="21">
        <v>-56108226276</v>
      </c>
      <c r="O182" s="21"/>
      <c r="P182" s="21">
        <f t="shared" si="9"/>
        <v>-1008138982</v>
      </c>
      <c r="R182" s="28">
        <v>2176588604</v>
      </c>
      <c r="S182" s="29">
        <f t="shared" si="10"/>
        <v>-16398080748</v>
      </c>
    </row>
    <row r="183" spans="1:19">
      <c r="A183" s="218" t="s">
        <v>230</v>
      </c>
      <c r="C183" s="21">
        <v>3586522</v>
      </c>
      <c r="D183" s="21"/>
      <c r="E183" s="21">
        <v>90413020447</v>
      </c>
      <c r="F183" s="21"/>
      <c r="G183" s="21">
        <v>-81411709993</v>
      </c>
      <c r="H183" s="21">
        <v>2448947251</v>
      </c>
      <c r="I183" s="30">
        <f t="shared" si="8"/>
        <v>9001310454</v>
      </c>
      <c r="J183" s="21">
        <v>3586522</v>
      </c>
      <c r="K183" s="21"/>
      <c r="L183" s="21">
        <v>90413020447</v>
      </c>
      <c r="M183" s="21"/>
      <c r="N183" s="21">
        <v>-59722168082</v>
      </c>
      <c r="O183" s="21"/>
      <c r="P183" s="21">
        <f t="shared" si="9"/>
        <v>30690852365</v>
      </c>
      <c r="R183" s="28">
        <v>6867409182</v>
      </c>
      <c r="S183" s="29">
        <f t="shared" si="10"/>
        <v>19099628185</v>
      </c>
    </row>
    <row r="184" spans="1:19">
      <c r="A184" s="218" t="s">
        <v>231</v>
      </c>
      <c r="C184" s="21">
        <v>68004</v>
      </c>
      <c r="D184" s="21"/>
      <c r="E184" s="21">
        <v>12656631210</v>
      </c>
      <c r="F184" s="21"/>
      <c r="G184" s="21">
        <v>-9246328756</v>
      </c>
      <c r="H184" s="21">
        <v>13972272889</v>
      </c>
      <c r="I184" s="30">
        <f t="shared" si="8"/>
        <v>3410302454</v>
      </c>
      <c r="J184" s="21">
        <v>68004</v>
      </c>
      <c r="K184" s="21"/>
      <c r="L184" s="21">
        <v>12656631210</v>
      </c>
      <c r="M184" s="21"/>
      <c r="N184" s="21">
        <v>-10095930390</v>
      </c>
      <c r="O184" s="21"/>
      <c r="P184" s="21">
        <f t="shared" si="9"/>
        <v>2560700820</v>
      </c>
      <c r="R184" s="28">
        <v>36852168</v>
      </c>
      <c r="S184" s="29">
        <f t="shared" si="10"/>
        <v>41891484718</v>
      </c>
    </row>
    <row r="185" spans="1:19">
      <c r="A185" s="218" t="s">
        <v>176</v>
      </c>
      <c r="C185" s="21">
        <v>3677326</v>
      </c>
      <c r="D185" s="21"/>
      <c r="E185" s="21">
        <v>122018784489</v>
      </c>
      <c r="F185" s="21"/>
      <c r="G185" s="21">
        <v>-115754489664</v>
      </c>
      <c r="H185" s="21">
        <v>87686250526</v>
      </c>
      <c r="I185" s="30">
        <f t="shared" si="8"/>
        <v>6264294825</v>
      </c>
      <c r="J185" s="21">
        <v>3677326</v>
      </c>
      <c r="K185" s="21"/>
      <c r="L185" s="21">
        <v>122018784489</v>
      </c>
      <c r="M185" s="21"/>
      <c r="N185" s="21">
        <v>-103444115137</v>
      </c>
      <c r="O185" s="21"/>
      <c r="P185" s="21">
        <f t="shared" si="9"/>
        <v>18574669352</v>
      </c>
      <c r="R185" s="28">
        <v>18684945540</v>
      </c>
      <c r="S185" s="29">
        <f t="shared" si="10"/>
        <v>41398350983</v>
      </c>
    </row>
    <row r="186" spans="1:19">
      <c r="A186" s="218" t="s">
        <v>175</v>
      </c>
      <c r="C186" s="21">
        <v>49833680</v>
      </c>
      <c r="D186" s="21"/>
      <c r="E186" s="21">
        <v>59048306172</v>
      </c>
      <c r="F186" s="21"/>
      <c r="G186" s="21">
        <v>-56951799092</v>
      </c>
      <c r="H186" s="21">
        <v>40299893413</v>
      </c>
      <c r="I186" s="30">
        <f t="shared" si="8"/>
        <v>2096507080</v>
      </c>
      <c r="J186" s="21">
        <v>49833680</v>
      </c>
      <c r="K186" s="21"/>
      <c r="L186" s="21">
        <v>59048306172</v>
      </c>
      <c r="M186" s="21"/>
      <c r="N186" s="21">
        <v>-71280525175</v>
      </c>
      <c r="O186" s="21"/>
      <c r="P186" s="21">
        <f t="shared" si="9"/>
        <v>-12232219003</v>
      </c>
      <c r="S186" s="29"/>
    </row>
    <row r="187" spans="1:19">
      <c r="A187" s="218" t="s">
        <v>174</v>
      </c>
      <c r="C187" s="21">
        <v>27195903</v>
      </c>
      <c r="D187" s="21"/>
      <c r="E187" s="21">
        <v>144902708344</v>
      </c>
      <c r="F187" s="21"/>
      <c r="G187" s="21">
        <v>-135593848045</v>
      </c>
      <c r="H187" s="21">
        <v>69490602477</v>
      </c>
      <c r="I187" s="30">
        <f t="shared" si="8"/>
        <v>9308860299</v>
      </c>
      <c r="J187" s="21">
        <v>27195903</v>
      </c>
      <c r="K187" s="21"/>
      <c r="L187" s="21">
        <v>144902708344</v>
      </c>
      <c r="M187" s="21"/>
      <c r="N187" s="21">
        <v>-186757340894</v>
      </c>
      <c r="O187" s="21"/>
      <c r="P187" s="21">
        <f t="shared" si="9"/>
        <v>-41854632550</v>
      </c>
      <c r="S187" s="29"/>
    </row>
    <row r="188" spans="1:19">
      <c r="A188" s="218" t="s">
        <v>172</v>
      </c>
      <c r="C188" s="21">
        <v>2958004</v>
      </c>
      <c r="D188" s="21"/>
      <c r="E188" s="21">
        <v>47722754914</v>
      </c>
      <c r="F188" s="21"/>
      <c r="G188" s="21">
        <v>-47673258050</v>
      </c>
      <c r="H188" s="21">
        <v>8529985087</v>
      </c>
      <c r="I188" s="30">
        <f t="shared" si="8"/>
        <v>49496864</v>
      </c>
      <c r="J188" s="21">
        <v>2958004</v>
      </c>
      <c r="K188" s="21"/>
      <c r="L188" s="21">
        <v>47722754914</v>
      </c>
      <c r="M188" s="21"/>
      <c r="N188" s="21">
        <v>-70436160357</v>
      </c>
      <c r="O188" s="21"/>
      <c r="P188" s="21">
        <f t="shared" si="9"/>
        <v>-22713405443</v>
      </c>
      <c r="S188" s="29"/>
    </row>
    <row r="189" spans="1:19">
      <c r="A189" s="218" t="s">
        <v>170</v>
      </c>
      <c r="C189" s="21">
        <v>5743609</v>
      </c>
      <c r="D189" s="21"/>
      <c r="E189" s="21">
        <v>29860342576</v>
      </c>
      <c r="F189" s="21"/>
      <c r="G189" s="21">
        <v>-24568830405</v>
      </c>
      <c r="H189" s="21">
        <v>28968241254</v>
      </c>
      <c r="I189" s="30">
        <f t="shared" si="8"/>
        <v>5291512171</v>
      </c>
      <c r="J189" s="21">
        <v>5743609</v>
      </c>
      <c r="K189" s="21"/>
      <c r="L189" s="21">
        <v>29860342576</v>
      </c>
      <c r="M189" s="21"/>
      <c r="N189" s="21">
        <v>-34883047228</v>
      </c>
      <c r="O189" s="21"/>
      <c r="P189" s="21">
        <f t="shared" si="9"/>
        <v>-5022704652</v>
      </c>
      <c r="S189" s="29"/>
    </row>
    <row r="190" spans="1:19">
      <c r="A190" s="218" t="s">
        <v>169</v>
      </c>
      <c r="C190" s="21">
        <v>3991614</v>
      </c>
      <c r="D190" s="21"/>
      <c r="E190" s="21">
        <v>24619355525</v>
      </c>
      <c r="F190" s="21"/>
      <c r="G190" s="21">
        <v>-23147442515</v>
      </c>
      <c r="H190" s="21">
        <v>22009355558</v>
      </c>
      <c r="I190" s="30">
        <f t="shared" si="8"/>
        <v>1471913010</v>
      </c>
      <c r="J190" s="21">
        <v>3991614</v>
      </c>
      <c r="K190" s="21"/>
      <c r="L190" s="21">
        <v>24619355525</v>
      </c>
      <c r="M190" s="21"/>
      <c r="N190" s="21">
        <v>-27788592403</v>
      </c>
      <c r="O190" s="21"/>
      <c r="P190" s="21">
        <f t="shared" si="9"/>
        <v>-3169236878</v>
      </c>
      <c r="S190" s="29"/>
    </row>
    <row r="191" spans="1:19">
      <c r="A191" s="218" t="s">
        <v>168</v>
      </c>
      <c r="C191" s="21">
        <v>2769501</v>
      </c>
      <c r="D191" s="21"/>
      <c r="E191" s="21">
        <v>46663730854</v>
      </c>
      <c r="F191" s="21"/>
      <c r="G191" s="21">
        <v>-42146906372</v>
      </c>
      <c r="H191" s="21">
        <v>21071785771</v>
      </c>
      <c r="I191" s="30">
        <f t="shared" si="8"/>
        <v>4516824482</v>
      </c>
      <c r="J191" s="21">
        <v>2769501</v>
      </c>
      <c r="K191" s="21"/>
      <c r="L191" s="21">
        <v>46663730854</v>
      </c>
      <c r="M191" s="21"/>
      <c r="N191" s="21">
        <v>-47808611847</v>
      </c>
      <c r="O191" s="21"/>
      <c r="P191" s="21">
        <f t="shared" si="9"/>
        <v>-1144880993</v>
      </c>
      <c r="S191" s="29"/>
    </row>
    <row r="192" spans="1:19">
      <c r="A192" s="218" t="s">
        <v>414</v>
      </c>
      <c r="C192" s="21">
        <v>965582</v>
      </c>
      <c r="D192" s="21"/>
      <c r="E192" s="21">
        <v>18035333233</v>
      </c>
      <c r="F192" s="21"/>
      <c r="G192" s="21">
        <v>-18123663313</v>
      </c>
      <c r="H192" s="21">
        <v>35265086226</v>
      </c>
      <c r="I192" s="30">
        <f t="shared" si="8"/>
        <v>-88330080</v>
      </c>
      <c r="J192" s="21">
        <v>965582</v>
      </c>
      <c r="K192" s="21"/>
      <c r="L192" s="21">
        <v>18035333233</v>
      </c>
      <c r="M192" s="21"/>
      <c r="N192" s="21">
        <v>-18123663313</v>
      </c>
      <c r="O192" s="21"/>
      <c r="P192" s="21">
        <f t="shared" si="9"/>
        <v>-88330080</v>
      </c>
      <c r="S192" s="29"/>
    </row>
    <row r="193" spans="1:19">
      <c r="A193" s="218" t="s">
        <v>402</v>
      </c>
      <c r="C193" s="21">
        <v>7987525</v>
      </c>
      <c r="D193" s="21"/>
      <c r="E193" s="21">
        <v>15141578528</v>
      </c>
      <c r="F193" s="21"/>
      <c r="G193" s="21">
        <v>-15039772278</v>
      </c>
      <c r="H193" s="21">
        <v>45280416249</v>
      </c>
      <c r="I193" s="30">
        <f t="shared" si="8"/>
        <v>101806250</v>
      </c>
      <c r="J193" s="21">
        <v>7987525</v>
      </c>
      <c r="K193" s="21"/>
      <c r="L193" s="21">
        <v>15141578528</v>
      </c>
      <c r="M193" s="21"/>
      <c r="N193" s="21">
        <v>-15039772278</v>
      </c>
      <c r="O193" s="21"/>
      <c r="P193" s="21">
        <f t="shared" si="9"/>
        <v>101806250</v>
      </c>
      <c r="S193" s="29"/>
    </row>
    <row r="194" spans="1:19">
      <c r="A194" s="218" t="s">
        <v>423</v>
      </c>
      <c r="C194" s="21">
        <v>311344</v>
      </c>
      <c r="D194" s="21"/>
      <c r="E194" s="21">
        <v>5663694512</v>
      </c>
      <c r="F194" s="21"/>
      <c r="G194" s="21">
        <v>-4978565453</v>
      </c>
      <c r="H194" s="21">
        <v>-7409744150</v>
      </c>
      <c r="I194" s="30">
        <f t="shared" si="8"/>
        <v>685129059</v>
      </c>
      <c r="J194" s="21">
        <v>311344</v>
      </c>
      <c r="K194" s="21"/>
      <c r="L194" s="21">
        <v>5663694512</v>
      </c>
      <c r="M194" s="21"/>
      <c r="N194" s="21">
        <v>-4978565453</v>
      </c>
      <c r="O194" s="21"/>
      <c r="P194" s="21">
        <f t="shared" si="9"/>
        <v>685129059</v>
      </c>
      <c r="S194" s="29"/>
    </row>
    <row r="195" spans="1:19">
      <c r="A195" s="218" t="s">
        <v>386</v>
      </c>
      <c r="C195" s="21">
        <v>2294995</v>
      </c>
      <c r="D195" s="21"/>
      <c r="E195" s="21">
        <v>20851445590</v>
      </c>
      <c r="F195" s="21"/>
      <c r="G195" s="21">
        <v>-20341595186</v>
      </c>
      <c r="H195" s="21">
        <v>1929723025</v>
      </c>
      <c r="I195" s="30">
        <f t="shared" si="8"/>
        <v>509850404</v>
      </c>
      <c r="J195" s="21">
        <v>2294995</v>
      </c>
      <c r="K195" s="21"/>
      <c r="L195" s="21">
        <v>20851445590</v>
      </c>
      <c r="M195" s="21"/>
      <c r="N195" s="21">
        <v>-20341595186</v>
      </c>
      <c r="O195" s="21"/>
      <c r="P195" s="21">
        <f t="shared" si="9"/>
        <v>509850404</v>
      </c>
      <c r="S195" s="29"/>
    </row>
    <row r="196" spans="1:19">
      <c r="A196" s="218" t="s">
        <v>404</v>
      </c>
      <c r="C196" s="21">
        <v>1370656</v>
      </c>
      <c r="D196" s="21"/>
      <c r="E196" s="21">
        <v>31133138640</v>
      </c>
      <c r="F196" s="21"/>
      <c r="G196" s="21">
        <v>-30371088709</v>
      </c>
      <c r="H196" s="21">
        <v>7234513765</v>
      </c>
      <c r="I196" s="30">
        <f t="shared" si="8"/>
        <v>762049931</v>
      </c>
      <c r="J196" s="21">
        <v>1370656</v>
      </c>
      <c r="K196" s="21"/>
      <c r="L196" s="21">
        <v>31133138640</v>
      </c>
      <c r="M196" s="21"/>
      <c r="N196" s="21">
        <v>-30371088709</v>
      </c>
      <c r="O196" s="21"/>
      <c r="P196" s="21">
        <f t="shared" si="9"/>
        <v>762049931</v>
      </c>
      <c r="S196" s="29"/>
    </row>
    <row r="197" spans="1:19">
      <c r="A197" s="218" t="s">
        <v>387</v>
      </c>
      <c r="C197" s="21">
        <v>6330000</v>
      </c>
      <c r="D197" s="21"/>
      <c r="E197" s="21">
        <v>50842078921</v>
      </c>
      <c r="F197" s="21"/>
      <c r="G197" s="21">
        <v>-50052406356</v>
      </c>
      <c r="H197" s="21">
        <v>91908956352</v>
      </c>
      <c r="I197" s="30">
        <f t="shared" si="8"/>
        <v>789672565</v>
      </c>
      <c r="J197" s="21">
        <v>6330000</v>
      </c>
      <c r="K197" s="21"/>
      <c r="L197" s="21">
        <v>50842078921</v>
      </c>
      <c r="M197" s="21"/>
      <c r="N197" s="21">
        <v>-50052406356</v>
      </c>
      <c r="O197" s="21"/>
      <c r="P197" s="21">
        <f t="shared" si="9"/>
        <v>789672565</v>
      </c>
      <c r="S197" s="29"/>
    </row>
    <row r="198" spans="1:19">
      <c r="A198" s="218" t="s">
        <v>417</v>
      </c>
      <c r="C198" s="21">
        <v>1178703</v>
      </c>
      <c r="D198" s="21"/>
      <c r="E198" s="21">
        <v>22262104629</v>
      </c>
      <c r="F198" s="21"/>
      <c r="G198" s="21">
        <v>-21428613052</v>
      </c>
      <c r="H198" s="21">
        <v>15582992932</v>
      </c>
      <c r="I198" s="30">
        <f t="shared" si="8"/>
        <v>833491577</v>
      </c>
      <c r="J198" s="21">
        <v>1178703</v>
      </c>
      <c r="K198" s="21"/>
      <c r="L198" s="21">
        <v>22262104629</v>
      </c>
      <c r="M198" s="21"/>
      <c r="N198" s="21">
        <v>-21428613052</v>
      </c>
      <c r="O198" s="21"/>
      <c r="P198" s="21">
        <f t="shared" si="9"/>
        <v>833491577</v>
      </c>
      <c r="S198" s="29"/>
    </row>
    <row r="199" spans="1:19">
      <c r="A199" s="218" t="s">
        <v>351</v>
      </c>
      <c r="C199" s="21">
        <v>15136722</v>
      </c>
      <c r="D199" s="21"/>
      <c r="E199" s="21">
        <v>31266956375</v>
      </c>
      <c r="F199" s="21"/>
      <c r="G199" s="21">
        <v>-33435763661</v>
      </c>
      <c r="H199" s="21">
        <v>39914895564</v>
      </c>
      <c r="I199" s="30">
        <f t="shared" si="8"/>
        <v>-2168807286</v>
      </c>
      <c r="J199" s="21">
        <v>15136722</v>
      </c>
      <c r="K199" s="21"/>
      <c r="L199" s="21">
        <v>31266956375</v>
      </c>
      <c r="M199" s="21"/>
      <c r="N199" s="21">
        <v>-27306856547</v>
      </c>
      <c r="O199" s="21"/>
      <c r="P199" s="21">
        <f t="shared" si="9"/>
        <v>3960099828</v>
      </c>
      <c r="S199" s="29"/>
    </row>
    <row r="200" spans="1:19">
      <c r="A200" s="218" t="s">
        <v>354</v>
      </c>
      <c r="C200" s="21">
        <v>687550</v>
      </c>
      <c r="D200" s="21"/>
      <c r="E200" s="21">
        <v>33523667757</v>
      </c>
      <c r="F200" s="21"/>
      <c r="G200" s="21">
        <v>-30846414538</v>
      </c>
      <c r="H200" s="21">
        <v>62933379014</v>
      </c>
      <c r="I200" s="30">
        <f t="shared" ref="I200:I262" si="11">E200+G200</f>
        <v>2677253219</v>
      </c>
      <c r="J200" s="21">
        <v>687550</v>
      </c>
      <c r="K200" s="21"/>
      <c r="L200" s="21">
        <v>33523667757</v>
      </c>
      <c r="M200" s="21"/>
      <c r="N200" s="21">
        <v>-32994619308</v>
      </c>
      <c r="O200" s="21"/>
      <c r="P200" s="21">
        <f t="shared" ref="P200:P262" si="12">L200+N200</f>
        <v>529048449</v>
      </c>
      <c r="S200" s="29"/>
    </row>
    <row r="201" spans="1:19">
      <c r="A201" s="218" t="s">
        <v>342</v>
      </c>
      <c r="C201" s="21">
        <v>0</v>
      </c>
      <c r="D201" s="21"/>
      <c r="E201" s="21">
        <v>0</v>
      </c>
      <c r="F201" s="21"/>
      <c r="G201" s="21">
        <v>10607492493</v>
      </c>
      <c r="H201" s="21">
        <v>33729159173</v>
      </c>
      <c r="I201" s="30">
        <f t="shared" si="11"/>
        <v>10607492493</v>
      </c>
      <c r="J201" s="21">
        <v>0</v>
      </c>
      <c r="K201" s="21"/>
      <c r="L201" s="21">
        <v>0</v>
      </c>
      <c r="M201" s="21"/>
      <c r="N201" s="21">
        <v>0</v>
      </c>
      <c r="O201" s="21"/>
      <c r="P201" s="21">
        <f t="shared" si="12"/>
        <v>0</v>
      </c>
      <c r="S201" s="29"/>
    </row>
    <row r="202" spans="1:19">
      <c r="A202" s="218" t="s">
        <v>336</v>
      </c>
      <c r="C202" s="21">
        <v>0</v>
      </c>
      <c r="D202" s="21"/>
      <c r="E202" s="21">
        <v>0</v>
      </c>
      <c r="F202" s="21"/>
      <c r="G202" s="21">
        <v>-10866756688</v>
      </c>
      <c r="H202" s="21">
        <v>31788133629</v>
      </c>
      <c r="I202" s="30">
        <f t="shared" si="11"/>
        <v>-10866756688</v>
      </c>
      <c r="J202" s="21">
        <v>0</v>
      </c>
      <c r="K202" s="21"/>
      <c r="L202" s="21">
        <v>0</v>
      </c>
      <c r="M202" s="21"/>
      <c r="N202" s="21">
        <v>0</v>
      </c>
      <c r="O202" s="21"/>
      <c r="P202" s="21">
        <f t="shared" si="12"/>
        <v>0</v>
      </c>
      <c r="S202" s="29"/>
    </row>
    <row r="203" spans="1:19">
      <c r="A203" s="218" t="s">
        <v>301</v>
      </c>
      <c r="C203" s="21">
        <v>2353742</v>
      </c>
      <c r="D203" s="21"/>
      <c r="E203" s="21">
        <v>122953191708</v>
      </c>
      <c r="F203" s="21"/>
      <c r="G203" s="21">
        <v>-117054420258</v>
      </c>
      <c r="H203" s="21">
        <v>54994639809</v>
      </c>
      <c r="I203" s="30">
        <f t="shared" si="11"/>
        <v>5898771450</v>
      </c>
      <c r="J203" s="21">
        <v>2353742</v>
      </c>
      <c r="K203" s="21"/>
      <c r="L203" s="21">
        <v>122953191708</v>
      </c>
      <c r="M203" s="21"/>
      <c r="N203" s="21">
        <v>-121282715334</v>
      </c>
      <c r="O203" s="21"/>
      <c r="P203" s="21">
        <f t="shared" si="12"/>
        <v>1670476374</v>
      </c>
      <c r="S203" s="29"/>
    </row>
    <row r="204" spans="1:19">
      <c r="A204" s="218" t="s">
        <v>258</v>
      </c>
      <c r="C204" s="21">
        <v>1985809</v>
      </c>
      <c r="D204" s="21"/>
      <c r="E204" s="21">
        <v>72741658138</v>
      </c>
      <c r="F204" s="21"/>
      <c r="G204" s="21">
        <v>-63076385452</v>
      </c>
      <c r="H204" s="21">
        <v>-1898296444</v>
      </c>
      <c r="I204" s="30">
        <f t="shared" si="11"/>
        <v>9665272686</v>
      </c>
      <c r="J204" s="21">
        <v>1985809</v>
      </c>
      <c r="K204" s="21"/>
      <c r="L204" s="21">
        <v>72741658138</v>
      </c>
      <c r="M204" s="21"/>
      <c r="N204" s="21">
        <v>-52848600193</v>
      </c>
      <c r="O204" s="21"/>
      <c r="P204" s="21">
        <f t="shared" si="12"/>
        <v>19893057945</v>
      </c>
      <c r="S204" s="29"/>
    </row>
    <row r="205" spans="1:19">
      <c r="A205" s="218" t="s">
        <v>256</v>
      </c>
      <c r="C205" s="21">
        <v>11987856</v>
      </c>
      <c r="D205" s="21"/>
      <c r="E205" s="21">
        <v>71737500110</v>
      </c>
      <c r="F205" s="21"/>
      <c r="G205" s="21">
        <v>-68339892774</v>
      </c>
      <c r="H205" s="21">
        <v>92552472052</v>
      </c>
      <c r="I205" s="30">
        <f t="shared" si="11"/>
        <v>3397607336</v>
      </c>
      <c r="J205" s="21">
        <v>11987856</v>
      </c>
      <c r="K205" s="21"/>
      <c r="L205" s="21">
        <v>71737500110</v>
      </c>
      <c r="M205" s="21"/>
      <c r="N205" s="21">
        <v>-74610072996</v>
      </c>
      <c r="O205" s="21"/>
      <c r="P205" s="21">
        <f t="shared" si="12"/>
        <v>-2872572886</v>
      </c>
      <c r="S205" s="29"/>
    </row>
    <row r="206" spans="1:19">
      <c r="A206" s="218" t="s">
        <v>252</v>
      </c>
      <c r="C206" s="21">
        <v>5292680</v>
      </c>
      <c r="D206" s="21"/>
      <c r="E206" s="21">
        <v>50402186350</v>
      </c>
      <c r="F206" s="21"/>
      <c r="G206" s="21">
        <v>-45257669617</v>
      </c>
      <c r="H206" s="21">
        <v>33702814457</v>
      </c>
      <c r="I206" s="30">
        <f t="shared" si="11"/>
        <v>5144516733</v>
      </c>
      <c r="J206" s="21">
        <v>5292680</v>
      </c>
      <c r="K206" s="21"/>
      <c r="L206" s="21">
        <v>50402186350</v>
      </c>
      <c r="M206" s="21"/>
      <c r="N206" s="21">
        <v>-65713541820</v>
      </c>
      <c r="O206" s="21"/>
      <c r="P206" s="21">
        <f t="shared" si="12"/>
        <v>-15311355470</v>
      </c>
      <c r="S206" s="29"/>
    </row>
    <row r="207" spans="1:19">
      <c r="A207" s="218" t="s">
        <v>237</v>
      </c>
      <c r="C207" s="21">
        <v>15687397</v>
      </c>
      <c r="D207" s="21"/>
      <c r="E207" s="21">
        <v>53908655012</v>
      </c>
      <c r="F207" s="21"/>
      <c r="G207" s="21">
        <v>-49736518269</v>
      </c>
      <c r="H207" s="21">
        <v>5255793844</v>
      </c>
      <c r="I207" s="30">
        <f t="shared" si="11"/>
        <v>4172136743</v>
      </c>
      <c r="J207" s="21">
        <v>15687397</v>
      </c>
      <c r="K207" s="21"/>
      <c r="L207" s="21">
        <v>53908655012</v>
      </c>
      <c r="M207" s="21"/>
      <c r="N207" s="21">
        <v>-58342696405</v>
      </c>
      <c r="O207" s="21"/>
      <c r="P207" s="21">
        <f t="shared" si="12"/>
        <v>-4434041393</v>
      </c>
      <c r="S207" s="29"/>
    </row>
    <row r="208" spans="1:19">
      <c r="A208" s="218" t="s">
        <v>232</v>
      </c>
      <c r="C208" s="21">
        <v>16467487</v>
      </c>
      <c r="D208" s="21"/>
      <c r="E208" s="21">
        <v>64004766322</v>
      </c>
      <c r="F208" s="21"/>
      <c r="G208" s="21">
        <v>-56662835092</v>
      </c>
      <c r="H208" s="21">
        <v>63807936571</v>
      </c>
      <c r="I208" s="30">
        <f t="shared" si="11"/>
        <v>7341931230</v>
      </c>
      <c r="J208" s="21">
        <v>16467487</v>
      </c>
      <c r="K208" s="21"/>
      <c r="L208" s="21">
        <v>64004766322</v>
      </c>
      <c r="M208" s="21"/>
      <c r="N208" s="21">
        <v>-69709656458</v>
      </c>
      <c r="O208" s="21"/>
      <c r="P208" s="21">
        <f t="shared" si="12"/>
        <v>-5704890136</v>
      </c>
      <c r="S208" s="29"/>
    </row>
    <row r="209" spans="1:19">
      <c r="A209" s="218" t="s">
        <v>233</v>
      </c>
      <c r="C209" s="21">
        <v>2857241</v>
      </c>
      <c r="D209" s="21"/>
      <c r="E209" s="21">
        <v>42887630285</v>
      </c>
      <c r="F209" s="21"/>
      <c r="G209" s="21">
        <v>-41215689972</v>
      </c>
      <c r="H209" s="21">
        <v>21566876369</v>
      </c>
      <c r="I209" s="30">
        <f t="shared" si="11"/>
        <v>1671940313</v>
      </c>
      <c r="J209" s="21">
        <v>2857241</v>
      </c>
      <c r="K209" s="21"/>
      <c r="L209" s="21">
        <v>42887630285</v>
      </c>
      <c r="M209" s="21"/>
      <c r="N209" s="21">
        <v>-43838067765</v>
      </c>
      <c r="O209" s="21"/>
      <c r="P209" s="21">
        <f t="shared" si="12"/>
        <v>-950437480</v>
      </c>
      <c r="S209" s="29"/>
    </row>
    <row r="210" spans="1:19">
      <c r="A210" s="218" t="s">
        <v>200</v>
      </c>
      <c r="C210" s="21">
        <v>1233915</v>
      </c>
      <c r="D210" s="21"/>
      <c r="E210" s="21">
        <v>8769998425</v>
      </c>
      <c r="F210" s="21"/>
      <c r="G210" s="21">
        <v>-8023960241</v>
      </c>
      <c r="H210" s="21">
        <v>7058025070</v>
      </c>
      <c r="I210" s="30">
        <f t="shared" si="11"/>
        <v>746038184</v>
      </c>
      <c r="J210" s="21">
        <v>1233915</v>
      </c>
      <c r="K210" s="21"/>
      <c r="L210" s="21">
        <v>8769998425</v>
      </c>
      <c r="M210" s="21"/>
      <c r="N210" s="21">
        <v>-11670457919</v>
      </c>
      <c r="O210" s="21"/>
      <c r="P210" s="21">
        <f t="shared" si="12"/>
        <v>-2900459494</v>
      </c>
      <c r="S210" s="29"/>
    </row>
    <row r="211" spans="1:19">
      <c r="A211" s="218" t="s">
        <v>199</v>
      </c>
      <c r="C211" s="21">
        <v>5636778</v>
      </c>
      <c r="D211" s="21"/>
      <c r="E211" s="21">
        <v>41071743127</v>
      </c>
      <c r="F211" s="21"/>
      <c r="G211" s="21">
        <v>-40312116674</v>
      </c>
      <c r="H211" s="21">
        <v>1604843880</v>
      </c>
      <c r="I211" s="30">
        <f t="shared" si="11"/>
        <v>759626453</v>
      </c>
      <c r="J211" s="21">
        <v>5636778</v>
      </c>
      <c r="K211" s="21"/>
      <c r="L211" s="21">
        <v>41071743127</v>
      </c>
      <c r="M211" s="21"/>
      <c r="N211" s="21">
        <v>-49291059594</v>
      </c>
      <c r="O211" s="21"/>
      <c r="P211" s="21">
        <f t="shared" si="12"/>
        <v>-8219316467</v>
      </c>
      <c r="S211" s="29"/>
    </row>
    <row r="212" spans="1:19">
      <c r="A212" s="218" t="s">
        <v>198</v>
      </c>
      <c r="C212" s="21">
        <v>5355374</v>
      </c>
      <c r="D212" s="21"/>
      <c r="E212" s="21">
        <v>67608570968</v>
      </c>
      <c r="F212" s="21"/>
      <c r="G212" s="21">
        <v>-68264729948</v>
      </c>
      <c r="H212" s="21">
        <v>30843750591</v>
      </c>
      <c r="I212" s="30">
        <f t="shared" si="11"/>
        <v>-656158980</v>
      </c>
      <c r="J212" s="21">
        <v>5355374</v>
      </c>
      <c r="K212" s="21"/>
      <c r="L212" s="21">
        <v>67608570968</v>
      </c>
      <c r="M212" s="21"/>
      <c r="N212" s="21">
        <v>-76295478322</v>
      </c>
      <c r="O212" s="21"/>
      <c r="P212" s="21">
        <f t="shared" si="12"/>
        <v>-8686907354</v>
      </c>
      <c r="S212" s="29"/>
    </row>
    <row r="213" spans="1:19">
      <c r="A213" s="218" t="s">
        <v>197</v>
      </c>
      <c r="C213" s="21">
        <v>5724211</v>
      </c>
      <c r="D213" s="21"/>
      <c r="E213" s="21">
        <v>69590558284</v>
      </c>
      <c r="F213" s="21"/>
      <c r="G213" s="21">
        <v>-63966768534</v>
      </c>
      <c r="H213" s="21">
        <v>22184562656</v>
      </c>
      <c r="I213" s="30">
        <f t="shared" si="11"/>
        <v>5623789750</v>
      </c>
      <c r="J213" s="21">
        <v>5724211</v>
      </c>
      <c r="K213" s="21"/>
      <c r="L213" s="21">
        <v>69590558284</v>
      </c>
      <c r="M213" s="21"/>
      <c r="N213" s="21">
        <v>-57321199574</v>
      </c>
      <c r="O213" s="21"/>
      <c r="P213" s="21">
        <f t="shared" si="12"/>
        <v>12269358710</v>
      </c>
      <c r="S213" s="29"/>
    </row>
    <row r="214" spans="1:19">
      <c r="A214" s="218" t="s">
        <v>196</v>
      </c>
      <c r="C214" s="21">
        <v>5848322</v>
      </c>
      <c r="D214" s="21"/>
      <c r="E214" s="21">
        <v>49356822874</v>
      </c>
      <c r="F214" s="21"/>
      <c r="G214" s="21">
        <v>-47127680744</v>
      </c>
      <c r="H214" s="21">
        <v>38567713100</v>
      </c>
      <c r="I214" s="30">
        <f t="shared" si="11"/>
        <v>2229142130</v>
      </c>
      <c r="J214" s="21">
        <v>5848322</v>
      </c>
      <c r="K214" s="21"/>
      <c r="L214" s="21">
        <v>49356822874</v>
      </c>
      <c r="M214" s="21"/>
      <c r="N214" s="21">
        <v>-44162438303</v>
      </c>
      <c r="O214" s="21"/>
      <c r="P214" s="21">
        <f t="shared" si="12"/>
        <v>5194384571</v>
      </c>
      <c r="S214" s="29"/>
    </row>
    <row r="215" spans="1:19">
      <c r="A215" s="218" t="s">
        <v>195</v>
      </c>
      <c r="C215" s="21">
        <v>9313587</v>
      </c>
      <c r="D215" s="21"/>
      <c r="E215" s="21">
        <v>70639845932</v>
      </c>
      <c r="F215" s="21"/>
      <c r="G215" s="21">
        <v>-60946989923</v>
      </c>
      <c r="H215" s="21">
        <v>3852356217</v>
      </c>
      <c r="I215" s="30">
        <f t="shared" si="11"/>
        <v>9692856009</v>
      </c>
      <c r="J215" s="21">
        <v>9313587</v>
      </c>
      <c r="K215" s="21"/>
      <c r="L215" s="21">
        <v>70639845932</v>
      </c>
      <c r="M215" s="21"/>
      <c r="N215" s="21">
        <v>-68090929425</v>
      </c>
      <c r="O215" s="21"/>
      <c r="P215" s="21">
        <f t="shared" si="12"/>
        <v>2548916507</v>
      </c>
      <c r="S215" s="29"/>
    </row>
    <row r="216" spans="1:19">
      <c r="A216" s="218" t="s">
        <v>194</v>
      </c>
      <c r="C216" s="21">
        <v>6447999</v>
      </c>
      <c r="D216" s="21"/>
      <c r="E216" s="21">
        <v>49866947903</v>
      </c>
      <c r="F216" s="21"/>
      <c r="G216" s="21">
        <v>-46330714939</v>
      </c>
      <c r="H216" s="21">
        <v>83923107800</v>
      </c>
      <c r="I216" s="30">
        <f t="shared" si="11"/>
        <v>3536232964</v>
      </c>
      <c r="J216" s="21">
        <v>6447999</v>
      </c>
      <c r="K216" s="21"/>
      <c r="L216" s="21">
        <v>49866947903</v>
      </c>
      <c r="M216" s="21"/>
      <c r="N216" s="21">
        <v>-46673820143</v>
      </c>
      <c r="O216" s="21"/>
      <c r="P216" s="21">
        <f t="shared" si="12"/>
        <v>3193127760</v>
      </c>
      <c r="S216" s="29"/>
    </row>
    <row r="217" spans="1:19">
      <c r="A217" s="218" t="s">
        <v>193</v>
      </c>
      <c r="C217" s="21">
        <v>19126074</v>
      </c>
      <c r="D217" s="21"/>
      <c r="E217" s="21">
        <v>72817008886</v>
      </c>
      <c r="F217" s="21"/>
      <c r="G217" s="21">
        <v>-70277339168</v>
      </c>
      <c r="H217" s="21">
        <v>33384918196</v>
      </c>
      <c r="I217" s="30">
        <f t="shared" si="11"/>
        <v>2539669718</v>
      </c>
      <c r="J217" s="21">
        <v>19126074</v>
      </c>
      <c r="K217" s="21"/>
      <c r="L217" s="21">
        <v>72817008886</v>
      </c>
      <c r="M217" s="21"/>
      <c r="N217" s="21">
        <v>-59874219871</v>
      </c>
      <c r="O217" s="21"/>
      <c r="P217" s="21">
        <f t="shared" si="12"/>
        <v>12942789015</v>
      </c>
      <c r="S217" s="29"/>
    </row>
    <row r="218" spans="1:19">
      <c r="A218" s="218" t="s">
        <v>192</v>
      </c>
      <c r="C218" s="21">
        <v>654327</v>
      </c>
      <c r="D218" s="21"/>
      <c r="E218" s="21">
        <v>40879761465</v>
      </c>
      <c r="F218" s="21"/>
      <c r="G218" s="21">
        <v>-36560855788</v>
      </c>
      <c r="H218" s="21"/>
      <c r="I218" s="30">
        <f t="shared" si="11"/>
        <v>4318905677</v>
      </c>
      <c r="J218" s="21">
        <v>654327</v>
      </c>
      <c r="K218" s="21"/>
      <c r="L218" s="21">
        <v>40879761465</v>
      </c>
      <c r="M218" s="21"/>
      <c r="N218" s="21">
        <v>-36360214599</v>
      </c>
      <c r="O218" s="21"/>
      <c r="P218" s="21">
        <f t="shared" si="12"/>
        <v>4519546866</v>
      </c>
      <c r="S218" s="29"/>
    </row>
    <row r="219" spans="1:19">
      <c r="A219" s="218" t="s">
        <v>191</v>
      </c>
      <c r="C219" s="21">
        <v>15488472</v>
      </c>
      <c r="D219" s="21"/>
      <c r="E219" s="21">
        <v>48498394117</v>
      </c>
      <c r="F219" s="21"/>
      <c r="G219" s="21">
        <v>-43393933836</v>
      </c>
      <c r="H219" s="21"/>
      <c r="I219" s="30">
        <f t="shared" si="11"/>
        <v>5104460281</v>
      </c>
      <c r="J219" s="21">
        <v>15488472</v>
      </c>
      <c r="K219" s="21"/>
      <c r="L219" s="21">
        <v>48498394117</v>
      </c>
      <c r="M219" s="21"/>
      <c r="N219" s="21">
        <v>-57572169370</v>
      </c>
      <c r="O219" s="21"/>
      <c r="P219" s="21">
        <f t="shared" si="12"/>
        <v>-9073775253</v>
      </c>
      <c r="S219" s="29"/>
    </row>
    <row r="220" spans="1:19">
      <c r="A220" s="218" t="s">
        <v>190</v>
      </c>
      <c r="C220" s="21">
        <v>6996580</v>
      </c>
      <c r="D220" s="21"/>
      <c r="E220" s="21">
        <v>43120692169</v>
      </c>
      <c r="F220" s="21"/>
      <c r="G220" s="21">
        <v>-41387089777</v>
      </c>
      <c r="H220" s="21"/>
      <c r="I220" s="30">
        <f t="shared" si="11"/>
        <v>1733602392</v>
      </c>
      <c r="J220" s="21">
        <v>6996580</v>
      </c>
      <c r="K220" s="21"/>
      <c r="L220" s="21">
        <v>43120692169</v>
      </c>
      <c r="M220" s="21"/>
      <c r="N220" s="21">
        <v>-38241752896</v>
      </c>
      <c r="O220" s="21"/>
      <c r="P220" s="21">
        <f t="shared" si="12"/>
        <v>4878939273</v>
      </c>
      <c r="S220" s="29"/>
    </row>
    <row r="221" spans="1:19">
      <c r="A221" s="218" t="s">
        <v>189</v>
      </c>
      <c r="C221" s="21">
        <v>40108798</v>
      </c>
      <c r="D221" s="21"/>
      <c r="E221" s="21">
        <v>89468618066</v>
      </c>
      <c r="F221" s="21"/>
      <c r="G221" s="21">
        <v>-97056407576</v>
      </c>
      <c r="H221" s="21"/>
      <c r="I221" s="30">
        <f t="shared" si="11"/>
        <v>-7587789510</v>
      </c>
      <c r="J221" s="21">
        <v>40108798</v>
      </c>
      <c r="K221" s="21"/>
      <c r="L221" s="21">
        <v>89468618066</v>
      </c>
      <c r="M221" s="21"/>
      <c r="N221" s="21">
        <v>-108935307928</v>
      </c>
      <c r="O221" s="21"/>
      <c r="P221" s="21">
        <f t="shared" si="12"/>
        <v>-19466689862</v>
      </c>
      <c r="S221" s="29"/>
    </row>
    <row r="222" spans="1:19">
      <c r="A222" s="218" t="s">
        <v>188</v>
      </c>
      <c r="C222" s="21">
        <v>18161775</v>
      </c>
      <c r="D222" s="21"/>
      <c r="E222" s="21">
        <v>67309690152</v>
      </c>
      <c r="F222" s="21"/>
      <c r="G222" s="21">
        <v>-63080305711</v>
      </c>
      <c r="H222" s="21"/>
      <c r="I222" s="30">
        <f t="shared" si="11"/>
        <v>4229384441</v>
      </c>
      <c r="J222" s="21">
        <v>18161775</v>
      </c>
      <c r="K222" s="21"/>
      <c r="L222" s="21">
        <v>67309690152</v>
      </c>
      <c r="M222" s="21"/>
      <c r="N222" s="21">
        <v>-62908220271</v>
      </c>
      <c r="O222" s="21"/>
      <c r="P222" s="21">
        <f t="shared" si="12"/>
        <v>4401469881</v>
      </c>
      <c r="S222" s="29"/>
    </row>
    <row r="223" spans="1:19">
      <c r="A223" s="218" t="s">
        <v>187</v>
      </c>
      <c r="C223" s="21">
        <v>1507201</v>
      </c>
      <c r="D223" s="21"/>
      <c r="E223" s="21">
        <v>48932294814</v>
      </c>
      <c r="F223" s="21"/>
      <c r="G223" s="21">
        <v>-41400108637</v>
      </c>
      <c r="H223" s="21"/>
      <c r="I223" s="30">
        <f t="shared" si="11"/>
        <v>7532186177</v>
      </c>
      <c r="J223" s="21">
        <v>1507201</v>
      </c>
      <c r="K223" s="21"/>
      <c r="L223" s="21">
        <v>48932294814</v>
      </c>
      <c r="M223" s="21"/>
      <c r="N223" s="21">
        <v>-43182637470</v>
      </c>
      <c r="O223" s="21"/>
      <c r="P223" s="21">
        <f t="shared" si="12"/>
        <v>5749657344</v>
      </c>
      <c r="S223" s="29"/>
    </row>
    <row r="224" spans="1:19">
      <c r="A224" s="218" t="s">
        <v>186</v>
      </c>
      <c r="C224" s="21">
        <v>2586299</v>
      </c>
      <c r="D224" s="21"/>
      <c r="E224" s="21">
        <v>55865885624</v>
      </c>
      <c r="F224" s="21"/>
      <c r="G224" s="21">
        <v>-51729076780</v>
      </c>
      <c r="H224" s="21"/>
      <c r="I224" s="30">
        <f t="shared" si="11"/>
        <v>4136808844</v>
      </c>
      <c r="J224" s="21">
        <v>2586299</v>
      </c>
      <c r="K224" s="21"/>
      <c r="L224" s="21">
        <v>55865885624</v>
      </c>
      <c r="M224" s="21"/>
      <c r="N224" s="21">
        <v>-51545781968</v>
      </c>
      <c r="O224" s="21"/>
      <c r="P224" s="21">
        <f t="shared" si="12"/>
        <v>4320103656</v>
      </c>
      <c r="S224" s="29"/>
    </row>
    <row r="225" spans="1:19">
      <c r="A225" s="218" t="s">
        <v>185</v>
      </c>
      <c r="C225" s="21">
        <v>18416535</v>
      </c>
      <c r="D225" s="21"/>
      <c r="E225" s="21">
        <v>79928172593</v>
      </c>
      <c r="F225" s="21"/>
      <c r="G225" s="21">
        <v>-74992128348</v>
      </c>
      <c r="H225" s="21"/>
      <c r="I225" s="30">
        <f t="shared" si="11"/>
        <v>4936044245</v>
      </c>
      <c r="J225" s="21">
        <v>18416535</v>
      </c>
      <c r="K225" s="21"/>
      <c r="L225" s="21">
        <v>79928172593</v>
      </c>
      <c r="M225" s="21"/>
      <c r="N225" s="21">
        <v>-87649809567</v>
      </c>
      <c r="O225" s="21"/>
      <c r="P225" s="21">
        <f t="shared" si="12"/>
        <v>-7721636974</v>
      </c>
      <c r="S225" s="29"/>
    </row>
    <row r="226" spans="1:19">
      <c r="A226" s="218" t="s">
        <v>184</v>
      </c>
      <c r="C226" s="21">
        <v>1596817</v>
      </c>
      <c r="D226" s="21"/>
      <c r="E226" s="21">
        <v>51111573233</v>
      </c>
      <c r="F226" s="21"/>
      <c r="G226" s="21">
        <v>-49870094102</v>
      </c>
      <c r="H226" s="21"/>
      <c r="I226" s="30">
        <f t="shared" si="11"/>
        <v>1241479131</v>
      </c>
      <c r="J226" s="21">
        <v>1596817</v>
      </c>
      <c r="K226" s="21"/>
      <c r="L226" s="21">
        <v>51111573233</v>
      </c>
      <c r="M226" s="21"/>
      <c r="N226" s="21">
        <v>-51939039453</v>
      </c>
      <c r="O226" s="21"/>
      <c r="P226" s="21">
        <f t="shared" si="12"/>
        <v>-827466220</v>
      </c>
      <c r="S226" s="29"/>
    </row>
    <row r="227" spans="1:19">
      <c r="A227" s="218" t="s">
        <v>183</v>
      </c>
      <c r="C227" s="21">
        <v>6157125</v>
      </c>
      <c r="D227" s="21"/>
      <c r="E227" s="21">
        <v>38803907275</v>
      </c>
      <c r="F227" s="21"/>
      <c r="G227" s="21">
        <v>-32607161186</v>
      </c>
      <c r="H227" s="21"/>
      <c r="I227" s="30">
        <f t="shared" si="11"/>
        <v>6196746089</v>
      </c>
      <c r="J227" s="21">
        <v>6157125</v>
      </c>
      <c r="K227" s="21"/>
      <c r="L227" s="21">
        <v>38803907275</v>
      </c>
      <c r="M227" s="21"/>
      <c r="N227" s="21">
        <v>-34007361352</v>
      </c>
      <c r="O227" s="21"/>
      <c r="P227" s="21">
        <f t="shared" si="12"/>
        <v>4796545923</v>
      </c>
      <c r="S227" s="29"/>
    </row>
    <row r="228" spans="1:19">
      <c r="A228" s="218" t="s">
        <v>182</v>
      </c>
      <c r="C228" s="21">
        <v>9565396</v>
      </c>
      <c r="D228" s="21"/>
      <c r="E228" s="21">
        <v>27251309112</v>
      </c>
      <c r="F228" s="21"/>
      <c r="G228" s="21">
        <v>-22507272702</v>
      </c>
      <c r="H228" s="21"/>
      <c r="I228" s="30">
        <f t="shared" si="11"/>
        <v>4744036410</v>
      </c>
      <c r="J228" s="21">
        <v>9565396</v>
      </c>
      <c r="K228" s="21"/>
      <c r="L228" s="21">
        <v>27251309112</v>
      </c>
      <c r="M228" s="21"/>
      <c r="N228" s="21">
        <v>-27937848063</v>
      </c>
      <c r="O228" s="21"/>
      <c r="P228" s="21">
        <f t="shared" si="12"/>
        <v>-686538951</v>
      </c>
      <c r="S228" s="29"/>
    </row>
    <row r="229" spans="1:19">
      <c r="A229" s="218" t="s">
        <v>181</v>
      </c>
      <c r="C229" s="21">
        <v>5901984</v>
      </c>
      <c r="D229" s="21"/>
      <c r="E229" s="21">
        <v>51921774681</v>
      </c>
      <c r="F229" s="21"/>
      <c r="G229" s="21">
        <v>-15616681549</v>
      </c>
      <c r="H229" s="21"/>
      <c r="I229" s="30">
        <f t="shared" si="11"/>
        <v>36305093132</v>
      </c>
      <c r="J229" s="21">
        <v>5901984</v>
      </c>
      <c r="K229" s="21"/>
      <c r="L229" s="21">
        <v>51921774681</v>
      </c>
      <c r="M229" s="21"/>
      <c r="N229" s="21">
        <v>-63432643173</v>
      </c>
      <c r="O229" s="21"/>
      <c r="P229" s="21">
        <f t="shared" si="12"/>
        <v>-11510868492</v>
      </c>
      <c r="S229" s="29"/>
    </row>
    <row r="230" spans="1:19">
      <c r="A230" s="218" t="s">
        <v>180</v>
      </c>
      <c r="C230" s="21">
        <v>638861</v>
      </c>
      <c r="D230" s="21"/>
      <c r="E230" s="21">
        <v>40072271936</v>
      </c>
      <c r="F230" s="21"/>
      <c r="G230" s="21">
        <v>-35905881200</v>
      </c>
      <c r="H230" s="21"/>
      <c r="I230" s="30">
        <f t="shared" si="11"/>
        <v>4166390736</v>
      </c>
      <c r="J230" s="21">
        <v>638861</v>
      </c>
      <c r="K230" s="21"/>
      <c r="L230" s="21">
        <v>40072271936</v>
      </c>
      <c r="M230" s="21"/>
      <c r="N230" s="21">
        <v>-37002788870</v>
      </c>
      <c r="O230" s="21"/>
      <c r="P230" s="21">
        <f t="shared" si="12"/>
        <v>3069483066</v>
      </c>
      <c r="S230" s="29"/>
    </row>
    <row r="231" spans="1:19">
      <c r="A231" s="218" t="s">
        <v>179</v>
      </c>
      <c r="C231" s="21">
        <v>1504426</v>
      </c>
      <c r="D231" s="21"/>
      <c r="E231" s="21">
        <v>64634415039</v>
      </c>
      <c r="F231" s="21"/>
      <c r="G231" s="21">
        <v>-61532923092</v>
      </c>
      <c r="H231" s="21"/>
      <c r="I231" s="30">
        <f t="shared" si="11"/>
        <v>3101491947</v>
      </c>
      <c r="J231" s="21">
        <v>1504426</v>
      </c>
      <c r="K231" s="21"/>
      <c r="L231" s="21">
        <v>64634415039</v>
      </c>
      <c r="M231" s="21"/>
      <c r="N231" s="21">
        <v>-85247470695</v>
      </c>
      <c r="O231" s="21"/>
      <c r="P231" s="21">
        <f t="shared" si="12"/>
        <v>-20613055656</v>
      </c>
      <c r="S231" s="29"/>
    </row>
    <row r="232" spans="1:19">
      <c r="A232" s="218" t="s">
        <v>178</v>
      </c>
      <c r="C232" s="21">
        <v>6439613</v>
      </c>
      <c r="D232" s="21"/>
      <c r="E232" s="21">
        <v>170850625011</v>
      </c>
      <c r="F232" s="21"/>
      <c r="G232" s="21">
        <v>-153836566489</v>
      </c>
      <c r="H232" s="21"/>
      <c r="I232" s="30">
        <f t="shared" si="11"/>
        <v>17014058522</v>
      </c>
      <c r="J232" s="21">
        <v>6439613</v>
      </c>
      <c r="K232" s="21"/>
      <c r="L232" s="21">
        <v>170850625011</v>
      </c>
      <c r="M232" s="21"/>
      <c r="N232" s="21">
        <v>-159040252943</v>
      </c>
      <c r="O232" s="21"/>
      <c r="P232" s="21">
        <f t="shared" si="12"/>
        <v>11810372068</v>
      </c>
      <c r="S232" s="29"/>
    </row>
    <row r="233" spans="1:19">
      <c r="A233" s="218" t="s">
        <v>177</v>
      </c>
      <c r="C233" s="21">
        <v>12339522</v>
      </c>
      <c r="D233" s="21"/>
      <c r="E233" s="21">
        <v>133332527048</v>
      </c>
      <c r="F233" s="21"/>
      <c r="G233" s="21">
        <v>-123484378614</v>
      </c>
      <c r="H233" s="21"/>
      <c r="I233" s="30">
        <f t="shared" si="11"/>
        <v>9848148434</v>
      </c>
      <c r="J233" s="21">
        <v>12339522</v>
      </c>
      <c r="K233" s="21"/>
      <c r="L233" s="21">
        <v>133332527048</v>
      </c>
      <c r="M233" s="21"/>
      <c r="N233" s="21">
        <v>-132802808508</v>
      </c>
      <c r="O233" s="21"/>
      <c r="P233" s="21">
        <f t="shared" si="12"/>
        <v>529718540</v>
      </c>
      <c r="S233" s="29"/>
    </row>
    <row r="234" spans="1:19">
      <c r="A234" s="218" t="s">
        <v>391</v>
      </c>
      <c r="C234" s="21">
        <v>269148</v>
      </c>
      <c r="D234" s="21"/>
      <c r="E234" s="21">
        <v>22880582617</v>
      </c>
      <c r="F234" s="21"/>
      <c r="G234" s="21">
        <v>-22871938645</v>
      </c>
      <c r="H234" s="21"/>
      <c r="I234" s="30">
        <f t="shared" si="11"/>
        <v>8643972</v>
      </c>
      <c r="J234" s="21">
        <v>269148</v>
      </c>
      <c r="K234" s="21"/>
      <c r="L234" s="21">
        <v>22880582617</v>
      </c>
      <c r="M234" s="21"/>
      <c r="N234" s="21">
        <v>-22871938645</v>
      </c>
      <c r="O234" s="21"/>
      <c r="P234" s="21">
        <f t="shared" si="12"/>
        <v>8643972</v>
      </c>
      <c r="S234" s="29"/>
    </row>
    <row r="235" spans="1:19">
      <c r="A235" s="218" t="s">
        <v>395</v>
      </c>
      <c r="C235" s="21">
        <v>1083724</v>
      </c>
      <c r="D235" s="21"/>
      <c r="E235" s="21">
        <v>30325314962</v>
      </c>
      <c r="F235" s="21"/>
      <c r="G235" s="21">
        <v>-32030776586</v>
      </c>
      <c r="H235" s="21"/>
      <c r="I235" s="30">
        <f t="shared" si="11"/>
        <v>-1705461624</v>
      </c>
      <c r="J235" s="21">
        <v>1083724</v>
      </c>
      <c r="K235" s="21"/>
      <c r="L235" s="21">
        <v>30325314962</v>
      </c>
      <c r="M235" s="21"/>
      <c r="N235" s="21">
        <v>-32030776586</v>
      </c>
      <c r="O235" s="21"/>
      <c r="P235" s="21">
        <f t="shared" si="12"/>
        <v>-1705461624</v>
      </c>
      <c r="S235" s="29"/>
    </row>
    <row r="236" spans="1:19">
      <c r="A236" s="218" t="s">
        <v>374</v>
      </c>
      <c r="C236" s="21">
        <v>6161441</v>
      </c>
      <c r="D236" s="21"/>
      <c r="E236" s="21">
        <v>56592971140</v>
      </c>
      <c r="F236" s="21"/>
      <c r="G236" s="21">
        <v>-55238645261</v>
      </c>
      <c r="H236" s="21"/>
      <c r="I236" s="30">
        <f t="shared" si="11"/>
        <v>1354325879</v>
      </c>
      <c r="J236" s="21">
        <v>6161441</v>
      </c>
      <c r="K236" s="21"/>
      <c r="L236" s="21">
        <v>56592971140</v>
      </c>
      <c r="M236" s="21"/>
      <c r="N236" s="21">
        <v>-53749866246</v>
      </c>
      <c r="O236" s="21"/>
      <c r="P236" s="21">
        <f t="shared" si="12"/>
        <v>2843104894</v>
      </c>
      <c r="S236" s="29"/>
    </row>
    <row r="237" spans="1:19">
      <c r="A237" s="218" t="s">
        <v>375</v>
      </c>
      <c r="C237" s="21">
        <v>4064231</v>
      </c>
      <c r="D237" s="21"/>
      <c r="E237" s="21">
        <v>193195134841</v>
      </c>
      <c r="F237" s="21"/>
      <c r="G237" s="21">
        <v>-182697564449</v>
      </c>
      <c r="H237" s="21"/>
      <c r="I237" s="30">
        <f t="shared" si="11"/>
        <v>10497570392</v>
      </c>
      <c r="J237" s="21">
        <v>4064231</v>
      </c>
      <c r="K237" s="21"/>
      <c r="L237" s="21">
        <v>193195134841</v>
      </c>
      <c r="M237" s="21"/>
      <c r="N237" s="21">
        <v>-181815288855</v>
      </c>
      <c r="O237" s="21"/>
      <c r="P237" s="21">
        <f t="shared" si="12"/>
        <v>11379845986</v>
      </c>
      <c r="S237" s="29"/>
    </row>
    <row r="238" spans="1:19">
      <c r="A238" s="218" t="s">
        <v>355</v>
      </c>
      <c r="C238" s="21">
        <v>738669</v>
      </c>
      <c r="D238" s="21"/>
      <c r="E238" s="21">
        <v>29664666350</v>
      </c>
      <c r="F238" s="21"/>
      <c r="G238" s="21">
        <v>-26803249752</v>
      </c>
      <c r="H238" s="21"/>
      <c r="I238" s="30">
        <f t="shared" si="11"/>
        <v>2861416598</v>
      </c>
      <c r="J238" s="21">
        <v>738669</v>
      </c>
      <c r="K238" s="21"/>
      <c r="L238" s="21">
        <v>29664666350</v>
      </c>
      <c r="M238" s="21"/>
      <c r="N238" s="21">
        <v>-27794826976</v>
      </c>
      <c r="O238" s="21"/>
      <c r="P238" s="21">
        <f t="shared" si="12"/>
        <v>1869839374</v>
      </c>
      <c r="S238" s="29"/>
    </row>
    <row r="239" spans="1:19">
      <c r="A239" s="218" t="s">
        <v>333</v>
      </c>
      <c r="C239" s="21">
        <v>18721764</v>
      </c>
      <c r="D239" s="21"/>
      <c r="E239" s="21">
        <v>62251685994</v>
      </c>
      <c r="F239" s="21"/>
      <c r="G239" s="21">
        <v>-61354022863</v>
      </c>
      <c r="H239" s="21"/>
      <c r="I239" s="30">
        <f t="shared" si="11"/>
        <v>897663131</v>
      </c>
      <c r="J239" s="21">
        <v>18721764</v>
      </c>
      <c r="K239" s="21"/>
      <c r="L239" s="21">
        <v>62251685994</v>
      </c>
      <c r="M239" s="21"/>
      <c r="N239" s="21">
        <v>-64178365056</v>
      </c>
      <c r="O239" s="21"/>
      <c r="P239" s="21">
        <f t="shared" si="12"/>
        <v>-1926679062</v>
      </c>
      <c r="S239" s="29"/>
    </row>
    <row r="240" spans="1:19">
      <c r="A240" s="218" t="s">
        <v>343</v>
      </c>
      <c r="C240" s="21">
        <v>7305222</v>
      </c>
      <c r="D240" s="21"/>
      <c r="E240" s="21">
        <v>30390448566</v>
      </c>
      <c r="F240" s="21"/>
      <c r="G240" s="21">
        <v>-25739468067</v>
      </c>
      <c r="H240" s="21"/>
      <c r="I240" s="30">
        <f t="shared" si="11"/>
        <v>4650980499</v>
      </c>
      <c r="J240" s="21">
        <v>7305222</v>
      </c>
      <c r="K240" s="21"/>
      <c r="L240" s="21">
        <v>30390448566</v>
      </c>
      <c r="M240" s="21"/>
      <c r="N240" s="21">
        <v>-28999841616</v>
      </c>
      <c r="O240" s="21"/>
      <c r="P240" s="21">
        <f t="shared" si="12"/>
        <v>1390606950</v>
      </c>
      <c r="S240" s="29"/>
    </row>
    <row r="241" spans="1:19">
      <c r="A241" s="218" t="s">
        <v>304</v>
      </c>
      <c r="C241" s="21">
        <v>3459171</v>
      </c>
      <c r="D241" s="21"/>
      <c r="E241" s="21">
        <v>37515005257</v>
      </c>
      <c r="F241" s="21"/>
      <c r="G241" s="21">
        <v>-35125825828</v>
      </c>
      <c r="H241" s="21"/>
      <c r="I241" s="30">
        <f t="shared" si="11"/>
        <v>2389179429</v>
      </c>
      <c r="J241" s="21">
        <v>3459171</v>
      </c>
      <c r="K241" s="21"/>
      <c r="L241" s="21">
        <v>37515005257</v>
      </c>
      <c r="M241" s="21"/>
      <c r="N241" s="21">
        <v>-42580709591</v>
      </c>
      <c r="O241" s="21"/>
      <c r="P241" s="21">
        <f t="shared" si="12"/>
        <v>-5065704334</v>
      </c>
      <c r="S241" s="29"/>
    </row>
    <row r="242" spans="1:19">
      <c r="A242" s="218" t="s">
        <v>280</v>
      </c>
      <c r="C242" s="21">
        <v>455838</v>
      </c>
      <c r="D242" s="21"/>
      <c r="E242" s="21">
        <v>20553784655</v>
      </c>
      <c r="F242" s="21"/>
      <c r="G242" s="21">
        <v>-20166290060</v>
      </c>
      <c r="H242" s="21"/>
      <c r="I242" s="30">
        <f t="shared" si="11"/>
        <v>387494595</v>
      </c>
      <c r="J242" s="21">
        <v>455838</v>
      </c>
      <c r="K242" s="21"/>
      <c r="L242" s="21">
        <v>20553784655</v>
      </c>
      <c r="M242" s="21"/>
      <c r="N242" s="21">
        <v>-15767157787</v>
      </c>
      <c r="O242" s="21"/>
      <c r="P242" s="21">
        <f t="shared" si="12"/>
        <v>4786626868</v>
      </c>
      <c r="S242" s="29"/>
    </row>
    <row r="243" spans="1:19">
      <c r="A243" s="218" t="s">
        <v>267</v>
      </c>
      <c r="C243" s="21">
        <v>11339884</v>
      </c>
      <c r="D243" s="21"/>
      <c r="E243" s="21">
        <v>64703643105</v>
      </c>
      <c r="F243" s="21"/>
      <c r="G243" s="21">
        <v>-60926855208</v>
      </c>
      <c r="H243" s="21"/>
      <c r="I243" s="30">
        <f t="shared" si="11"/>
        <v>3776787897</v>
      </c>
      <c r="J243" s="21">
        <v>11339884</v>
      </c>
      <c r="K243" s="21"/>
      <c r="L243" s="21">
        <v>64703643105</v>
      </c>
      <c r="M243" s="21"/>
      <c r="N243" s="21">
        <v>-74964662516</v>
      </c>
      <c r="O243" s="21"/>
      <c r="P243" s="21">
        <f t="shared" si="12"/>
        <v>-10261019411</v>
      </c>
      <c r="S243" s="29"/>
    </row>
    <row r="244" spans="1:19">
      <c r="A244" s="218" t="s">
        <v>214</v>
      </c>
      <c r="C244" s="21">
        <v>3279579</v>
      </c>
      <c r="D244" s="21"/>
      <c r="E244" s="21">
        <v>20082003512</v>
      </c>
      <c r="F244" s="21"/>
      <c r="G244" s="21">
        <v>-18458168549</v>
      </c>
      <c r="H244" s="21"/>
      <c r="I244" s="30">
        <f t="shared" si="11"/>
        <v>1623834963</v>
      </c>
      <c r="J244" s="21">
        <v>3279579</v>
      </c>
      <c r="K244" s="21"/>
      <c r="L244" s="21">
        <v>20082003512</v>
      </c>
      <c r="M244" s="21"/>
      <c r="N244" s="21">
        <v>-19148003065</v>
      </c>
      <c r="O244" s="21"/>
      <c r="P244" s="21">
        <f t="shared" si="12"/>
        <v>934000447</v>
      </c>
      <c r="S244" s="29"/>
    </row>
    <row r="245" spans="1:19">
      <c r="A245" s="218" t="s">
        <v>213</v>
      </c>
      <c r="C245" s="21">
        <v>6859576</v>
      </c>
      <c r="D245" s="21"/>
      <c r="E245" s="21">
        <v>52709026574</v>
      </c>
      <c r="F245" s="21"/>
      <c r="G245" s="21">
        <v>-50559492034</v>
      </c>
      <c r="H245" s="21"/>
      <c r="I245" s="30">
        <f t="shared" si="11"/>
        <v>2149534540</v>
      </c>
      <c r="J245" s="21">
        <v>6859576</v>
      </c>
      <c r="K245" s="21"/>
      <c r="L245" s="21">
        <v>52709026574</v>
      </c>
      <c r="M245" s="21"/>
      <c r="N245" s="21">
        <v>-57723118101</v>
      </c>
      <c r="O245" s="21"/>
      <c r="P245" s="21">
        <f t="shared" si="12"/>
        <v>-5014091527</v>
      </c>
      <c r="S245" s="29"/>
    </row>
    <row r="246" spans="1:19">
      <c r="A246" s="218" t="s">
        <v>212</v>
      </c>
      <c r="C246" s="21">
        <v>39905439</v>
      </c>
      <c r="D246" s="21"/>
      <c r="E246" s="21">
        <v>94647851911</v>
      </c>
      <c r="F246" s="21"/>
      <c r="G246" s="21">
        <v>-87819849745</v>
      </c>
      <c r="H246" s="21"/>
      <c r="I246" s="30">
        <f t="shared" si="11"/>
        <v>6828002166</v>
      </c>
      <c r="J246" s="21">
        <v>39905439</v>
      </c>
      <c r="K246" s="21"/>
      <c r="L246" s="21">
        <v>94647851911</v>
      </c>
      <c r="M246" s="21"/>
      <c r="N246" s="21">
        <v>-96161166844</v>
      </c>
      <c r="O246" s="21"/>
      <c r="P246" s="21">
        <f t="shared" si="12"/>
        <v>-1513314933</v>
      </c>
      <c r="S246" s="29"/>
    </row>
    <row r="247" spans="1:19">
      <c r="A247" s="218" t="s">
        <v>210</v>
      </c>
      <c r="C247" s="21">
        <v>13625382</v>
      </c>
      <c r="D247" s="21"/>
      <c r="E247" s="21">
        <v>121898798796</v>
      </c>
      <c r="F247" s="21"/>
      <c r="G247" s="21">
        <v>-104005434998</v>
      </c>
      <c r="H247" s="21"/>
      <c r="I247" s="30">
        <f t="shared" si="11"/>
        <v>17893363798</v>
      </c>
      <c r="J247" s="21">
        <v>13625382</v>
      </c>
      <c r="K247" s="21"/>
      <c r="L247" s="21">
        <v>121898798796</v>
      </c>
      <c r="M247" s="21"/>
      <c r="N247" s="21">
        <v>-104676001313</v>
      </c>
      <c r="O247" s="21"/>
      <c r="P247" s="21">
        <f t="shared" si="12"/>
        <v>17222797483</v>
      </c>
      <c r="S247" s="29"/>
    </row>
    <row r="248" spans="1:19">
      <c r="A248" s="218" t="s">
        <v>209</v>
      </c>
      <c r="C248" s="21">
        <v>3902766</v>
      </c>
      <c r="D248" s="21"/>
      <c r="E248" s="21">
        <v>39726536117</v>
      </c>
      <c r="F248" s="21"/>
      <c r="G248" s="21">
        <v>-36357229203</v>
      </c>
      <c r="H248" s="21"/>
      <c r="I248" s="30">
        <f t="shared" si="11"/>
        <v>3369306914</v>
      </c>
      <c r="J248" s="21">
        <v>3902766</v>
      </c>
      <c r="K248" s="21"/>
      <c r="L248" s="21">
        <v>39726536117</v>
      </c>
      <c r="M248" s="21"/>
      <c r="N248" s="21">
        <v>-44949184043</v>
      </c>
      <c r="O248" s="21"/>
      <c r="P248" s="21">
        <f t="shared" si="12"/>
        <v>-5222647926</v>
      </c>
      <c r="S248" s="29"/>
    </row>
    <row r="249" spans="1:19">
      <c r="A249" s="218" t="s">
        <v>208</v>
      </c>
      <c r="C249" s="21">
        <v>932824</v>
      </c>
      <c r="D249" s="21"/>
      <c r="E249" s="21">
        <v>43146045133</v>
      </c>
      <c r="F249" s="21"/>
      <c r="G249" s="21">
        <v>-42702792351</v>
      </c>
      <c r="H249" s="21"/>
      <c r="I249" s="30">
        <f t="shared" si="11"/>
        <v>443252782</v>
      </c>
      <c r="J249" s="21">
        <v>932824</v>
      </c>
      <c r="K249" s="21"/>
      <c r="L249" s="21">
        <v>43146045133</v>
      </c>
      <c r="M249" s="21"/>
      <c r="N249" s="21">
        <v>-44670496569</v>
      </c>
      <c r="O249" s="21"/>
      <c r="P249" s="21">
        <f t="shared" si="12"/>
        <v>-1524451436</v>
      </c>
      <c r="S249" s="29"/>
    </row>
    <row r="250" spans="1:19">
      <c r="A250" s="218" t="s">
        <v>207</v>
      </c>
      <c r="C250" s="21">
        <v>9146186</v>
      </c>
      <c r="D250" s="21"/>
      <c r="E250" s="21">
        <v>47631763088</v>
      </c>
      <c r="F250" s="21"/>
      <c r="G250" s="21">
        <v>-43279507310</v>
      </c>
      <c r="H250" s="21"/>
      <c r="I250" s="30">
        <f t="shared" si="11"/>
        <v>4352255778</v>
      </c>
      <c r="J250" s="21">
        <v>9146186</v>
      </c>
      <c r="K250" s="21"/>
      <c r="L250" s="21">
        <v>47631763088</v>
      </c>
      <c r="M250" s="21"/>
      <c r="N250" s="21">
        <v>-48633421857</v>
      </c>
      <c r="O250" s="21"/>
      <c r="P250" s="21">
        <f t="shared" si="12"/>
        <v>-1001658769</v>
      </c>
      <c r="S250" s="29"/>
    </row>
    <row r="251" spans="1:19">
      <c r="A251" s="218" t="s">
        <v>206</v>
      </c>
      <c r="C251" s="21">
        <v>14772211</v>
      </c>
      <c r="D251" s="21"/>
      <c r="E251" s="21">
        <v>113950294838</v>
      </c>
      <c r="F251" s="21"/>
      <c r="G251" s="21">
        <v>-99035734923</v>
      </c>
      <c r="H251" s="21"/>
      <c r="I251" s="30">
        <f t="shared" si="11"/>
        <v>14914559915</v>
      </c>
      <c r="J251" s="21">
        <v>14772211</v>
      </c>
      <c r="K251" s="21"/>
      <c r="L251" s="21">
        <v>113950294838</v>
      </c>
      <c r="M251" s="21"/>
      <c r="N251" s="21">
        <v>-99948718404</v>
      </c>
      <c r="O251" s="21"/>
      <c r="P251" s="21">
        <f t="shared" si="12"/>
        <v>14001576434</v>
      </c>
      <c r="S251" s="29"/>
    </row>
    <row r="252" spans="1:19">
      <c r="A252" s="218" t="s">
        <v>205</v>
      </c>
      <c r="C252" s="21">
        <v>10902246</v>
      </c>
      <c r="D252" s="21"/>
      <c r="E252" s="21">
        <v>44476597823</v>
      </c>
      <c r="F252" s="21"/>
      <c r="G252" s="21">
        <v>-43487320698</v>
      </c>
      <c r="H252" s="21"/>
      <c r="I252" s="30">
        <f t="shared" si="11"/>
        <v>989277125</v>
      </c>
      <c r="J252" s="21">
        <v>10902246</v>
      </c>
      <c r="K252" s="21"/>
      <c r="L252" s="21">
        <v>44476597823</v>
      </c>
      <c r="M252" s="21"/>
      <c r="N252" s="21">
        <v>-41799946798</v>
      </c>
      <c r="O252" s="21"/>
      <c r="P252" s="21">
        <f t="shared" si="12"/>
        <v>2676651025</v>
      </c>
      <c r="S252" s="29"/>
    </row>
    <row r="253" spans="1:19">
      <c r="A253" s="218" t="s">
        <v>204</v>
      </c>
      <c r="C253" s="21">
        <v>26774998</v>
      </c>
      <c r="D253" s="21"/>
      <c r="E253" s="21">
        <v>52432902924</v>
      </c>
      <c r="F253" s="21"/>
      <c r="G253" s="21">
        <v>-45703579671</v>
      </c>
      <c r="H253" s="21"/>
      <c r="I253" s="30">
        <f t="shared" si="11"/>
        <v>6729323253</v>
      </c>
      <c r="J253" s="21">
        <v>26774998</v>
      </c>
      <c r="K253" s="21"/>
      <c r="L253" s="21">
        <v>52432902924</v>
      </c>
      <c r="M253" s="21"/>
      <c r="N253" s="21">
        <v>-60951803140</v>
      </c>
      <c r="O253" s="21"/>
      <c r="P253" s="21">
        <f t="shared" si="12"/>
        <v>-8518900216</v>
      </c>
      <c r="S253" s="29"/>
    </row>
    <row r="254" spans="1:19">
      <c r="A254" s="218" t="s">
        <v>203</v>
      </c>
      <c r="C254" s="21">
        <v>7676846</v>
      </c>
      <c r="D254" s="21"/>
      <c r="E254" s="21">
        <v>141634492308</v>
      </c>
      <c r="F254" s="21"/>
      <c r="G254" s="21">
        <v>-141456845065</v>
      </c>
      <c r="H254" s="21"/>
      <c r="I254" s="30">
        <f t="shared" si="11"/>
        <v>177647243</v>
      </c>
      <c r="J254" s="21">
        <v>7676846</v>
      </c>
      <c r="K254" s="21"/>
      <c r="L254" s="21">
        <v>141634492308</v>
      </c>
      <c r="M254" s="21"/>
      <c r="N254" s="21">
        <v>-161205085393</v>
      </c>
      <c r="O254" s="21"/>
      <c r="P254" s="21">
        <f t="shared" si="12"/>
        <v>-19570593085</v>
      </c>
      <c r="S254" s="29"/>
    </row>
    <row r="255" spans="1:19">
      <c r="A255" s="218" t="s">
        <v>202</v>
      </c>
      <c r="C255" s="21">
        <v>9382797</v>
      </c>
      <c r="D255" s="21"/>
      <c r="E255" s="21">
        <v>85155230240</v>
      </c>
      <c r="F255" s="21"/>
      <c r="G255" s="21">
        <v>-76555061756</v>
      </c>
      <c r="H255" s="21"/>
      <c r="I255" s="30">
        <f t="shared" si="11"/>
        <v>8600168484</v>
      </c>
      <c r="J255" s="21">
        <v>9382797</v>
      </c>
      <c r="K255" s="21"/>
      <c r="L255" s="21">
        <v>85155230240</v>
      </c>
      <c r="M255" s="21"/>
      <c r="N255" s="21">
        <v>-74273890799</v>
      </c>
      <c r="O255" s="21"/>
      <c r="P255" s="21">
        <f t="shared" si="12"/>
        <v>10881339441</v>
      </c>
      <c r="S255" s="29"/>
    </row>
    <row r="256" spans="1:19">
      <c r="A256" s="218" t="s">
        <v>201</v>
      </c>
      <c r="C256" s="21">
        <v>28822635</v>
      </c>
      <c r="D256" s="21"/>
      <c r="E256" s="21">
        <v>107585031913</v>
      </c>
      <c r="F256" s="21"/>
      <c r="G256" s="21">
        <v>-109044712951</v>
      </c>
      <c r="H256" s="21"/>
      <c r="I256" s="30">
        <f t="shared" si="11"/>
        <v>-1459681038</v>
      </c>
      <c r="J256" s="21">
        <v>28822635</v>
      </c>
      <c r="K256" s="21"/>
      <c r="L256" s="21">
        <v>107585031913</v>
      </c>
      <c r="M256" s="21"/>
      <c r="N256" s="21">
        <v>-105965454840</v>
      </c>
      <c r="O256" s="21"/>
      <c r="P256" s="21">
        <f t="shared" si="12"/>
        <v>1619577073</v>
      </c>
      <c r="S256" s="29"/>
    </row>
    <row r="257" spans="1:19">
      <c r="A257" s="218" t="s">
        <v>283</v>
      </c>
      <c r="C257" s="21">
        <v>1332</v>
      </c>
      <c r="D257" s="21"/>
      <c r="E257" s="21">
        <v>24627790</v>
      </c>
      <c r="F257" s="21"/>
      <c r="G257" s="21">
        <v>-24098160</v>
      </c>
      <c r="H257" s="21"/>
      <c r="I257" s="30">
        <f t="shared" si="11"/>
        <v>529630</v>
      </c>
      <c r="J257" s="21">
        <v>1332</v>
      </c>
      <c r="K257" s="21"/>
      <c r="L257" s="21">
        <v>24627790</v>
      </c>
      <c r="M257" s="21"/>
      <c r="N257" s="21">
        <v>-109003038</v>
      </c>
      <c r="O257" s="21"/>
      <c r="P257" s="21">
        <f t="shared" si="12"/>
        <v>-84375248</v>
      </c>
      <c r="S257" s="29"/>
    </row>
    <row r="258" spans="1:19">
      <c r="A258" s="218" t="s">
        <v>397</v>
      </c>
      <c r="C258" s="21">
        <v>1013015</v>
      </c>
      <c r="D258" s="21"/>
      <c r="E258" s="21">
        <v>7304687768</v>
      </c>
      <c r="F258" s="21"/>
      <c r="G258" s="21">
        <v>-6345549398</v>
      </c>
      <c r="H258" s="21"/>
      <c r="I258" s="30">
        <f t="shared" si="11"/>
        <v>959138370</v>
      </c>
      <c r="J258" s="21">
        <v>1013015</v>
      </c>
      <c r="K258" s="21"/>
      <c r="L258" s="21">
        <v>7304687768</v>
      </c>
      <c r="M258" s="21"/>
      <c r="N258" s="21">
        <v>-6345549398</v>
      </c>
      <c r="O258" s="21"/>
      <c r="P258" s="21">
        <f t="shared" si="12"/>
        <v>959138370</v>
      </c>
      <c r="S258" s="29"/>
    </row>
    <row r="259" spans="1:19">
      <c r="A259" s="218" t="s">
        <v>305</v>
      </c>
      <c r="C259" s="21">
        <v>2244865</v>
      </c>
      <c r="D259" s="21"/>
      <c r="E259" s="21">
        <v>3851582903</v>
      </c>
      <c r="F259" s="21"/>
      <c r="G259" s="21">
        <v>-3097333180</v>
      </c>
      <c r="H259" s="21"/>
      <c r="I259" s="30">
        <f t="shared" si="11"/>
        <v>754249723</v>
      </c>
      <c r="J259" s="21">
        <v>2244865</v>
      </c>
      <c r="K259" s="21"/>
      <c r="L259" s="21">
        <v>3851582903</v>
      </c>
      <c r="M259" s="21"/>
      <c r="N259" s="21">
        <v>-3248666311</v>
      </c>
      <c r="O259" s="21"/>
      <c r="P259" s="21">
        <f t="shared" si="12"/>
        <v>602916592</v>
      </c>
      <c r="S259" s="29"/>
    </row>
    <row r="260" spans="1:19">
      <c r="A260" s="218" t="s">
        <v>349</v>
      </c>
      <c r="C260" s="21">
        <v>0</v>
      </c>
      <c r="D260" s="21"/>
      <c r="E260" s="21">
        <v>0</v>
      </c>
      <c r="F260" s="21"/>
      <c r="G260" s="21">
        <v>10916217022</v>
      </c>
      <c r="H260" s="21"/>
      <c r="I260" s="30">
        <f t="shared" si="11"/>
        <v>10916217022</v>
      </c>
      <c r="J260" s="21">
        <v>0</v>
      </c>
      <c r="K260" s="21"/>
      <c r="L260" s="21">
        <v>0</v>
      </c>
      <c r="M260" s="21"/>
      <c r="N260" s="21">
        <v>0</v>
      </c>
      <c r="O260" s="21"/>
      <c r="P260" s="21">
        <f t="shared" si="12"/>
        <v>0</v>
      </c>
      <c r="S260" s="29"/>
    </row>
    <row r="261" spans="1:19">
      <c r="A261" s="218" t="s">
        <v>376</v>
      </c>
      <c r="C261" s="21">
        <v>1849657</v>
      </c>
      <c r="D261" s="21"/>
      <c r="E261" s="21">
        <v>4311637867</v>
      </c>
      <c r="F261" s="21"/>
      <c r="G261" s="21">
        <v>-4366797413</v>
      </c>
      <c r="H261" s="21"/>
      <c r="I261" s="30">
        <f t="shared" si="11"/>
        <v>-55159546</v>
      </c>
      <c r="J261" s="21">
        <v>1849657</v>
      </c>
      <c r="K261" s="21"/>
      <c r="L261" s="21">
        <v>4311637867</v>
      </c>
      <c r="M261" s="21"/>
      <c r="N261" s="21">
        <v>-5338171821</v>
      </c>
      <c r="O261" s="21"/>
      <c r="P261" s="21">
        <f t="shared" si="12"/>
        <v>-1026533954</v>
      </c>
      <c r="S261" s="29"/>
    </row>
    <row r="262" spans="1:19">
      <c r="A262" s="218" t="s">
        <v>394</v>
      </c>
      <c r="C262" s="21">
        <v>11803968</v>
      </c>
      <c r="D262" s="21"/>
      <c r="E262" s="21">
        <v>92109814968</v>
      </c>
      <c r="F262" s="21"/>
      <c r="G262" s="21">
        <v>-120467652678</v>
      </c>
      <c r="H262" s="21"/>
      <c r="I262" s="30">
        <f t="shared" si="11"/>
        <v>-28357837710</v>
      </c>
      <c r="J262" s="21">
        <v>11803968</v>
      </c>
      <c r="K262" s="21"/>
      <c r="L262" s="21">
        <v>92109814968</v>
      </c>
      <c r="M262" s="21"/>
      <c r="N262" s="21">
        <v>-120467652678</v>
      </c>
      <c r="O262" s="21"/>
      <c r="P262" s="21">
        <f t="shared" si="12"/>
        <v>-28357837710</v>
      </c>
      <c r="S262" s="29"/>
    </row>
    <row r="263" spans="1:19" ht="22.2" thickBot="1">
      <c r="A263" s="3" t="s">
        <v>2</v>
      </c>
      <c r="B263" s="3"/>
      <c r="D263" s="3"/>
      <c r="E263" s="230">
        <f>SUM(E7:E262)</f>
        <v>13586007414344</v>
      </c>
      <c r="F263" s="37"/>
      <c r="G263" s="230">
        <f>SUM(G7:G262)</f>
        <v>-12653313550319</v>
      </c>
      <c r="H263" s="37"/>
      <c r="I263" s="229">
        <f>SUM(I7:I262)</f>
        <v>932693864025</v>
      </c>
      <c r="K263" s="37"/>
      <c r="L263" s="230">
        <f>SUM(L7:L262)</f>
        <v>13586007414344</v>
      </c>
      <c r="M263" s="37"/>
      <c r="N263" s="230">
        <f>SUM(N7:N262)</f>
        <v>-13607771480224</v>
      </c>
      <c r="O263" s="37"/>
      <c r="P263" s="230">
        <f>SUM(P7:P262)</f>
        <v>-21764065880</v>
      </c>
    </row>
    <row r="264" spans="1:19" ht="21.6" thickTop="1">
      <c r="A264" s="3"/>
      <c r="B264" s="3"/>
    </row>
    <row r="265" spans="1:19">
      <c r="A265" s="3"/>
      <c r="B265" s="3"/>
    </row>
    <row r="266" spans="1:19" s="94" customFormat="1" ht="18">
      <c r="A266" s="308" t="s">
        <v>245</v>
      </c>
      <c r="B266" s="309"/>
      <c r="C266" s="309"/>
      <c r="D266" s="309"/>
      <c r="E266" s="309"/>
      <c r="F266" s="309"/>
      <c r="G266" s="309"/>
      <c r="H266" s="309"/>
      <c r="I266" s="309"/>
      <c r="J266" s="309"/>
      <c r="K266" s="309"/>
      <c r="L266" s="309"/>
      <c r="M266" s="309"/>
      <c r="N266" s="309"/>
      <c r="O266" s="309"/>
      <c r="P266" s="310"/>
    </row>
    <row r="267" spans="1:19" hidden="1">
      <c r="C267" s="1">
        <f>SUM(C7:C262)</f>
        <v>2210307068</v>
      </c>
      <c r="J267" s="1">
        <f>SUM(J7:J262)</f>
        <v>2210307068</v>
      </c>
      <c r="L267" s="1">
        <f>' سهام'!V266</f>
        <v>13586007414344</v>
      </c>
    </row>
    <row r="268" spans="1:19" s="142" customFormat="1" hidden="1">
      <c r="A268" s="28"/>
      <c r="B268" s="28"/>
      <c r="C268" s="28"/>
      <c r="D268" s="1"/>
      <c r="E268" s="1">
        <v>13586007414344</v>
      </c>
      <c r="F268" s="1"/>
      <c r="G268" s="1">
        <f>I268-E263</f>
        <v>-12653313550319</v>
      </c>
      <c r="H268" s="1"/>
      <c r="I268" s="31">
        <v>932693864025</v>
      </c>
      <c r="J268" s="1"/>
      <c r="K268" s="1"/>
      <c r="L268" s="1">
        <v>13586007414344</v>
      </c>
      <c r="M268" s="1"/>
      <c r="N268" s="1">
        <f>P263-L263</f>
        <v>-13607771480224</v>
      </c>
      <c r="O268" s="1"/>
      <c r="P268" s="1">
        <v>-21764065880</v>
      </c>
    </row>
    <row r="269" spans="1:19" hidden="1">
      <c r="E269" s="1">
        <f>E268-E263</f>
        <v>0</v>
      </c>
      <c r="G269" s="1">
        <f>G268-G263</f>
        <v>0</v>
      </c>
      <c r="I269" s="31">
        <f>I268-I263</f>
        <v>0</v>
      </c>
      <c r="L269" s="1">
        <f>(L263-L267)-(L267-L268)</f>
        <v>0</v>
      </c>
      <c r="N269" s="1">
        <f>N268-N263</f>
        <v>0</v>
      </c>
      <c r="P269" s="31">
        <f>P268-P263</f>
        <v>0</v>
      </c>
    </row>
    <row r="270" spans="1:19" hidden="1"/>
    <row r="271" spans="1:19" hidden="1"/>
    <row r="272" spans="1:19" hidden="1"/>
    <row r="273" hidden="1"/>
  </sheetData>
  <autoFilter ref="A6:P263" xr:uid="{00000000-0009-0000-0000-000008000000}">
    <sortState xmlns:xlrd2="http://schemas.microsoft.com/office/spreadsheetml/2017/richdata2" ref="A7:P191">
      <sortCondition ref="A6"/>
    </sortState>
  </autoFilter>
  <mergeCells count="7">
    <mergeCell ref="A266:P266"/>
    <mergeCell ref="C5:I5"/>
    <mergeCell ref="J5:P5"/>
    <mergeCell ref="A4:G4"/>
    <mergeCell ref="A1:P1"/>
    <mergeCell ref="A2:P2"/>
    <mergeCell ref="A3:P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8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A297"/>
  <sheetViews>
    <sheetView rightToLeft="1" view="pageBreakPreview" zoomScale="70" zoomScaleNormal="100" zoomScaleSheetLayoutView="70" workbookViewId="0">
      <selection activeCell="B14" sqref="B14"/>
    </sheetView>
  </sheetViews>
  <sheetFormatPr defaultColWidth="9.109375" defaultRowHeight="15.6"/>
  <cols>
    <col min="1" max="1" width="2.77734375" style="95" customWidth="1"/>
    <col min="2" max="2" width="44.6640625" style="95" customWidth="1"/>
    <col min="3" max="3" width="1.33203125" style="95" customWidth="1"/>
    <col min="4" max="4" width="26.5546875" style="147" customWidth="1"/>
    <col min="5" max="5" width="1.5546875" style="63" customWidth="1"/>
    <col min="6" max="6" width="29.109375" style="64" bestFit="1" customWidth="1"/>
    <col min="7" max="7" width="1.6640625" style="64" customWidth="1"/>
    <col min="8" max="8" width="26.5546875" style="64" customWidth="1"/>
    <col min="9" max="9" width="1.5546875" style="64" customWidth="1"/>
    <col min="10" max="10" width="33.88671875" style="96" bestFit="1" customWidth="1"/>
    <col min="11" max="11" width="1.109375" style="96" customWidth="1"/>
    <col min="12" max="12" width="32.33203125" style="97" customWidth="1"/>
    <col min="13" max="13" width="1" style="97" customWidth="1"/>
    <col min="14" max="14" width="29.109375" style="147" bestFit="1" customWidth="1"/>
    <col min="15" max="15" width="1.33203125" style="63" customWidth="1"/>
    <col min="16" max="16" width="32.33203125" style="64" bestFit="1" customWidth="1"/>
    <col min="17" max="17" width="1.5546875" style="64" customWidth="1"/>
    <col min="18" max="18" width="28.44140625" style="64" bestFit="1" customWidth="1"/>
    <col min="19" max="19" width="1.88671875" style="64" customWidth="1"/>
    <col min="20" max="20" width="33.88671875" style="64" bestFit="1" customWidth="1"/>
    <col min="21" max="21" width="1.44140625" style="64" customWidth="1"/>
    <col min="22" max="22" width="29.88671875" style="97" customWidth="1"/>
    <col min="23" max="23" width="20.44140625" style="95" hidden="1" customWidth="1"/>
    <col min="24" max="24" width="17.33203125" style="95" hidden="1" customWidth="1"/>
    <col min="25" max="25" width="0" style="95" hidden="1" customWidth="1"/>
    <col min="26" max="26" width="16.5546875" style="95" hidden="1" customWidth="1"/>
    <col min="27" max="27" width="21.109375" style="95" hidden="1" customWidth="1"/>
    <col min="28" max="16384" width="9.109375" style="95"/>
  </cols>
  <sheetData>
    <row r="1" spans="1:27" ht="27.6">
      <c r="B1" s="316" t="s">
        <v>84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</row>
    <row r="2" spans="1:27" ht="27.6">
      <c r="B2" s="316" t="s">
        <v>53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</row>
    <row r="3" spans="1:27" ht="27.6">
      <c r="B3" s="316" t="str">
        <f>روکش!B26</f>
        <v>منتهی به 1402/09/30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</row>
    <row r="4" spans="1:27">
      <c r="D4" s="63"/>
      <c r="N4" s="63"/>
    </row>
    <row r="5" spans="1:27" s="127" customFormat="1" ht="25.2">
      <c r="B5" s="321" t="s">
        <v>28</v>
      </c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</row>
    <row r="6" spans="1:27" s="127" customFormat="1" ht="9.75" customHeight="1">
      <c r="D6" s="38"/>
      <c r="E6" s="38"/>
      <c r="F6" s="62"/>
      <c r="G6" s="62"/>
      <c r="H6" s="62"/>
      <c r="I6" s="62"/>
      <c r="J6" s="231"/>
      <c r="K6" s="231"/>
      <c r="L6" s="232"/>
      <c r="M6" s="232"/>
      <c r="N6" s="38"/>
      <c r="O6" s="38"/>
      <c r="P6" s="62"/>
      <c r="Q6" s="62"/>
      <c r="R6" s="62"/>
      <c r="S6" s="62"/>
      <c r="T6" s="62"/>
      <c r="U6" s="62"/>
      <c r="V6" s="232"/>
    </row>
    <row r="7" spans="1:27" s="127" customFormat="1" ht="27" customHeight="1" thickBot="1">
      <c r="B7" s="233"/>
      <c r="C7" s="238"/>
      <c r="D7" s="272" t="s">
        <v>383</v>
      </c>
      <c r="E7" s="272"/>
      <c r="F7" s="272"/>
      <c r="G7" s="272"/>
      <c r="H7" s="272"/>
      <c r="I7" s="272"/>
      <c r="J7" s="272"/>
      <c r="K7" s="272"/>
      <c r="L7" s="272"/>
      <c r="M7" s="154"/>
      <c r="N7" s="272" t="s">
        <v>385</v>
      </c>
      <c r="O7" s="272"/>
      <c r="P7" s="272"/>
      <c r="Q7" s="272"/>
      <c r="R7" s="272"/>
      <c r="S7" s="272"/>
      <c r="T7" s="272"/>
      <c r="U7" s="272"/>
      <c r="V7" s="272"/>
    </row>
    <row r="8" spans="1:27" s="117" customFormat="1" ht="24.75" customHeight="1">
      <c r="B8" s="313" t="s">
        <v>24</v>
      </c>
      <c r="C8" s="314"/>
      <c r="D8" s="317" t="s">
        <v>12</v>
      </c>
      <c r="E8" s="239"/>
      <c r="F8" s="319" t="s">
        <v>13</v>
      </c>
      <c r="G8" s="240"/>
      <c r="H8" s="319" t="s">
        <v>14</v>
      </c>
      <c r="I8" s="240"/>
      <c r="J8" s="271" t="s">
        <v>2</v>
      </c>
      <c r="K8" s="271"/>
      <c r="L8" s="271"/>
      <c r="M8" s="155"/>
      <c r="N8" s="317" t="s">
        <v>12</v>
      </c>
      <c r="O8" s="239"/>
      <c r="P8" s="319" t="s">
        <v>13</v>
      </c>
      <c r="Q8" s="240"/>
      <c r="R8" s="319" t="s">
        <v>14</v>
      </c>
      <c r="S8" s="240"/>
      <c r="T8" s="271" t="s">
        <v>2</v>
      </c>
      <c r="U8" s="271"/>
      <c r="V8" s="271"/>
    </row>
    <row r="9" spans="1:27" s="117" customFormat="1" ht="6" customHeight="1" thickBot="1">
      <c r="B9" s="314"/>
      <c r="C9" s="314"/>
      <c r="D9" s="318"/>
      <c r="E9" s="241"/>
      <c r="F9" s="320"/>
      <c r="G9" s="242"/>
      <c r="H9" s="320"/>
      <c r="I9" s="242"/>
      <c r="J9" s="272"/>
      <c r="K9" s="272"/>
      <c r="L9" s="272"/>
      <c r="M9" s="83"/>
      <c r="N9" s="318"/>
      <c r="O9" s="241"/>
      <c r="P9" s="320"/>
      <c r="Q9" s="242"/>
      <c r="R9" s="320"/>
      <c r="S9" s="242"/>
      <c r="T9" s="272"/>
      <c r="U9" s="272"/>
      <c r="V9" s="272"/>
    </row>
    <row r="10" spans="1:27" s="117" customFormat="1" ht="42.75" customHeight="1" thickBot="1">
      <c r="B10" s="315"/>
      <c r="C10" s="314"/>
      <c r="D10" s="243" t="s">
        <v>56</v>
      </c>
      <c r="E10" s="243"/>
      <c r="F10" s="244" t="s">
        <v>57</v>
      </c>
      <c r="G10" s="244"/>
      <c r="H10" s="244" t="s">
        <v>58</v>
      </c>
      <c r="I10" s="244"/>
      <c r="J10" s="245" t="s">
        <v>6</v>
      </c>
      <c r="K10" s="246"/>
      <c r="L10" s="247" t="s">
        <v>19</v>
      </c>
      <c r="M10" s="154"/>
      <c r="N10" s="243" t="s">
        <v>56</v>
      </c>
      <c r="O10" s="243"/>
      <c r="P10" s="244" t="s">
        <v>57</v>
      </c>
      <c r="Q10" s="244"/>
      <c r="R10" s="244" t="s">
        <v>58</v>
      </c>
      <c r="S10" s="244"/>
      <c r="T10" s="72" t="s">
        <v>6</v>
      </c>
      <c r="U10" s="72"/>
      <c r="V10" s="247" t="s">
        <v>19</v>
      </c>
    </row>
    <row r="11" spans="1:27" s="117" customFormat="1" ht="42.75" customHeight="1">
      <c r="A11" s="117">
        <v>1</v>
      </c>
      <c r="B11" s="234" t="s">
        <v>409</v>
      </c>
      <c r="C11" s="118"/>
      <c r="D11" s="248">
        <v>0</v>
      </c>
      <c r="E11" s="248"/>
      <c r="F11" s="248">
        <f>'درآمد ناشی از تغییر قیمت اوراق '!I7</f>
        <v>-26067012</v>
      </c>
      <c r="G11" s="248"/>
      <c r="H11" s="248">
        <v>0</v>
      </c>
      <c r="I11" s="248"/>
      <c r="J11" s="235">
        <f t="shared" ref="J11:J74" si="0">D11+F11+H11</f>
        <v>-26067012</v>
      </c>
      <c r="K11" s="235"/>
      <c r="L11" s="161">
        <f>J11/997267298190</f>
        <v>-2.613844056383938E-5</v>
      </c>
      <c r="M11" s="161"/>
      <c r="N11" s="248">
        <v>0</v>
      </c>
      <c r="O11" s="248"/>
      <c r="P11" s="248">
        <v>-26067012</v>
      </c>
      <c r="Q11" s="248"/>
      <c r="R11" s="248">
        <v>0</v>
      </c>
      <c r="S11" s="248"/>
      <c r="T11" s="235">
        <f t="shared" ref="T11:T74" si="1">N11+P11+R11</f>
        <v>-26067012</v>
      </c>
      <c r="U11" s="242"/>
      <c r="V11" s="161">
        <f>T11/درآمدها!$J$4</f>
        <v>-6.9795087174277337E-5</v>
      </c>
      <c r="W11" s="117">
        <v>0</v>
      </c>
      <c r="X11" s="128">
        <f t="shared" ref="X11:X25" si="2">W11-N11</f>
        <v>0</v>
      </c>
      <c r="Z11" s="128">
        <v>-36329408</v>
      </c>
      <c r="AA11" s="128">
        <f t="shared" ref="AA11:AA25" si="3">Z11-H11</f>
        <v>-36329408</v>
      </c>
    </row>
    <row r="12" spans="1:27" s="117" customFormat="1" ht="42.75" customHeight="1">
      <c r="A12" s="117">
        <v>2</v>
      </c>
      <c r="B12" s="234" t="s">
        <v>398</v>
      </c>
      <c r="C12" s="118"/>
      <c r="D12" s="248">
        <v>0</v>
      </c>
      <c r="E12" s="248"/>
      <c r="F12" s="248">
        <f>'درآمد ناشی از تغییر قیمت اوراق '!I8</f>
        <v>-1906790007</v>
      </c>
      <c r="G12" s="248"/>
      <c r="H12" s="248">
        <v>0</v>
      </c>
      <c r="I12" s="248"/>
      <c r="J12" s="235">
        <f t="shared" si="0"/>
        <v>-1906790007</v>
      </c>
      <c r="K12" s="235"/>
      <c r="L12" s="161">
        <f t="shared" ref="L12:L75" si="4">J12/997267298190</f>
        <v>-1.9120149737795946E-3</v>
      </c>
      <c r="M12" s="161"/>
      <c r="N12" s="248">
        <v>0</v>
      </c>
      <c r="O12" s="248"/>
      <c r="P12" s="248">
        <v>-1906790007</v>
      </c>
      <c r="Q12" s="248"/>
      <c r="R12" s="248">
        <v>0</v>
      </c>
      <c r="S12" s="248"/>
      <c r="T12" s="235">
        <f t="shared" si="1"/>
        <v>-1906790007</v>
      </c>
      <c r="U12" s="242"/>
      <c r="V12" s="161">
        <f>T12/درآمدها!$J$4</f>
        <v>-5.1054787085533966E-3</v>
      </c>
      <c r="W12" s="117">
        <v>0</v>
      </c>
      <c r="X12" s="128">
        <f t="shared" si="2"/>
        <v>0</v>
      </c>
      <c r="Z12" s="128">
        <v>0</v>
      </c>
      <c r="AA12" s="128">
        <f t="shared" si="3"/>
        <v>0</v>
      </c>
    </row>
    <row r="13" spans="1:27" s="117" customFormat="1" ht="42.75" customHeight="1">
      <c r="A13" s="117">
        <v>3</v>
      </c>
      <c r="B13" s="234" t="s">
        <v>411</v>
      </c>
      <c r="C13" s="118"/>
      <c r="D13" s="248">
        <v>0</v>
      </c>
      <c r="E13" s="248"/>
      <c r="F13" s="248">
        <f>'درآمد ناشی از تغییر قیمت اوراق '!I9</f>
        <v>3862533460</v>
      </c>
      <c r="G13" s="248"/>
      <c r="H13" s="248">
        <v>0</v>
      </c>
      <c r="I13" s="248"/>
      <c r="J13" s="235">
        <f t="shared" si="0"/>
        <v>3862533460</v>
      </c>
      <c r="K13" s="235"/>
      <c r="L13" s="161">
        <f t="shared" si="4"/>
        <v>3.8731175352990544E-3</v>
      </c>
      <c r="M13" s="161"/>
      <c r="N13" s="248">
        <v>0</v>
      </c>
      <c r="O13" s="248"/>
      <c r="P13" s="248">
        <v>3862533460</v>
      </c>
      <c r="Q13" s="248"/>
      <c r="R13" s="248">
        <v>0</v>
      </c>
      <c r="S13" s="248"/>
      <c r="T13" s="235">
        <f t="shared" si="1"/>
        <v>3862533460</v>
      </c>
      <c r="U13" s="242"/>
      <c r="V13" s="161">
        <f>T13/درآمدها!$J$4</f>
        <v>1.0342031513019715E-2</v>
      </c>
      <c r="W13" s="117">
        <v>0</v>
      </c>
      <c r="X13" s="128">
        <f t="shared" si="2"/>
        <v>0</v>
      </c>
      <c r="Z13" s="128">
        <v>-30601084</v>
      </c>
      <c r="AA13" s="128">
        <f t="shared" si="3"/>
        <v>-30601084</v>
      </c>
    </row>
    <row r="14" spans="1:27" s="117" customFormat="1" ht="42.75" customHeight="1">
      <c r="A14" s="117">
        <v>4</v>
      </c>
      <c r="B14" s="234" t="s">
        <v>396</v>
      </c>
      <c r="C14" s="118"/>
      <c r="D14" s="248">
        <v>0</v>
      </c>
      <c r="E14" s="248"/>
      <c r="F14" s="248">
        <f>'درآمد ناشی از تغییر قیمت اوراق '!I10</f>
        <v>1806313032</v>
      </c>
      <c r="G14" s="248"/>
      <c r="H14" s="248">
        <v>0</v>
      </c>
      <c r="I14" s="248"/>
      <c r="J14" s="235">
        <f t="shared" si="0"/>
        <v>1806313032</v>
      </c>
      <c r="K14" s="235"/>
      <c r="L14" s="161">
        <f t="shared" si="4"/>
        <v>1.8112626727843032E-3</v>
      </c>
      <c r="M14" s="161"/>
      <c r="N14" s="248">
        <v>0</v>
      </c>
      <c r="O14" s="248"/>
      <c r="P14" s="248">
        <v>1806313032</v>
      </c>
      <c r="Q14" s="248"/>
      <c r="R14" s="248">
        <v>0</v>
      </c>
      <c r="S14" s="248"/>
      <c r="T14" s="235">
        <f t="shared" si="1"/>
        <v>1806313032</v>
      </c>
      <c r="U14" s="242"/>
      <c r="V14" s="161">
        <f>T14/درآمدها!$J$4</f>
        <v>4.8364490541713493E-3</v>
      </c>
      <c r="W14" s="117">
        <v>0</v>
      </c>
      <c r="X14" s="128">
        <f t="shared" si="2"/>
        <v>0</v>
      </c>
      <c r="Z14" s="128">
        <v>0</v>
      </c>
      <c r="AA14" s="128">
        <f t="shared" si="3"/>
        <v>0</v>
      </c>
    </row>
    <row r="15" spans="1:27" s="117" customFormat="1" ht="42.75" customHeight="1">
      <c r="A15" s="117">
        <v>5</v>
      </c>
      <c r="B15" s="234" t="s">
        <v>365</v>
      </c>
      <c r="C15" s="118"/>
      <c r="D15" s="248">
        <v>0</v>
      </c>
      <c r="E15" s="248"/>
      <c r="F15" s="248">
        <f>'درآمد ناشی از تغییر قیمت اوراق '!I11</f>
        <v>7833797005</v>
      </c>
      <c r="G15" s="248"/>
      <c r="H15" s="248">
        <f>'درآمد ناشی ازفروش'!I228</f>
        <v>28087644</v>
      </c>
      <c r="I15" s="248"/>
      <c r="J15" s="235">
        <f t="shared" si="0"/>
        <v>7861884649</v>
      </c>
      <c r="K15" s="235"/>
      <c r="L15" s="161">
        <f t="shared" si="4"/>
        <v>7.8834277061616328E-3</v>
      </c>
      <c r="M15" s="161"/>
      <c r="N15" s="248">
        <v>0</v>
      </c>
      <c r="O15" s="248"/>
      <c r="P15" s="248">
        <v>10371032197</v>
      </c>
      <c r="Q15" s="248"/>
      <c r="R15" s="248">
        <v>54160039</v>
      </c>
      <c r="S15" s="248"/>
      <c r="T15" s="235">
        <f t="shared" si="1"/>
        <v>10425192236</v>
      </c>
      <c r="U15" s="242"/>
      <c r="V15" s="161">
        <f>T15/درآمدها!$J$4</f>
        <v>2.7913717188614455E-2</v>
      </c>
      <c r="W15" s="117">
        <v>450572850</v>
      </c>
      <c r="X15" s="128">
        <f t="shared" si="2"/>
        <v>450572850</v>
      </c>
      <c r="Z15" s="128">
        <v>78960553</v>
      </c>
      <c r="AA15" s="128">
        <f t="shared" si="3"/>
        <v>50872909</v>
      </c>
    </row>
    <row r="16" spans="1:27" s="117" customFormat="1" ht="42.75" customHeight="1">
      <c r="A16" s="117">
        <v>6</v>
      </c>
      <c r="B16" s="234" t="s">
        <v>356</v>
      </c>
      <c r="C16" s="118"/>
      <c r="D16" s="248">
        <v>0</v>
      </c>
      <c r="E16" s="248"/>
      <c r="F16" s="248">
        <f>'درآمد ناشی از تغییر قیمت اوراق '!I12</f>
        <v>7716371678</v>
      </c>
      <c r="G16" s="248"/>
      <c r="H16" s="248">
        <f>'درآمد ناشی ازفروش'!I222</f>
        <v>6890856</v>
      </c>
      <c r="I16" s="248"/>
      <c r="J16" s="235">
        <f t="shared" si="0"/>
        <v>7723262534</v>
      </c>
      <c r="K16" s="235"/>
      <c r="L16" s="161">
        <f t="shared" si="4"/>
        <v>7.7444257402377583E-3</v>
      </c>
      <c r="M16" s="161"/>
      <c r="N16" s="248">
        <v>0</v>
      </c>
      <c r="O16" s="248"/>
      <c r="P16" s="248">
        <v>8530184922</v>
      </c>
      <c r="Q16" s="248"/>
      <c r="R16" s="248">
        <v>19531877</v>
      </c>
      <c r="S16" s="248"/>
      <c r="T16" s="235">
        <f t="shared" si="1"/>
        <v>8549716799</v>
      </c>
      <c r="U16" s="242"/>
      <c r="V16" s="161">
        <f>T16/درآمدها!$J$4</f>
        <v>2.2892084037157322E-2</v>
      </c>
      <c r="W16" s="117">
        <v>0</v>
      </c>
      <c r="X16" s="128">
        <f t="shared" si="2"/>
        <v>0</v>
      </c>
      <c r="Z16" s="128">
        <v>77788809</v>
      </c>
      <c r="AA16" s="128">
        <f t="shared" si="3"/>
        <v>70897953</v>
      </c>
    </row>
    <row r="17" spans="1:27" s="117" customFormat="1" ht="42.75" customHeight="1">
      <c r="A17" s="117">
        <v>7</v>
      </c>
      <c r="B17" s="234" t="s">
        <v>88</v>
      </c>
      <c r="C17" s="118"/>
      <c r="D17" s="248">
        <v>0</v>
      </c>
      <c r="E17" s="248"/>
      <c r="F17" s="248">
        <f>'درآمد ناشی از تغییر قیمت اوراق '!I13</f>
        <v>2124978008</v>
      </c>
      <c r="G17" s="248"/>
      <c r="H17" s="248">
        <v>90097945</v>
      </c>
      <c r="I17" s="248"/>
      <c r="J17" s="235">
        <f t="shared" si="0"/>
        <v>2215075953</v>
      </c>
      <c r="K17" s="235"/>
      <c r="L17" s="161">
        <f t="shared" si="4"/>
        <v>2.221145681824997E-3</v>
      </c>
      <c r="M17" s="161"/>
      <c r="N17" s="248">
        <v>0</v>
      </c>
      <c r="O17" s="248"/>
      <c r="P17" s="248">
        <v>9004936749</v>
      </c>
      <c r="Q17" s="248"/>
      <c r="R17" s="248">
        <v>220636104</v>
      </c>
      <c r="S17" s="248"/>
      <c r="T17" s="235">
        <f t="shared" si="1"/>
        <v>9225572853</v>
      </c>
      <c r="U17" s="242"/>
      <c r="V17" s="161">
        <f>T17/درآمدها!$J$4</f>
        <v>2.4701705799950586E-2</v>
      </c>
      <c r="W17" s="117">
        <v>35523750</v>
      </c>
      <c r="X17" s="128">
        <f t="shared" si="2"/>
        <v>35523750</v>
      </c>
      <c r="Z17" s="128">
        <v>462301027</v>
      </c>
      <c r="AA17" s="128">
        <f t="shared" si="3"/>
        <v>372203082</v>
      </c>
    </row>
    <row r="18" spans="1:27" s="117" customFormat="1" ht="42.75" customHeight="1">
      <c r="A18" s="117">
        <v>8</v>
      </c>
      <c r="B18" s="234" t="s">
        <v>334</v>
      </c>
      <c r="C18" s="118"/>
      <c r="D18" s="248">
        <v>0</v>
      </c>
      <c r="E18" s="248"/>
      <c r="F18" s="248">
        <f>'درآمد ناشی از تغییر قیمت اوراق '!I14</f>
        <v>4443954786</v>
      </c>
      <c r="G18" s="248"/>
      <c r="H18" s="248">
        <v>-82951530</v>
      </c>
      <c r="I18" s="248"/>
      <c r="J18" s="235">
        <f t="shared" si="0"/>
        <v>4361003256</v>
      </c>
      <c r="K18" s="235"/>
      <c r="L18" s="161">
        <f t="shared" si="4"/>
        <v>4.3729532332154536E-3</v>
      </c>
      <c r="M18" s="161"/>
      <c r="N18" s="248">
        <v>0</v>
      </c>
      <c r="O18" s="248"/>
      <c r="P18" s="248">
        <v>-1719608092</v>
      </c>
      <c r="Q18" s="248"/>
      <c r="R18" s="248">
        <v>-170071861</v>
      </c>
      <c r="S18" s="248"/>
      <c r="T18" s="235">
        <f t="shared" si="1"/>
        <v>-1889679953</v>
      </c>
      <c r="U18" s="242"/>
      <c r="V18" s="161">
        <f>T18/درآمدها!$J$4</f>
        <v>-5.0596661040827884E-3</v>
      </c>
      <c r="W18" s="117">
        <v>194004700</v>
      </c>
      <c r="X18" s="128">
        <f t="shared" si="2"/>
        <v>194004700</v>
      </c>
      <c r="Z18" s="128">
        <v>95456641</v>
      </c>
      <c r="AA18" s="128">
        <f t="shared" si="3"/>
        <v>178408171</v>
      </c>
    </row>
    <row r="19" spans="1:27" s="117" customFormat="1" ht="42.75" customHeight="1">
      <c r="A19" s="117">
        <v>9</v>
      </c>
      <c r="B19" s="234" t="s">
        <v>303</v>
      </c>
      <c r="C19" s="118"/>
      <c r="D19" s="248">
        <v>0</v>
      </c>
      <c r="E19" s="248"/>
      <c r="F19" s="248">
        <f>'درآمد ناشی از تغییر قیمت اوراق '!I15</f>
        <v>2923066068</v>
      </c>
      <c r="G19" s="248"/>
      <c r="H19" s="248">
        <v>-59079886</v>
      </c>
      <c r="I19" s="248"/>
      <c r="J19" s="235">
        <f t="shared" si="0"/>
        <v>2863986182</v>
      </c>
      <c r="K19" s="235"/>
      <c r="L19" s="161">
        <f t="shared" si="4"/>
        <v>2.8718340481012658E-3</v>
      </c>
      <c r="M19" s="161"/>
      <c r="N19" s="248">
        <v>0</v>
      </c>
      <c r="O19" s="248"/>
      <c r="P19" s="248">
        <v>-2177227832</v>
      </c>
      <c r="Q19" s="248"/>
      <c r="R19" s="248">
        <v>-163398785</v>
      </c>
      <c r="S19" s="248"/>
      <c r="T19" s="235">
        <f t="shared" si="1"/>
        <v>-2340626617</v>
      </c>
      <c r="U19" s="242"/>
      <c r="V19" s="161">
        <f>T19/درآمدها!$J$4</f>
        <v>-6.267087258637425E-3</v>
      </c>
      <c r="W19" s="117">
        <v>0</v>
      </c>
      <c r="X19" s="128">
        <f t="shared" si="2"/>
        <v>0</v>
      </c>
      <c r="Z19" s="128">
        <v>42485519</v>
      </c>
      <c r="AA19" s="128">
        <f t="shared" si="3"/>
        <v>101565405</v>
      </c>
    </row>
    <row r="20" spans="1:27" s="117" customFormat="1" ht="42.75" customHeight="1">
      <c r="A20" s="117">
        <v>10</v>
      </c>
      <c r="B20" s="234" t="s">
        <v>306</v>
      </c>
      <c r="C20" s="118"/>
      <c r="D20" s="248">
        <v>0</v>
      </c>
      <c r="E20" s="248"/>
      <c r="F20" s="248">
        <f>'درآمد ناشی از تغییر قیمت اوراق '!I16</f>
        <v>-6827344310</v>
      </c>
      <c r="G20" s="248"/>
      <c r="H20" s="248">
        <f>'درآمد ناشی ازفروش'!I233</f>
        <v>0</v>
      </c>
      <c r="I20" s="248"/>
      <c r="J20" s="235">
        <f t="shared" si="0"/>
        <v>-6827344310</v>
      </c>
      <c r="K20" s="235"/>
      <c r="L20" s="161">
        <f t="shared" si="4"/>
        <v>-6.8460525301404698E-3</v>
      </c>
      <c r="M20" s="161"/>
      <c r="N20" s="248">
        <v>0</v>
      </c>
      <c r="O20" s="248"/>
      <c r="P20" s="248">
        <v>13568472801</v>
      </c>
      <c r="Q20" s="248"/>
      <c r="R20" s="248">
        <v>2322586832</v>
      </c>
      <c r="S20" s="248"/>
      <c r="T20" s="235">
        <f t="shared" si="1"/>
        <v>15891059633</v>
      </c>
      <c r="U20" s="242"/>
      <c r="V20" s="161">
        <f>T20/درآمدها!$J$4</f>
        <v>4.2548716069830891E-2</v>
      </c>
      <c r="W20" s="117">
        <v>0</v>
      </c>
      <c r="X20" s="128">
        <f t="shared" si="2"/>
        <v>0</v>
      </c>
      <c r="Z20" s="128">
        <v>34742125</v>
      </c>
      <c r="AA20" s="128">
        <f t="shared" si="3"/>
        <v>34742125</v>
      </c>
    </row>
    <row r="21" spans="1:27" s="117" customFormat="1" ht="42.75" customHeight="1">
      <c r="A21" s="117">
        <v>11</v>
      </c>
      <c r="B21" s="234" t="s">
        <v>292</v>
      </c>
      <c r="C21" s="118"/>
      <c r="D21" s="248">
        <v>0</v>
      </c>
      <c r="E21" s="248"/>
      <c r="F21" s="248">
        <v>0</v>
      </c>
      <c r="G21" s="248"/>
      <c r="H21" s="248">
        <f>'درآمد ناشی ازفروش'!I234</f>
        <v>0</v>
      </c>
      <c r="I21" s="248"/>
      <c r="J21" s="235">
        <f t="shared" si="0"/>
        <v>0</v>
      </c>
      <c r="K21" s="235"/>
      <c r="L21" s="161">
        <f t="shared" si="4"/>
        <v>0</v>
      </c>
      <c r="M21" s="161"/>
      <c r="N21" s="248">
        <v>0</v>
      </c>
      <c r="O21" s="248"/>
      <c r="P21" s="248">
        <v>0</v>
      </c>
      <c r="Q21" s="248"/>
      <c r="R21" s="248">
        <v>-8292006323</v>
      </c>
      <c r="S21" s="248"/>
      <c r="T21" s="235">
        <f t="shared" si="1"/>
        <v>-8292006323</v>
      </c>
      <c r="U21" s="242"/>
      <c r="V21" s="161">
        <f>T21/درآمدها!$J$4</f>
        <v>-2.2202057687449712E-2</v>
      </c>
      <c r="W21" s="117">
        <v>15568146</v>
      </c>
      <c r="X21" s="128">
        <f t="shared" si="2"/>
        <v>15568146</v>
      </c>
      <c r="Z21" s="128">
        <v>-33135258</v>
      </c>
      <c r="AA21" s="128">
        <f t="shared" si="3"/>
        <v>-33135258</v>
      </c>
    </row>
    <row r="22" spans="1:27" s="117" customFormat="1" ht="42.75" customHeight="1">
      <c r="A22" s="117">
        <v>12</v>
      </c>
      <c r="B22" s="234" t="s">
        <v>296</v>
      </c>
      <c r="C22" s="118"/>
      <c r="D22" s="248">
        <v>0</v>
      </c>
      <c r="E22" s="248"/>
      <c r="F22" s="248">
        <f>'درآمد ناشی از تغییر قیمت اوراق '!I17</f>
        <v>587624486</v>
      </c>
      <c r="G22" s="248"/>
      <c r="H22" s="248">
        <v>-52645442</v>
      </c>
      <c r="I22" s="248"/>
      <c r="J22" s="235">
        <f t="shared" si="0"/>
        <v>534979044</v>
      </c>
      <c r="K22" s="235"/>
      <c r="L22" s="161">
        <f t="shared" si="4"/>
        <v>5.3644498819019272E-4</v>
      </c>
      <c r="M22" s="161"/>
      <c r="N22" s="248">
        <v>0</v>
      </c>
      <c r="O22" s="248"/>
      <c r="P22" s="248">
        <v>-3670376606</v>
      </c>
      <c r="Q22" s="248"/>
      <c r="R22" s="248">
        <v>-273224648</v>
      </c>
      <c r="S22" s="248"/>
      <c r="T22" s="235">
        <f t="shared" si="1"/>
        <v>-3943601254</v>
      </c>
      <c r="U22" s="242"/>
      <c r="V22" s="161">
        <f>T22/درآمدها!$J$4</f>
        <v>-1.0559092591951829E-2</v>
      </c>
      <c r="W22" s="117">
        <v>641580750</v>
      </c>
      <c r="X22" s="128">
        <f t="shared" si="2"/>
        <v>641580750</v>
      </c>
      <c r="Z22" s="128">
        <v>569123946</v>
      </c>
      <c r="AA22" s="128">
        <f t="shared" si="3"/>
        <v>621769388</v>
      </c>
    </row>
    <row r="23" spans="1:27" s="117" customFormat="1" ht="42.75" customHeight="1">
      <c r="A23" s="117">
        <v>13</v>
      </c>
      <c r="B23" s="234" t="s">
        <v>288</v>
      </c>
      <c r="C23" s="118"/>
      <c r="D23" s="248">
        <v>0</v>
      </c>
      <c r="E23" s="248"/>
      <c r="F23" s="248">
        <f>'درآمد ناشی از تغییر قیمت اوراق '!I18</f>
        <v>5004644142</v>
      </c>
      <c r="G23" s="248"/>
      <c r="H23" s="248">
        <v>19421833</v>
      </c>
      <c r="I23" s="248"/>
      <c r="J23" s="235">
        <f t="shared" si="0"/>
        <v>5024065975</v>
      </c>
      <c r="K23" s="235"/>
      <c r="L23" s="161">
        <f t="shared" si="4"/>
        <v>5.0378328700023331E-3</v>
      </c>
      <c r="M23" s="161"/>
      <c r="N23" s="248">
        <v>0</v>
      </c>
      <c r="O23" s="248"/>
      <c r="P23" s="248">
        <v>7914960888</v>
      </c>
      <c r="Q23" s="248"/>
      <c r="R23" s="248">
        <v>238405606</v>
      </c>
      <c r="S23" s="248"/>
      <c r="T23" s="235">
        <f t="shared" si="1"/>
        <v>8153366494</v>
      </c>
      <c r="U23" s="242"/>
      <c r="V23" s="161">
        <f>T23/درآمدها!$J$4</f>
        <v>2.1830846021498821E-2</v>
      </c>
      <c r="W23" s="117">
        <v>82613506</v>
      </c>
      <c r="X23" s="128">
        <f t="shared" si="2"/>
        <v>82613506</v>
      </c>
      <c r="Z23" s="128">
        <v>0</v>
      </c>
      <c r="AA23" s="128">
        <f t="shared" si="3"/>
        <v>-19421833</v>
      </c>
    </row>
    <row r="24" spans="1:27" s="117" customFormat="1" ht="42.6" customHeight="1">
      <c r="A24" s="117">
        <v>14</v>
      </c>
      <c r="B24" s="234" t="s">
        <v>282</v>
      </c>
      <c r="C24" s="118"/>
      <c r="D24" s="248">
        <v>0</v>
      </c>
      <c r="E24" s="248"/>
      <c r="F24" s="248">
        <f>'درآمد ناشی از تغییر قیمت اوراق '!I19</f>
        <v>7634415066</v>
      </c>
      <c r="G24" s="248"/>
      <c r="H24" s="248">
        <v>-59224858</v>
      </c>
      <c r="I24" s="248"/>
      <c r="J24" s="235">
        <f t="shared" si="0"/>
        <v>7575190208</v>
      </c>
      <c r="K24" s="235"/>
      <c r="L24" s="161">
        <f t="shared" si="4"/>
        <v>7.5959476679408472E-3</v>
      </c>
      <c r="M24" s="161"/>
      <c r="N24" s="248">
        <v>1149171750</v>
      </c>
      <c r="O24" s="248"/>
      <c r="P24" s="248">
        <v>3416817059</v>
      </c>
      <c r="Q24" s="248"/>
      <c r="R24" s="248">
        <v>-6253039</v>
      </c>
      <c r="S24" s="248"/>
      <c r="T24" s="235">
        <f t="shared" si="1"/>
        <v>4559735770</v>
      </c>
      <c r="U24" s="242"/>
      <c r="V24" s="161">
        <f>T24/درآمدها!$J$4</f>
        <v>1.2208808418809973E-2</v>
      </c>
      <c r="W24" s="117">
        <v>1522400400</v>
      </c>
      <c r="X24" s="128">
        <f t="shared" si="2"/>
        <v>373228650</v>
      </c>
      <c r="Z24" s="128">
        <v>1991522120</v>
      </c>
      <c r="AA24" s="128">
        <f t="shared" si="3"/>
        <v>2050746978</v>
      </c>
    </row>
    <row r="25" spans="1:27" s="117" customFormat="1" ht="42.75" customHeight="1">
      <c r="A25" s="117">
        <v>15</v>
      </c>
      <c r="B25" s="234" t="s">
        <v>274</v>
      </c>
      <c r="C25" s="118"/>
      <c r="D25" s="248">
        <v>0</v>
      </c>
      <c r="E25" s="248"/>
      <c r="F25" s="248">
        <f>'درآمد ناشی از تغییر قیمت اوراق '!I20</f>
        <v>1282029513</v>
      </c>
      <c r="G25" s="248"/>
      <c r="H25" s="248">
        <v>-93984214</v>
      </c>
      <c r="I25" s="248"/>
      <c r="J25" s="235">
        <f t="shared" si="0"/>
        <v>1188045299</v>
      </c>
      <c r="K25" s="235"/>
      <c r="L25" s="161">
        <f t="shared" si="4"/>
        <v>1.1913007687670641E-3</v>
      </c>
      <c r="M25" s="161"/>
      <c r="N25" s="248">
        <v>0</v>
      </c>
      <c r="O25" s="248"/>
      <c r="P25" s="248">
        <v>-5851525886</v>
      </c>
      <c r="Q25" s="248"/>
      <c r="R25" s="248">
        <v>-242670893</v>
      </c>
      <c r="S25" s="248"/>
      <c r="T25" s="235">
        <f t="shared" si="1"/>
        <v>-6094196779</v>
      </c>
      <c r="U25" s="242"/>
      <c r="V25" s="161">
        <f>T25/درآمدها!$J$4</f>
        <v>-1.6317366771746035E-2</v>
      </c>
      <c r="W25" s="117">
        <v>134699171</v>
      </c>
      <c r="X25" s="128">
        <f t="shared" si="2"/>
        <v>134699171</v>
      </c>
      <c r="Z25" s="128">
        <v>5086980876</v>
      </c>
      <c r="AA25" s="128">
        <f t="shared" si="3"/>
        <v>5180965090</v>
      </c>
    </row>
    <row r="26" spans="1:27" s="117" customFormat="1" ht="42.75" customHeight="1">
      <c r="A26" s="117">
        <v>16</v>
      </c>
      <c r="B26" s="234" t="s">
        <v>279</v>
      </c>
      <c r="C26" s="118"/>
      <c r="D26" s="248">
        <v>0</v>
      </c>
      <c r="E26" s="248"/>
      <c r="F26" s="248">
        <f>'درآمد ناشی از تغییر قیمت اوراق '!I21</f>
        <v>6817161580</v>
      </c>
      <c r="G26" s="248"/>
      <c r="H26" s="248">
        <v>145104878</v>
      </c>
      <c r="I26" s="248"/>
      <c r="J26" s="235">
        <f t="shared" si="0"/>
        <v>6962266458</v>
      </c>
      <c r="K26" s="235"/>
      <c r="L26" s="161">
        <f t="shared" si="4"/>
        <v>6.9813443904520218E-3</v>
      </c>
      <c r="M26" s="161"/>
      <c r="N26" s="248">
        <v>0</v>
      </c>
      <c r="O26" s="248"/>
      <c r="P26" s="248">
        <v>17061160234</v>
      </c>
      <c r="Q26" s="248"/>
      <c r="R26" s="248">
        <v>345628722</v>
      </c>
      <c r="S26" s="248"/>
      <c r="T26" s="235">
        <f t="shared" si="1"/>
        <v>17406788956</v>
      </c>
      <c r="U26" s="242"/>
      <c r="V26" s="161">
        <f>T26/درآمدها!$J$4</f>
        <v>4.6607119857399383E-2</v>
      </c>
      <c r="X26" s="128"/>
      <c r="Z26" s="128"/>
      <c r="AA26" s="128"/>
    </row>
    <row r="27" spans="1:27" s="117" customFormat="1" ht="44.4" customHeight="1">
      <c r="A27" s="117">
        <v>17</v>
      </c>
      <c r="B27" s="234" t="s">
        <v>271</v>
      </c>
      <c r="C27" s="118"/>
      <c r="D27" s="248">
        <v>0</v>
      </c>
      <c r="E27" s="248"/>
      <c r="F27" s="248">
        <f>'درآمد ناشی از تغییر قیمت اوراق '!I22</f>
        <v>5759681094</v>
      </c>
      <c r="G27" s="248"/>
      <c r="H27" s="248">
        <v>-130597748</v>
      </c>
      <c r="I27" s="248"/>
      <c r="J27" s="235">
        <f t="shared" si="0"/>
        <v>5629083346</v>
      </c>
      <c r="K27" s="235"/>
      <c r="L27" s="161">
        <f t="shared" si="4"/>
        <v>5.6445081035110239E-3</v>
      </c>
      <c r="M27" s="161"/>
      <c r="N27" s="248">
        <v>21153660</v>
      </c>
      <c r="O27" s="248"/>
      <c r="P27" s="248">
        <v>1768735830</v>
      </c>
      <c r="Q27" s="248"/>
      <c r="R27" s="248">
        <v>-1517605900</v>
      </c>
      <c r="S27" s="248"/>
      <c r="T27" s="235">
        <f t="shared" si="1"/>
        <v>272283590</v>
      </c>
      <c r="U27" s="242"/>
      <c r="V27" s="161">
        <f>T27/درآمدها!$J$4</f>
        <v>7.2904623284690973E-4</v>
      </c>
      <c r="W27" s="117">
        <v>0</v>
      </c>
      <c r="X27" s="128">
        <f t="shared" ref="X27:X50" si="5">W27-N27</f>
        <v>-21153660</v>
      </c>
      <c r="Z27" s="128">
        <v>1212265477</v>
      </c>
      <c r="AA27" s="128">
        <f t="shared" ref="AA27:AA50" si="6">Z27-H27</f>
        <v>1342863225</v>
      </c>
    </row>
    <row r="28" spans="1:27" s="117" customFormat="1" ht="42.75" customHeight="1">
      <c r="A28" s="117">
        <v>18</v>
      </c>
      <c r="B28" s="234" t="s">
        <v>265</v>
      </c>
      <c r="C28" s="118"/>
      <c r="D28" s="248">
        <v>0</v>
      </c>
      <c r="E28" s="248"/>
      <c r="F28" s="248">
        <f>'درآمد ناشی از تغییر قیمت اوراق '!I23</f>
        <v>4198135761</v>
      </c>
      <c r="G28" s="248"/>
      <c r="H28" s="248">
        <v>-119208531</v>
      </c>
      <c r="I28" s="248"/>
      <c r="J28" s="235">
        <f t="shared" si="0"/>
        <v>4078927230</v>
      </c>
      <c r="K28" s="235"/>
      <c r="L28" s="161">
        <f t="shared" si="4"/>
        <v>4.090104265328953E-3</v>
      </c>
      <c r="M28" s="161"/>
      <c r="N28" s="248">
        <v>409814636</v>
      </c>
      <c r="O28" s="248"/>
      <c r="P28" s="248">
        <v>-4987544451</v>
      </c>
      <c r="Q28" s="248"/>
      <c r="R28" s="248">
        <v>-409991238</v>
      </c>
      <c r="S28" s="248"/>
      <c r="T28" s="235">
        <f t="shared" si="1"/>
        <v>-4987721053</v>
      </c>
      <c r="U28" s="242"/>
      <c r="V28" s="161">
        <f>T28/درآمدها!$J$4</f>
        <v>-1.335474989212854E-2</v>
      </c>
      <c r="W28" s="117">
        <v>0</v>
      </c>
      <c r="X28" s="128">
        <f t="shared" si="5"/>
        <v>-409814636</v>
      </c>
      <c r="Z28" s="128">
        <v>36202406</v>
      </c>
      <c r="AA28" s="128">
        <f t="shared" si="6"/>
        <v>155410937</v>
      </c>
    </row>
    <row r="29" spans="1:27" s="117" customFormat="1" ht="42.75" customHeight="1">
      <c r="A29" s="117">
        <v>19</v>
      </c>
      <c r="B29" s="234" t="s">
        <v>263</v>
      </c>
      <c r="C29" s="118"/>
      <c r="D29" s="248">
        <v>0</v>
      </c>
      <c r="E29" s="248"/>
      <c r="F29" s="248">
        <f>'درآمد ناشی از تغییر قیمت اوراق '!I24</f>
        <v>5824761589</v>
      </c>
      <c r="G29" s="248"/>
      <c r="H29" s="248">
        <v>-165208258</v>
      </c>
      <c r="I29" s="248"/>
      <c r="J29" s="235">
        <f t="shared" si="0"/>
        <v>5659553331</v>
      </c>
      <c r="K29" s="235"/>
      <c r="L29" s="161">
        <f t="shared" si="4"/>
        <v>5.6750615820571493E-3</v>
      </c>
      <c r="M29" s="161"/>
      <c r="N29" s="248">
        <v>0</v>
      </c>
      <c r="O29" s="248"/>
      <c r="P29" s="248">
        <v>-7068865705</v>
      </c>
      <c r="Q29" s="248"/>
      <c r="R29" s="248">
        <v>-11151715687</v>
      </c>
      <c r="S29" s="248"/>
      <c r="T29" s="235">
        <f t="shared" si="1"/>
        <v>-18220581392</v>
      </c>
      <c r="U29" s="242"/>
      <c r="V29" s="161">
        <f>T29/درآمدها!$J$4</f>
        <v>-4.8786069788921547E-2</v>
      </c>
      <c r="W29" s="117">
        <v>351960665</v>
      </c>
      <c r="X29" s="128">
        <f t="shared" si="5"/>
        <v>351960665</v>
      </c>
      <c r="Z29" s="128">
        <v>-39755770</v>
      </c>
      <c r="AA29" s="128">
        <f t="shared" si="6"/>
        <v>125452488</v>
      </c>
    </row>
    <row r="30" spans="1:27" s="117" customFormat="1" ht="42.75" customHeight="1">
      <c r="A30" s="117">
        <v>20</v>
      </c>
      <c r="B30" s="234" t="s">
        <v>255</v>
      </c>
      <c r="C30" s="118"/>
      <c r="D30" s="248">
        <v>0</v>
      </c>
      <c r="E30" s="248"/>
      <c r="F30" s="248">
        <f>'درآمد ناشی از تغییر قیمت اوراق '!I25</f>
        <v>7177473181</v>
      </c>
      <c r="G30" s="248"/>
      <c r="H30" s="248">
        <f>'درآمد ناشی ازفروش'!I243</f>
        <v>0</v>
      </c>
      <c r="I30" s="248"/>
      <c r="J30" s="235">
        <f t="shared" si="0"/>
        <v>7177473181</v>
      </c>
      <c r="K30" s="235"/>
      <c r="L30" s="161">
        <f t="shared" si="4"/>
        <v>7.1971408207476819E-3</v>
      </c>
      <c r="M30" s="161"/>
      <c r="N30" s="248">
        <v>916135740</v>
      </c>
      <c r="O30" s="248"/>
      <c r="P30" s="248">
        <v>11258614022</v>
      </c>
      <c r="Q30" s="248"/>
      <c r="R30" s="248">
        <v>-2290085933</v>
      </c>
      <c r="S30" s="248"/>
      <c r="T30" s="235">
        <f t="shared" si="1"/>
        <v>9884663829</v>
      </c>
      <c r="U30" s="242"/>
      <c r="V30" s="161">
        <f>T30/درآمدها!$J$4</f>
        <v>2.6466438640281479E-2</v>
      </c>
      <c r="W30" s="117">
        <v>0</v>
      </c>
      <c r="X30" s="128">
        <f t="shared" si="5"/>
        <v>-916135740</v>
      </c>
      <c r="Z30" s="128">
        <v>639150789</v>
      </c>
      <c r="AA30" s="128">
        <f t="shared" si="6"/>
        <v>639150789</v>
      </c>
    </row>
    <row r="31" spans="1:27" s="117" customFormat="1" ht="42.75" customHeight="1">
      <c r="A31" s="117">
        <v>21</v>
      </c>
      <c r="B31" s="234" t="s">
        <v>236</v>
      </c>
      <c r="C31" s="118"/>
      <c r="D31" s="248">
        <v>0</v>
      </c>
      <c r="E31" s="248"/>
      <c r="F31" s="248">
        <f>'درآمد ناشی از تغییر قیمت اوراق '!I26</f>
        <v>2017584099</v>
      </c>
      <c r="G31" s="248"/>
      <c r="H31" s="248">
        <v>-46758171</v>
      </c>
      <c r="I31" s="248"/>
      <c r="J31" s="235">
        <f t="shared" si="0"/>
        <v>1970825928</v>
      </c>
      <c r="K31" s="235"/>
      <c r="L31" s="161">
        <f t="shared" si="4"/>
        <v>1.9762263653656043E-3</v>
      </c>
      <c r="M31" s="161"/>
      <c r="N31" s="248">
        <v>0</v>
      </c>
      <c r="O31" s="248"/>
      <c r="P31" s="248">
        <v>-4553262038</v>
      </c>
      <c r="Q31" s="248"/>
      <c r="R31" s="248">
        <v>-15314097374</v>
      </c>
      <c r="S31" s="248"/>
      <c r="T31" s="235">
        <f t="shared" si="1"/>
        <v>-19867359412</v>
      </c>
      <c r="U31" s="242"/>
      <c r="V31" s="161">
        <f>T31/درآمدها!$J$4</f>
        <v>-5.3195359793567418E-2</v>
      </c>
      <c r="W31" s="117">
        <v>0</v>
      </c>
      <c r="X31" s="128">
        <f t="shared" si="5"/>
        <v>0</v>
      </c>
      <c r="Z31" s="128">
        <v>211372581</v>
      </c>
      <c r="AA31" s="128">
        <f t="shared" si="6"/>
        <v>258130752</v>
      </c>
    </row>
    <row r="32" spans="1:27" s="117" customFormat="1" ht="42.75" customHeight="1">
      <c r="A32" s="117">
        <v>22</v>
      </c>
      <c r="B32" s="234" t="s">
        <v>218</v>
      </c>
      <c r="C32" s="118"/>
      <c r="D32" s="248">
        <v>0</v>
      </c>
      <c r="E32" s="248"/>
      <c r="F32" s="248">
        <f>'درآمد ناشی از تغییر قیمت اوراق '!I27</f>
        <v>2884153697</v>
      </c>
      <c r="G32" s="248"/>
      <c r="H32" s="248">
        <v>-37782010</v>
      </c>
      <c r="I32" s="248"/>
      <c r="J32" s="235">
        <f t="shared" si="0"/>
        <v>2846371687</v>
      </c>
      <c r="K32" s="235"/>
      <c r="L32" s="161">
        <f t="shared" si="4"/>
        <v>2.85417128603941E-3</v>
      </c>
      <c r="M32" s="161"/>
      <c r="N32" s="248">
        <v>0</v>
      </c>
      <c r="O32" s="248"/>
      <c r="P32" s="248">
        <v>55108151</v>
      </c>
      <c r="Q32" s="248"/>
      <c r="R32" s="248">
        <v>107979893</v>
      </c>
      <c r="S32" s="248"/>
      <c r="T32" s="235">
        <f t="shared" si="1"/>
        <v>163088044</v>
      </c>
      <c r="U32" s="242"/>
      <c r="V32" s="161">
        <f>T32/درآمدها!$J$4</f>
        <v>4.366723830127664E-4</v>
      </c>
      <c r="W32" s="117">
        <v>0</v>
      </c>
      <c r="X32" s="128">
        <f t="shared" si="5"/>
        <v>0</v>
      </c>
      <c r="Z32" s="128">
        <v>-167666702</v>
      </c>
      <c r="AA32" s="128">
        <f t="shared" si="6"/>
        <v>-129884692</v>
      </c>
    </row>
    <row r="33" spans="1:27" s="117" customFormat="1" ht="42.75" customHeight="1">
      <c r="A33" s="117">
        <v>23</v>
      </c>
      <c r="B33" s="234" t="s">
        <v>219</v>
      </c>
      <c r="C33" s="118"/>
      <c r="D33" s="248">
        <v>0</v>
      </c>
      <c r="E33" s="248"/>
      <c r="F33" s="248">
        <f>'درآمد ناشی از تغییر قیمت اوراق '!I28</f>
        <v>9221352687</v>
      </c>
      <c r="G33" s="248"/>
      <c r="H33" s="248">
        <v>-658087973</v>
      </c>
      <c r="I33" s="248"/>
      <c r="J33" s="235">
        <f t="shared" si="0"/>
        <v>8563264714</v>
      </c>
      <c r="K33" s="235"/>
      <c r="L33" s="161">
        <f t="shared" si="4"/>
        <v>8.5867296857542411E-3</v>
      </c>
      <c r="M33" s="161"/>
      <c r="N33" s="248">
        <v>0</v>
      </c>
      <c r="O33" s="248"/>
      <c r="P33" s="248">
        <v>-8893379868</v>
      </c>
      <c r="Q33" s="248"/>
      <c r="R33" s="248">
        <v>-1534600400</v>
      </c>
      <c r="S33" s="248"/>
      <c r="T33" s="235">
        <f t="shared" si="1"/>
        <v>-10427980268</v>
      </c>
      <c r="U33" s="242"/>
      <c r="V33" s="161">
        <f>T33/درآمدها!$J$4</f>
        <v>-2.7921182215157762E-2</v>
      </c>
      <c r="W33" s="117">
        <v>411612890</v>
      </c>
      <c r="X33" s="128">
        <f t="shared" si="5"/>
        <v>411612890</v>
      </c>
      <c r="Z33" s="128">
        <v>217992007</v>
      </c>
      <c r="AA33" s="128">
        <f t="shared" si="6"/>
        <v>876079980</v>
      </c>
    </row>
    <row r="34" spans="1:27" s="117" customFormat="1" ht="42.75" customHeight="1">
      <c r="A34" s="117">
        <v>24</v>
      </c>
      <c r="B34" s="234" t="s">
        <v>220</v>
      </c>
      <c r="C34" s="118"/>
      <c r="D34" s="248">
        <v>0</v>
      </c>
      <c r="E34" s="248"/>
      <c r="F34" s="248">
        <f>'درآمد ناشی از تغییر قیمت اوراق '!I29</f>
        <v>3235090774</v>
      </c>
      <c r="G34" s="248"/>
      <c r="H34" s="248">
        <v>-142911543</v>
      </c>
      <c r="I34" s="248"/>
      <c r="J34" s="235">
        <f t="shared" si="0"/>
        <v>3092179231</v>
      </c>
      <c r="K34" s="235"/>
      <c r="L34" s="161">
        <f t="shared" si="4"/>
        <v>3.1006523893966852E-3</v>
      </c>
      <c r="M34" s="161"/>
      <c r="N34" s="248">
        <v>0</v>
      </c>
      <c r="O34" s="248"/>
      <c r="P34" s="248">
        <v>-8792710250</v>
      </c>
      <c r="Q34" s="248"/>
      <c r="R34" s="248">
        <v>535861965</v>
      </c>
      <c r="S34" s="248"/>
      <c r="T34" s="235">
        <f t="shared" si="1"/>
        <v>-8256848285</v>
      </c>
      <c r="U34" s="242"/>
      <c r="V34" s="161">
        <f>T34/درآمدها!$J$4</f>
        <v>-2.2107921147094162E-2</v>
      </c>
      <c r="W34" s="117">
        <v>478121400</v>
      </c>
      <c r="X34" s="128">
        <f t="shared" si="5"/>
        <v>478121400</v>
      </c>
      <c r="Z34" s="128">
        <v>51824145</v>
      </c>
      <c r="AA34" s="128">
        <f t="shared" si="6"/>
        <v>194735688</v>
      </c>
    </row>
    <row r="35" spans="1:27" s="117" customFormat="1" ht="42.75" customHeight="1">
      <c r="A35" s="117">
        <v>25</v>
      </c>
      <c r="B35" s="234" t="s">
        <v>100</v>
      </c>
      <c r="C35" s="118"/>
      <c r="D35" s="248">
        <v>0</v>
      </c>
      <c r="E35" s="248"/>
      <c r="F35" s="248">
        <f>'درآمد ناشی از تغییر قیمت اوراق '!I30</f>
        <v>8863439690</v>
      </c>
      <c r="G35" s="248"/>
      <c r="H35" s="248">
        <v>-83357173</v>
      </c>
      <c r="I35" s="248"/>
      <c r="J35" s="235">
        <f t="shared" si="0"/>
        <v>8780082517</v>
      </c>
      <c r="K35" s="235"/>
      <c r="L35" s="161">
        <f t="shared" si="4"/>
        <v>8.804141610715098E-3</v>
      </c>
      <c r="M35" s="161"/>
      <c r="N35" s="248">
        <v>0</v>
      </c>
      <c r="O35" s="248"/>
      <c r="P35" s="248">
        <v>2428053462</v>
      </c>
      <c r="Q35" s="248"/>
      <c r="R35" s="248">
        <v>-421433579</v>
      </c>
      <c r="S35" s="248"/>
      <c r="T35" s="235">
        <f t="shared" si="1"/>
        <v>2006619883</v>
      </c>
      <c r="U35" s="242"/>
      <c r="V35" s="161">
        <f>T35/درآمدها!$J$4</f>
        <v>5.3727757389156533E-3</v>
      </c>
      <c r="W35" s="117">
        <v>0</v>
      </c>
      <c r="X35" s="128">
        <f t="shared" si="5"/>
        <v>0</v>
      </c>
      <c r="Z35" s="128">
        <v>-189023454</v>
      </c>
      <c r="AA35" s="128">
        <f t="shared" si="6"/>
        <v>-105666281</v>
      </c>
    </row>
    <row r="36" spans="1:27" s="117" customFormat="1" ht="42.75" customHeight="1">
      <c r="A36" s="117">
        <v>26</v>
      </c>
      <c r="B36" s="234" t="s">
        <v>99</v>
      </c>
      <c r="C36" s="118"/>
      <c r="D36" s="248">
        <v>0</v>
      </c>
      <c r="E36" s="248"/>
      <c r="F36" s="248">
        <f>'درآمد ناشی از تغییر قیمت اوراق '!I31</f>
        <v>1408145842</v>
      </c>
      <c r="G36" s="248"/>
      <c r="H36" s="248">
        <v>-166516331</v>
      </c>
      <c r="I36" s="248"/>
      <c r="J36" s="235">
        <f t="shared" si="0"/>
        <v>1241629511</v>
      </c>
      <c r="K36" s="235"/>
      <c r="L36" s="161">
        <f t="shared" si="4"/>
        <v>1.2450318116853001E-3</v>
      </c>
      <c r="M36" s="161"/>
      <c r="N36" s="248">
        <v>589536690</v>
      </c>
      <c r="O36" s="248"/>
      <c r="P36" s="248">
        <v>-11096583755</v>
      </c>
      <c r="Q36" s="248"/>
      <c r="R36" s="248">
        <v>-596033266</v>
      </c>
      <c r="S36" s="248"/>
      <c r="T36" s="235">
        <f t="shared" si="1"/>
        <v>-11103080331</v>
      </c>
      <c r="U36" s="242"/>
      <c r="V36" s="161">
        <f>T36/درآمدها!$J$4</f>
        <v>-2.9728779792833528E-2</v>
      </c>
      <c r="W36" s="117">
        <v>0</v>
      </c>
      <c r="X36" s="128">
        <f t="shared" si="5"/>
        <v>-589536690</v>
      </c>
      <c r="Z36" s="128">
        <v>-36129911</v>
      </c>
      <c r="AA36" s="128">
        <f t="shared" si="6"/>
        <v>130386420</v>
      </c>
    </row>
    <row r="37" spans="1:27" s="117" customFormat="1" ht="42.75" customHeight="1">
      <c r="A37" s="117">
        <v>27</v>
      </c>
      <c r="B37" s="234" t="s">
        <v>98</v>
      </c>
      <c r="C37" s="118"/>
      <c r="D37" s="248">
        <v>0</v>
      </c>
      <c r="E37" s="248"/>
      <c r="F37" s="248">
        <f>'درآمد ناشی از تغییر قیمت اوراق '!I32</f>
        <v>6833399505</v>
      </c>
      <c r="G37" s="248"/>
      <c r="H37" s="248">
        <v>-71807633</v>
      </c>
      <c r="I37" s="248"/>
      <c r="J37" s="235">
        <f t="shared" si="0"/>
        <v>6761591872</v>
      </c>
      <c r="K37" s="235"/>
      <c r="L37" s="161">
        <f t="shared" si="4"/>
        <v>6.7801199179718585E-3</v>
      </c>
      <c r="M37" s="161"/>
      <c r="N37" s="248">
        <v>0</v>
      </c>
      <c r="O37" s="248"/>
      <c r="P37" s="248">
        <v>1565792472</v>
      </c>
      <c r="Q37" s="248"/>
      <c r="R37" s="248">
        <v>-279891740</v>
      </c>
      <c r="S37" s="248"/>
      <c r="T37" s="235">
        <f t="shared" si="1"/>
        <v>1285900732</v>
      </c>
      <c r="U37" s="242"/>
      <c r="V37" s="161">
        <f>T37/درآمدها!$J$4</f>
        <v>3.4430318936212192E-3</v>
      </c>
      <c r="W37" s="117">
        <v>0</v>
      </c>
      <c r="X37" s="128">
        <f t="shared" si="5"/>
        <v>0</v>
      </c>
      <c r="Z37" s="128">
        <v>158010935</v>
      </c>
      <c r="AA37" s="128">
        <f t="shared" si="6"/>
        <v>229818568</v>
      </c>
    </row>
    <row r="38" spans="1:27" s="117" customFormat="1" ht="42.75" customHeight="1">
      <c r="A38" s="117">
        <v>28</v>
      </c>
      <c r="B38" s="234" t="s">
        <v>97</v>
      </c>
      <c r="C38" s="118"/>
      <c r="D38" s="248">
        <v>0</v>
      </c>
      <c r="E38" s="248"/>
      <c r="F38" s="248">
        <f>'درآمد ناشی از تغییر قیمت اوراق '!I33</f>
        <v>-2126848772</v>
      </c>
      <c r="G38" s="248"/>
      <c r="H38" s="248">
        <v>-159033808</v>
      </c>
      <c r="I38" s="248"/>
      <c r="J38" s="235">
        <f t="shared" si="0"/>
        <v>-2285882580</v>
      </c>
      <c r="K38" s="235"/>
      <c r="L38" s="161">
        <f t="shared" si="4"/>
        <v>-2.2921463324314202E-3</v>
      </c>
      <c r="M38" s="161"/>
      <c r="N38" s="248">
        <v>2557135750</v>
      </c>
      <c r="O38" s="248"/>
      <c r="P38" s="248">
        <v>-13221519001</v>
      </c>
      <c r="Q38" s="248"/>
      <c r="R38" s="248">
        <v>-559428581</v>
      </c>
      <c r="S38" s="248"/>
      <c r="T38" s="235">
        <f t="shared" si="1"/>
        <v>-11223811832</v>
      </c>
      <c r="U38" s="242"/>
      <c r="V38" s="161">
        <f>T38/درآمدها!$J$4</f>
        <v>-3.005204145538911E-2</v>
      </c>
      <c r="W38" s="117">
        <v>0</v>
      </c>
      <c r="X38" s="128">
        <f t="shared" si="5"/>
        <v>-2557135750</v>
      </c>
      <c r="Z38" s="128">
        <v>109163575</v>
      </c>
      <c r="AA38" s="128">
        <f t="shared" si="6"/>
        <v>268197383</v>
      </c>
    </row>
    <row r="39" spans="1:27" s="117" customFormat="1" ht="42.75" customHeight="1">
      <c r="A39" s="117">
        <v>29</v>
      </c>
      <c r="B39" s="234" t="s">
        <v>96</v>
      </c>
      <c r="C39" s="118"/>
      <c r="D39" s="248">
        <v>0</v>
      </c>
      <c r="E39" s="248"/>
      <c r="F39" s="248">
        <f>'درآمد ناشی از تغییر قیمت اوراق '!I34</f>
        <v>10625337868</v>
      </c>
      <c r="G39" s="248"/>
      <c r="H39" s="248">
        <v>8459454200</v>
      </c>
      <c r="I39" s="248"/>
      <c r="J39" s="235">
        <f t="shared" si="0"/>
        <v>19084792068</v>
      </c>
      <c r="K39" s="235"/>
      <c r="L39" s="161">
        <f t="shared" si="4"/>
        <v>1.9137088023078796E-2</v>
      </c>
      <c r="M39" s="161"/>
      <c r="N39" s="248">
        <v>0</v>
      </c>
      <c r="O39" s="248"/>
      <c r="P39" s="248">
        <v>6462896243</v>
      </c>
      <c r="Q39" s="248"/>
      <c r="R39" s="248">
        <v>7913545485</v>
      </c>
      <c r="S39" s="248"/>
      <c r="T39" s="235">
        <f t="shared" si="1"/>
        <v>14376441728</v>
      </c>
      <c r="U39" s="242"/>
      <c r="V39" s="161">
        <f>T39/درآمدها!$J$4</f>
        <v>3.8493288132206267E-2</v>
      </c>
      <c r="W39" s="117">
        <v>1243254200</v>
      </c>
      <c r="X39" s="128">
        <f t="shared" si="5"/>
        <v>1243254200</v>
      </c>
      <c r="Z39" s="128">
        <v>395339920</v>
      </c>
      <c r="AA39" s="128">
        <f t="shared" si="6"/>
        <v>-8064114280</v>
      </c>
    </row>
    <row r="40" spans="1:27" s="117" customFormat="1" ht="42.75" customHeight="1">
      <c r="A40" s="117">
        <v>30</v>
      </c>
      <c r="B40" s="234" t="s">
        <v>95</v>
      </c>
      <c r="C40" s="118"/>
      <c r="D40" s="248">
        <v>0</v>
      </c>
      <c r="E40" s="248"/>
      <c r="F40" s="248">
        <f>'درآمد ناشی از تغییر قیمت اوراق '!I35</f>
        <v>3850443478</v>
      </c>
      <c r="G40" s="248"/>
      <c r="H40" s="248">
        <v>-50430201</v>
      </c>
      <c r="I40" s="248"/>
      <c r="J40" s="235">
        <f t="shared" si="0"/>
        <v>3800013277</v>
      </c>
      <c r="K40" s="235"/>
      <c r="L40" s="161">
        <f t="shared" si="4"/>
        <v>3.810426035123052E-3</v>
      </c>
      <c r="M40" s="161"/>
      <c r="N40" s="248">
        <v>0</v>
      </c>
      <c r="O40" s="248"/>
      <c r="P40" s="248">
        <v>-105070015</v>
      </c>
      <c r="Q40" s="248"/>
      <c r="R40" s="248">
        <v>-965258792</v>
      </c>
      <c r="S40" s="248"/>
      <c r="T40" s="235">
        <f t="shared" si="1"/>
        <v>-1070328807</v>
      </c>
      <c r="U40" s="242"/>
      <c r="V40" s="161">
        <f>T40/درآمدها!$J$4</f>
        <v>-2.8658325852500958E-3</v>
      </c>
      <c r="W40" s="117">
        <v>0</v>
      </c>
      <c r="X40" s="128">
        <f t="shared" si="5"/>
        <v>0</v>
      </c>
      <c r="Z40" s="128">
        <v>25933379</v>
      </c>
      <c r="AA40" s="128">
        <f t="shared" si="6"/>
        <v>76363580</v>
      </c>
    </row>
    <row r="41" spans="1:27" s="117" customFormat="1" ht="42.75" customHeight="1">
      <c r="A41" s="117">
        <v>31</v>
      </c>
      <c r="B41" s="234" t="s">
        <v>94</v>
      </c>
      <c r="C41" s="118"/>
      <c r="D41" s="248">
        <v>0</v>
      </c>
      <c r="E41" s="248"/>
      <c r="F41" s="248">
        <f>'درآمد ناشی از تغییر قیمت اوراق '!I36</f>
        <v>2615683072</v>
      </c>
      <c r="G41" s="248"/>
      <c r="H41" s="248">
        <v>7222089</v>
      </c>
      <c r="I41" s="248"/>
      <c r="J41" s="235">
        <f t="shared" si="0"/>
        <v>2622905161</v>
      </c>
      <c r="K41" s="235"/>
      <c r="L41" s="161">
        <f t="shared" si="4"/>
        <v>2.6300924193147284E-3</v>
      </c>
      <c r="M41" s="161"/>
      <c r="N41" s="248">
        <v>0</v>
      </c>
      <c r="O41" s="248"/>
      <c r="P41" s="248">
        <v>2960134648</v>
      </c>
      <c r="Q41" s="248"/>
      <c r="R41" s="248">
        <v>-69459348</v>
      </c>
      <c r="S41" s="248"/>
      <c r="T41" s="235">
        <f t="shared" si="1"/>
        <v>2890675300</v>
      </c>
      <c r="U41" s="242"/>
      <c r="V41" s="161">
        <f>T41/درآمدها!$J$4</f>
        <v>7.739856587936903E-3</v>
      </c>
      <c r="W41" s="117">
        <v>0</v>
      </c>
      <c r="X41" s="128">
        <f t="shared" si="5"/>
        <v>0</v>
      </c>
      <c r="Z41" s="128">
        <v>21613218</v>
      </c>
      <c r="AA41" s="128">
        <f t="shared" si="6"/>
        <v>14391129</v>
      </c>
    </row>
    <row r="42" spans="1:27" s="117" customFormat="1" ht="42.75" customHeight="1">
      <c r="A42" s="117">
        <v>32</v>
      </c>
      <c r="B42" s="234" t="s">
        <v>93</v>
      </c>
      <c r="C42" s="118"/>
      <c r="D42" s="248">
        <v>0</v>
      </c>
      <c r="E42" s="248"/>
      <c r="F42" s="248">
        <f>'درآمد ناشی از تغییر قیمت اوراق '!I37</f>
        <v>7577687930</v>
      </c>
      <c r="G42" s="248"/>
      <c r="H42" s="248">
        <v>-52970577</v>
      </c>
      <c r="I42" s="248"/>
      <c r="J42" s="235">
        <f t="shared" si="0"/>
        <v>7524717353</v>
      </c>
      <c r="K42" s="235"/>
      <c r="L42" s="161">
        <f t="shared" si="4"/>
        <v>7.5453365077317374E-3</v>
      </c>
      <c r="M42" s="161"/>
      <c r="N42" s="248">
        <v>674234184</v>
      </c>
      <c r="O42" s="248"/>
      <c r="P42" s="248">
        <v>4165462515</v>
      </c>
      <c r="Q42" s="248"/>
      <c r="R42" s="248">
        <v>-252545744</v>
      </c>
      <c r="S42" s="248"/>
      <c r="T42" s="235">
        <f t="shared" si="1"/>
        <v>4587150955</v>
      </c>
      <c r="U42" s="242"/>
      <c r="V42" s="161">
        <f>T42/درآمدها!$J$4</f>
        <v>1.2282213273458215E-2</v>
      </c>
      <c r="W42" s="117">
        <v>0</v>
      </c>
      <c r="X42" s="128">
        <f t="shared" si="5"/>
        <v>-674234184</v>
      </c>
      <c r="Z42" s="128">
        <v>6963707</v>
      </c>
      <c r="AA42" s="128">
        <f t="shared" si="6"/>
        <v>59934284</v>
      </c>
    </row>
    <row r="43" spans="1:27" s="117" customFormat="1" ht="42.75" customHeight="1">
      <c r="A43" s="117">
        <v>33</v>
      </c>
      <c r="B43" s="234" t="s">
        <v>92</v>
      </c>
      <c r="C43" s="118"/>
      <c r="D43" s="248">
        <v>0</v>
      </c>
      <c r="E43" s="248"/>
      <c r="F43" s="248">
        <f>'درآمد ناشی از تغییر قیمت اوراق '!I38</f>
        <v>20529054747</v>
      </c>
      <c r="G43" s="248"/>
      <c r="H43" s="248">
        <v>-496555299</v>
      </c>
      <c r="I43" s="248"/>
      <c r="J43" s="235">
        <f t="shared" si="0"/>
        <v>20032499448</v>
      </c>
      <c r="K43" s="235"/>
      <c r="L43" s="161">
        <f t="shared" si="4"/>
        <v>2.0087392301299942E-2</v>
      </c>
      <c r="M43" s="161"/>
      <c r="N43" s="248">
        <v>4153430160</v>
      </c>
      <c r="O43" s="248"/>
      <c r="P43" s="248">
        <v>-19103037961</v>
      </c>
      <c r="Q43" s="248"/>
      <c r="R43" s="248">
        <v>-2353660590</v>
      </c>
      <c r="S43" s="248"/>
      <c r="T43" s="235">
        <f t="shared" si="1"/>
        <v>-17303268391</v>
      </c>
      <c r="U43" s="242"/>
      <c r="V43" s="161">
        <f>T43/درآمدها!$J$4</f>
        <v>-4.6329940913433523E-2</v>
      </c>
      <c r="W43" s="117">
        <v>3995116450</v>
      </c>
      <c r="X43" s="128">
        <f t="shared" si="5"/>
        <v>-158313710</v>
      </c>
      <c r="Z43" s="128">
        <v>4354077818</v>
      </c>
      <c r="AA43" s="128">
        <f t="shared" si="6"/>
        <v>4850633117</v>
      </c>
    </row>
    <row r="44" spans="1:27" s="117" customFormat="1" ht="42.75" customHeight="1">
      <c r="A44" s="117">
        <v>34</v>
      </c>
      <c r="B44" s="234" t="s">
        <v>91</v>
      </c>
      <c r="C44" s="118"/>
      <c r="D44" s="248">
        <v>0</v>
      </c>
      <c r="E44" s="248"/>
      <c r="F44" s="248">
        <f>'درآمد ناشی از تغییر قیمت اوراق '!I39</f>
        <v>3022908387</v>
      </c>
      <c r="G44" s="248"/>
      <c r="H44" s="248">
        <v>-87091425</v>
      </c>
      <c r="I44" s="248"/>
      <c r="J44" s="235">
        <f t="shared" si="0"/>
        <v>2935816962</v>
      </c>
      <c r="K44" s="235"/>
      <c r="L44" s="161">
        <f t="shared" si="4"/>
        <v>2.9438616580814286E-3</v>
      </c>
      <c r="M44" s="161"/>
      <c r="N44" s="248">
        <v>338041787</v>
      </c>
      <c r="O44" s="248"/>
      <c r="P44" s="248">
        <v>-3377595580</v>
      </c>
      <c r="Q44" s="248"/>
      <c r="R44" s="248">
        <v>-538353999</v>
      </c>
      <c r="S44" s="248"/>
      <c r="T44" s="235">
        <f t="shared" si="1"/>
        <v>-3577907792</v>
      </c>
      <c r="U44" s="242"/>
      <c r="V44" s="161">
        <f>T44/درآمدها!$J$4</f>
        <v>-9.5799390526296671E-3</v>
      </c>
      <c r="W44" s="117">
        <v>203006280</v>
      </c>
      <c r="X44" s="128">
        <f t="shared" si="5"/>
        <v>-135035507</v>
      </c>
      <c r="Z44" s="128">
        <v>0</v>
      </c>
      <c r="AA44" s="128">
        <f t="shared" si="6"/>
        <v>87091425</v>
      </c>
    </row>
    <row r="45" spans="1:27" s="117" customFormat="1" ht="42.75" customHeight="1">
      <c r="A45" s="117">
        <v>35</v>
      </c>
      <c r="B45" s="234" t="s">
        <v>90</v>
      </c>
      <c r="C45" s="118"/>
      <c r="D45" s="248">
        <v>0</v>
      </c>
      <c r="E45" s="248"/>
      <c r="F45" s="248">
        <f>'درآمد ناشی از تغییر قیمت اوراق '!I40</f>
        <v>7564206640</v>
      </c>
      <c r="G45" s="248"/>
      <c r="H45" s="248">
        <v>-310923574</v>
      </c>
      <c r="I45" s="248"/>
      <c r="J45" s="235">
        <f t="shared" si="0"/>
        <v>7253283066</v>
      </c>
      <c r="K45" s="235"/>
      <c r="L45" s="161">
        <f t="shared" si="4"/>
        <v>7.2731584392313042E-3</v>
      </c>
      <c r="M45" s="161"/>
      <c r="N45" s="248">
        <v>2408312550</v>
      </c>
      <c r="O45" s="248"/>
      <c r="P45" s="248">
        <v>-16363890297</v>
      </c>
      <c r="Q45" s="248"/>
      <c r="R45" s="248">
        <v>-2206473892</v>
      </c>
      <c r="S45" s="248"/>
      <c r="T45" s="235">
        <f t="shared" si="1"/>
        <v>-16162051639</v>
      </c>
      <c r="U45" s="242"/>
      <c r="V45" s="161">
        <f>T45/درآمدها!$J$4</f>
        <v>-4.3274304053689656E-2</v>
      </c>
      <c r="W45" s="117">
        <v>3855594000</v>
      </c>
      <c r="X45" s="128">
        <f t="shared" si="5"/>
        <v>1447281450</v>
      </c>
      <c r="Z45" s="128">
        <v>5010716726</v>
      </c>
      <c r="AA45" s="128">
        <f t="shared" si="6"/>
        <v>5321640300</v>
      </c>
    </row>
    <row r="46" spans="1:27" s="117" customFormat="1" ht="42.75" customHeight="1">
      <c r="A46" s="117">
        <v>36</v>
      </c>
      <c r="B46" s="234" t="s">
        <v>89</v>
      </c>
      <c r="C46" s="118"/>
      <c r="D46" s="248">
        <v>0</v>
      </c>
      <c r="E46" s="248"/>
      <c r="F46" s="248">
        <v>0</v>
      </c>
      <c r="G46" s="248"/>
      <c r="H46" s="248">
        <f>'درآمد ناشی ازفروش'!I262</f>
        <v>0</v>
      </c>
      <c r="I46" s="248"/>
      <c r="J46" s="235">
        <f t="shared" si="0"/>
        <v>0</v>
      </c>
      <c r="K46" s="235"/>
      <c r="L46" s="161">
        <f t="shared" si="4"/>
        <v>0</v>
      </c>
      <c r="M46" s="161"/>
      <c r="N46" s="248">
        <v>0</v>
      </c>
      <c r="O46" s="248"/>
      <c r="P46" s="248">
        <v>0</v>
      </c>
      <c r="Q46" s="248"/>
      <c r="R46" s="248">
        <v>-179485186</v>
      </c>
      <c r="S46" s="248"/>
      <c r="T46" s="235">
        <f t="shared" si="1"/>
        <v>-179485186</v>
      </c>
      <c r="U46" s="242"/>
      <c r="V46" s="161">
        <f>T46/درآمدها!$J$4</f>
        <v>-4.8057614748331655E-4</v>
      </c>
      <c r="W46" s="117">
        <v>1359850000</v>
      </c>
      <c r="X46" s="128">
        <f t="shared" si="5"/>
        <v>1359850000</v>
      </c>
      <c r="Z46" s="128">
        <v>93944865</v>
      </c>
      <c r="AA46" s="128">
        <f t="shared" si="6"/>
        <v>93944865</v>
      </c>
    </row>
    <row r="47" spans="1:27" s="117" customFormat="1" ht="42.75" customHeight="1">
      <c r="A47" s="117">
        <v>37</v>
      </c>
      <c r="B47" s="234" t="s">
        <v>388</v>
      </c>
      <c r="C47" s="118"/>
      <c r="D47" s="248">
        <v>0</v>
      </c>
      <c r="E47" s="248"/>
      <c r="F47" s="248">
        <v>2244538407</v>
      </c>
      <c r="G47" s="248"/>
      <c r="H47" s="248">
        <f>'درآمد ناشی ازفروش'!I263</f>
        <v>0</v>
      </c>
      <c r="I47" s="248"/>
      <c r="J47" s="235">
        <f t="shared" si="0"/>
        <v>2244538407</v>
      </c>
      <c r="K47" s="235"/>
      <c r="L47" s="161">
        <f t="shared" si="4"/>
        <v>2.2506888685448192E-3</v>
      </c>
      <c r="M47" s="161"/>
      <c r="N47" s="248">
        <v>0</v>
      </c>
      <c r="O47" s="248"/>
      <c r="P47" s="248">
        <v>2244538407</v>
      </c>
      <c r="Q47" s="248"/>
      <c r="R47" s="248">
        <v>0</v>
      </c>
      <c r="S47" s="248"/>
      <c r="T47" s="235">
        <f t="shared" si="1"/>
        <v>2244538407</v>
      </c>
      <c r="U47" s="242"/>
      <c r="V47" s="161">
        <f>T47/درآمدها!$J$4</f>
        <v>6.0098086340919545E-3</v>
      </c>
      <c r="W47" s="117">
        <v>405581250</v>
      </c>
      <c r="X47" s="128">
        <f t="shared" si="5"/>
        <v>405581250</v>
      </c>
      <c r="Z47" s="128">
        <v>30766133</v>
      </c>
      <c r="AA47" s="128">
        <f t="shared" si="6"/>
        <v>30766133</v>
      </c>
    </row>
    <row r="48" spans="1:27" s="117" customFormat="1" ht="42.75" customHeight="1">
      <c r="A48" s="117">
        <v>38</v>
      </c>
      <c r="B48" s="234" t="s">
        <v>426</v>
      </c>
      <c r="C48" s="118"/>
      <c r="D48" s="248">
        <v>0</v>
      </c>
      <c r="E48" s="248"/>
      <c r="F48" s="248">
        <f>'درآمد ناشی از تغییر قیمت اوراق '!I42</f>
        <v>-1042409599</v>
      </c>
      <c r="G48" s="248"/>
      <c r="H48" s="248">
        <f>'درآمد ناشی ازفروش'!I264</f>
        <v>0</v>
      </c>
      <c r="I48" s="248"/>
      <c r="J48" s="235">
        <f t="shared" si="0"/>
        <v>-1042409599</v>
      </c>
      <c r="K48" s="235"/>
      <c r="L48" s="161">
        <f t="shared" si="4"/>
        <v>-1.0452659992881864E-3</v>
      </c>
      <c r="M48" s="161"/>
      <c r="N48" s="248">
        <v>0</v>
      </c>
      <c r="O48" s="248"/>
      <c r="P48" s="248">
        <v>-1042409599</v>
      </c>
      <c r="Q48" s="248"/>
      <c r="R48" s="248">
        <v>0</v>
      </c>
      <c r="S48" s="248"/>
      <c r="T48" s="235">
        <f t="shared" si="1"/>
        <v>-1042409599</v>
      </c>
      <c r="U48" s="242"/>
      <c r="V48" s="161">
        <f>T48/درآمدها!$J$4</f>
        <v>-2.7910781962086212E-3</v>
      </c>
      <c r="W48" s="117">
        <v>0</v>
      </c>
      <c r="X48" s="128">
        <f t="shared" si="5"/>
        <v>0</v>
      </c>
      <c r="Z48" s="128">
        <v>-206664387</v>
      </c>
      <c r="AA48" s="128">
        <f t="shared" si="6"/>
        <v>-206664387</v>
      </c>
    </row>
    <row r="49" spans="1:27" s="117" customFormat="1" ht="42.75" customHeight="1">
      <c r="A49" s="117">
        <v>39</v>
      </c>
      <c r="B49" s="234" t="s">
        <v>392</v>
      </c>
      <c r="C49" s="118"/>
      <c r="D49" s="248">
        <v>0</v>
      </c>
      <c r="E49" s="248"/>
      <c r="F49" s="248">
        <f>'درآمد ناشی از تغییر قیمت اوراق '!I43</f>
        <v>3742971403</v>
      </c>
      <c r="G49" s="248"/>
      <c r="H49" s="248">
        <f>'درآمد ناشی ازفروش'!I265</f>
        <v>0</v>
      </c>
      <c r="I49" s="248"/>
      <c r="J49" s="235">
        <f t="shared" si="0"/>
        <v>3742971403</v>
      </c>
      <c r="K49" s="235"/>
      <c r="L49" s="161">
        <f t="shared" si="4"/>
        <v>3.7532278555542156E-3</v>
      </c>
      <c r="M49" s="161"/>
      <c r="N49" s="248">
        <v>0</v>
      </c>
      <c r="O49" s="248"/>
      <c r="P49" s="248">
        <v>3742971403</v>
      </c>
      <c r="Q49" s="248"/>
      <c r="R49" s="248">
        <v>0</v>
      </c>
      <c r="S49" s="248"/>
      <c r="T49" s="235">
        <f t="shared" si="1"/>
        <v>3742971403</v>
      </c>
      <c r="U49" s="242"/>
      <c r="V49" s="161">
        <f>T49/درآمدها!$J$4</f>
        <v>1.0021901066497847E-2</v>
      </c>
      <c r="W49" s="117">
        <v>1119769000</v>
      </c>
      <c r="X49" s="128">
        <f t="shared" si="5"/>
        <v>1119769000</v>
      </c>
      <c r="Z49" s="128">
        <v>37277946</v>
      </c>
      <c r="AA49" s="128">
        <f t="shared" si="6"/>
        <v>37277946</v>
      </c>
    </row>
    <row r="50" spans="1:27" s="117" customFormat="1" ht="42.75" customHeight="1">
      <c r="A50" s="117">
        <v>40</v>
      </c>
      <c r="B50" s="234" t="s">
        <v>401</v>
      </c>
      <c r="C50" s="118"/>
      <c r="D50" s="248">
        <v>0</v>
      </c>
      <c r="E50" s="248"/>
      <c r="F50" s="248">
        <f>'درآمد ناشی از تغییر قیمت اوراق '!I44</f>
        <v>-649383194</v>
      </c>
      <c r="G50" s="248"/>
      <c r="H50" s="248">
        <f>'درآمد ناشی ازفروش'!I266</f>
        <v>0</v>
      </c>
      <c r="I50" s="248"/>
      <c r="J50" s="235">
        <f t="shared" si="0"/>
        <v>-649383194</v>
      </c>
      <c r="K50" s="235"/>
      <c r="L50" s="161">
        <f t="shared" si="4"/>
        <v>-6.511626272902003E-4</v>
      </c>
      <c r="M50" s="161"/>
      <c r="N50" s="248">
        <v>0</v>
      </c>
      <c r="O50" s="248"/>
      <c r="P50" s="248">
        <v>-649383194</v>
      </c>
      <c r="Q50" s="248"/>
      <c r="R50" s="248">
        <v>0</v>
      </c>
      <c r="S50" s="248"/>
      <c r="T50" s="235">
        <f t="shared" si="1"/>
        <v>-649383194</v>
      </c>
      <c r="U50" s="242"/>
      <c r="V50" s="161">
        <f>T50/درآمدها!$J$4</f>
        <v>-1.7387400072835602E-3</v>
      </c>
      <c r="W50" s="117">
        <v>15886849</v>
      </c>
      <c r="X50" s="128">
        <f t="shared" si="5"/>
        <v>15886849</v>
      </c>
      <c r="Z50" s="128">
        <v>-17134498</v>
      </c>
      <c r="AA50" s="128">
        <f t="shared" si="6"/>
        <v>-17134498</v>
      </c>
    </row>
    <row r="51" spans="1:27" s="117" customFormat="1" ht="42.75" customHeight="1">
      <c r="A51" s="117">
        <v>41</v>
      </c>
      <c r="B51" s="234" t="s">
        <v>371</v>
      </c>
      <c r="C51" s="118"/>
      <c r="D51" s="248">
        <v>0</v>
      </c>
      <c r="E51" s="248"/>
      <c r="F51" s="248">
        <f>'درآمد ناشی از تغییر قیمت اوراق '!I45</f>
        <v>2825315143</v>
      </c>
      <c r="G51" s="248"/>
      <c r="H51" s="248">
        <v>-5274414</v>
      </c>
      <c r="I51" s="248"/>
      <c r="J51" s="235">
        <f t="shared" si="0"/>
        <v>2820040729</v>
      </c>
      <c r="K51" s="235"/>
      <c r="L51" s="161">
        <f t="shared" si="4"/>
        <v>2.8277681762133989E-3</v>
      </c>
      <c r="M51" s="161"/>
      <c r="N51" s="248">
        <v>0</v>
      </c>
      <c r="O51" s="248"/>
      <c r="P51" s="248">
        <v>2519981678</v>
      </c>
      <c r="Q51" s="248"/>
      <c r="R51" s="248">
        <v>-7761633</v>
      </c>
      <c r="S51" s="248"/>
      <c r="T51" s="235">
        <f t="shared" si="1"/>
        <v>2512220045</v>
      </c>
      <c r="U51" s="242"/>
      <c r="V51" s="161">
        <f>T51/درآمدها!$J$4</f>
        <v>6.7265330234912209E-3</v>
      </c>
      <c r="X51" s="128"/>
      <c r="Z51" s="128"/>
      <c r="AA51" s="128"/>
    </row>
    <row r="52" spans="1:27" s="117" customFormat="1" ht="42.75" customHeight="1">
      <c r="A52" s="117">
        <v>42</v>
      </c>
      <c r="B52" s="234" t="s">
        <v>372</v>
      </c>
      <c r="C52" s="118"/>
      <c r="D52" s="248">
        <v>0</v>
      </c>
      <c r="E52" s="248"/>
      <c r="F52" s="248">
        <f>'درآمد ناشی از تغییر قیمت اوراق '!I46</f>
        <v>2057893887</v>
      </c>
      <c r="G52" s="248"/>
      <c r="H52" s="248">
        <v>31617744</v>
      </c>
      <c r="I52" s="248"/>
      <c r="J52" s="235">
        <f t="shared" si="0"/>
        <v>2089511631</v>
      </c>
      <c r="K52" s="235"/>
      <c r="L52" s="161">
        <f t="shared" si="4"/>
        <v>2.0952372897340356E-3</v>
      </c>
      <c r="M52" s="161"/>
      <c r="N52" s="248">
        <v>0</v>
      </c>
      <c r="O52" s="248"/>
      <c r="P52" s="248">
        <v>4563786507</v>
      </c>
      <c r="Q52" s="248"/>
      <c r="R52" s="248">
        <v>70646365</v>
      </c>
      <c r="S52" s="248"/>
      <c r="T52" s="235">
        <f t="shared" si="1"/>
        <v>4634432872</v>
      </c>
      <c r="U52" s="242"/>
      <c r="V52" s="161">
        <f>T52/درآمدها!$J$4</f>
        <v>1.2408811807988446E-2</v>
      </c>
      <c r="W52" s="117">
        <v>0</v>
      </c>
      <c r="X52" s="128">
        <f>W52-N52</f>
        <v>0</v>
      </c>
      <c r="Z52" s="128">
        <v>0</v>
      </c>
      <c r="AA52" s="128">
        <f>Z52-H52</f>
        <v>-31617744</v>
      </c>
    </row>
    <row r="53" spans="1:27" s="117" customFormat="1" ht="42.75" customHeight="1">
      <c r="A53" s="117">
        <v>43</v>
      </c>
      <c r="B53" s="234" t="s">
        <v>352</v>
      </c>
      <c r="C53" s="118"/>
      <c r="D53" s="248">
        <v>0</v>
      </c>
      <c r="E53" s="248"/>
      <c r="F53" s="248">
        <f>'درآمد ناشی از تغییر قیمت اوراق '!I47</f>
        <v>3299570133</v>
      </c>
      <c r="G53" s="248"/>
      <c r="H53" s="248">
        <v>-14594079</v>
      </c>
      <c r="I53" s="248"/>
      <c r="J53" s="235">
        <f t="shared" si="0"/>
        <v>3284976054</v>
      </c>
      <c r="K53" s="235"/>
      <c r="L53" s="161">
        <f t="shared" si="4"/>
        <v>3.2939775123099887E-3</v>
      </c>
      <c r="M53" s="161"/>
      <c r="N53" s="248">
        <v>0</v>
      </c>
      <c r="O53" s="248"/>
      <c r="P53" s="248">
        <v>2323014094</v>
      </c>
      <c r="Q53" s="248"/>
      <c r="R53" s="248">
        <v>-42389392</v>
      </c>
      <c r="S53" s="248"/>
      <c r="T53" s="235">
        <f t="shared" si="1"/>
        <v>2280624702</v>
      </c>
      <c r="U53" s="242"/>
      <c r="V53" s="161">
        <f>T53/درآمدها!$J$4</f>
        <v>6.1064306061584762E-3</v>
      </c>
      <c r="W53" s="117">
        <v>0</v>
      </c>
      <c r="X53" s="128">
        <f>W53-N53</f>
        <v>0</v>
      </c>
      <c r="Z53" s="128">
        <v>83067</v>
      </c>
      <c r="AA53" s="128">
        <f>Z53-H53</f>
        <v>14677146</v>
      </c>
    </row>
    <row r="54" spans="1:27" s="117" customFormat="1" ht="42.75" customHeight="1">
      <c r="A54" s="117">
        <v>44</v>
      </c>
      <c r="B54" s="234" t="s">
        <v>347</v>
      </c>
      <c r="C54" s="118"/>
      <c r="D54" s="248">
        <v>0</v>
      </c>
      <c r="E54" s="248"/>
      <c r="F54" s="248">
        <f>'درآمد ناشی از تغییر قیمت اوراق '!I48</f>
        <v>2890578451</v>
      </c>
      <c r="G54" s="248"/>
      <c r="H54" s="248">
        <v>-3969867</v>
      </c>
      <c r="I54" s="248"/>
      <c r="J54" s="235">
        <f t="shared" si="0"/>
        <v>2886608584</v>
      </c>
      <c r="K54" s="235"/>
      <c r="L54" s="161">
        <f t="shared" si="4"/>
        <v>2.8945184397794637E-3</v>
      </c>
      <c r="M54" s="161"/>
      <c r="N54" s="248">
        <v>0</v>
      </c>
      <c r="O54" s="248"/>
      <c r="P54" s="248">
        <v>2925506304</v>
      </c>
      <c r="Q54" s="248"/>
      <c r="R54" s="248">
        <v>-11282134</v>
      </c>
      <c r="S54" s="248"/>
      <c r="T54" s="235">
        <f t="shared" si="1"/>
        <v>2914224170</v>
      </c>
      <c r="U54" s="242"/>
      <c r="V54" s="161">
        <f>T54/درآمدها!$J$4</f>
        <v>7.8029092859026586E-3</v>
      </c>
      <c r="W54" s="117">
        <v>0</v>
      </c>
      <c r="X54" s="128">
        <f>W54-N54</f>
        <v>0</v>
      </c>
      <c r="Z54" s="128">
        <v>180873578</v>
      </c>
      <c r="AA54" s="128">
        <f>Z54-H54</f>
        <v>184843445</v>
      </c>
    </row>
    <row r="55" spans="1:27" s="117" customFormat="1" ht="42.75" customHeight="1">
      <c r="A55" s="117">
        <v>45</v>
      </c>
      <c r="B55" s="234" t="s">
        <v>350</v>
      </c>
      <c r="C55" s="118"/>
      <c r="D55" s="248">
        <v>0</v>
      </c>
      <c r="E55" s="248"/>
      <c r="F55" s="248">
        <f>'درآمد ناشی از تغییر قیمت اوراق '!I49</f>
        <v>-3710710939</v>
      </c>
      <c r="G55" s="248"/>
      <c r="H55" s="248">
        <v>-2688632</v>
      </c>
      <c r="I55" s="248"/>
      <c r="J55" s="235">
        <f t="shared" si="0"/>
        <v>-3713399571</v>
      </c>
      <c r="K55" s="235"/>
      <c r="L55" s="161">
        <f t="shared" si="4"/>
        <v>-3.7235749911178986E-3</v>
      </c>
      <c r="M55" s="161"/>
      <c r="N55" s="248">
        <v>0</v>
      </c>
      <c r="O55" s="248"/>
      <c r="P55" s="248">
        <v>-3609718435</v>
      </c>
      <c r="Q55" s="248"/>
      <c r="R55" s="248">
        <v>-7797239</v>
      </c>
      <c r="S55" s="248"/>
      <c r="T55" s="235">
        <f t="shared" si="1"/>
        <v>-3617515674</v>
      </c>
      <c r="U55" s="242"/>
      <c r="V55" s="161">
        <f>T55/درآمدها!$J$4</f>
        <v>-9.6859901633967339E-3</v>
      </c>
      <c r="W55" s="117">
        <v>0</v>
      </c>
      <c r="X55" s="128">
        <f>W55-N55</f>
        <v>0</v>
      </c>
      <c r="Z55" s="128">
        <v>70872010</v>
      </c>
      <c r="AA55" s="128">
        <f>Z55-H55</f>
        <v>73560642</v>
      </c>
    </row>
    <row r="56" spans="1:27" s="117" customFormat="1" ht="42.75" customHeight="1">
      <c r="A56" s="117">
        <v>46</v>
      </c>
      <c r="B56" s="234" t="s">
        <v>340</v>
      </c>
      <c r="C56" s="118"/>
      <c r="D56" s="248">
        <v>0</v>
      </c>
      <c r="E56" s="248"/>
      <c r="F56" s="248">
        <f>'درآمد ناشی از تغییر قیمت اوراق '!I50</f>
        <v>-1136888454</v>
      </c>
      <c r="G56" s="248"/>
      <c r="H56" s="248">
        <v>-16306068</v>
      </c>
      <c r="I56" s="248"/>
      <c r="J56" s="235">
        <f t="shared" si="0"/>
        <v>-1153194522</v>
      </c>
      <c r="K56" s="235"/>
      <c r="L56" s="161">
        <f t="shared" si="4"/>
        <v>-1.1563544940188068E-3</v>
      </c>
      <c r="M56" s="161"/>
      <c r="N56" s="248">
        <v>0</v>
      </c>
      <c r="O56" s="248"/>
      <c r="P56" s="248">
        <v>-2183218725</v>
      </c>
      <c r="Q56" s="248"/>
      <c r="R56" s="248">
        <v>-85401557</v>
      </c>
      <c r="S56" s="248"/>
      <c r="T56" s="235">
        <f t="shared" si="1"/>
        <v>-2268620282</v>
      </c>
      <c r="U56" s="242"/>
      <c r="V56" s="161">
        <f>T56/درآمدها!$J$4</f>
        <v>-6.0742884664925787E-3</v>
      </c>
      <c r="W56" s="117">
        <v>0</v>
      </c>
      <c r="X56" s="128">
        <f>W56-N56</f>
        <v>0</v>
      </c>
      <c r="Z56" s="128">
        <v>173183801</v>
      </c>
      <c r="AA56" s="128">
        <f>Z56-H56</f>
        <v>189489869</v>
      </c>
    </row>
    <row r="57" spans="1:27" s="117" customFormat="1" ht="42.75" customHeight="1">
      <c r="A57" s="117">
        <v>47</v>
      </c>
      <c r="B57" s="234" t="s">
        <v>300</v>
      </c>
      <c r="C57" s="118"/>
      <c r="D57" s="248">
        <v>0</v>
      </c>
      <c r="E57" s="248"/>
      <c r="F57" s="248">
        <v>0</v>
      </c>
      <c r="G57" s="248"/>
      <c r="H57" s="248">
        <f>'درآمد ناشی ازفروش'!I273</f>
        <v>0</v>
      </c>
      <c r="I57" s="248"/>
      <c r="J57" s="235">
        <f t="shared" si="0"/>
        <v>0</v>
      </c>
      <c r="K57" s="235"/>
      <c r="L57" s="161">
        <f t="shared" si="4"/>
        <v>0</v>
      </c>
      <c r="M57" s="161"/>
      <c r="N57" s="248">
        <v>1000000000</v>
      </c>
      <c r="O57" s="248"/>
      <c r="P57" s="248">
        <v>0</v>
      </c>
      <c r="Q57" s="248"/>
      <c r="R57" s="248">
        <v>6172014010</v>
      </c>
      <c r="S57" s="248"/>
      <c r="T57" s="235">
        <f t="shared" si="1"/>
        <v>7172014010</v>
      </c>
      <c r="U57" s="242"/>
      <c r="V57" s="161">
        <f>T57/درآمدها!$J$4</f>
        <v>1.9203249802589126E-2</v>
      </c>
      <c r="X57" s="128"/>
      <c r="Z57" s="128"/>
      <c r="AA57" s="128"/>
    </row>
    <row r="58" spans="1:27" s="117" customFormat="1" ht="42.75" customHeight="1">
      <c r="A58" s="117">
        <v>48</v>
      </c>
      <c r="B58" s="234" t="s">
        <v>298</v>
      </c>
      <c r="C58" s="118"/>
      <c r="D58" s="248">
        <v>0</v>
      </c>
      <c r="E58" s="248"/>
      <c r="F58" s="248">
        <v>-1174211650</v>
      </c>
      <c r="G58" s="248"/>
      <c r="H58" s="248">
        <v>5426862526</v>
      </c>
      <c r="I58" s="248"/>
      <c r="J58" s="235">
        <f t="shared" si="0"/>
        <v>4252650876</v>
      </c>
      <c r="K58" s="235"/>
      <c r="L58" s="161">
        <f t="shared" si="4"/>
        <v>4.2643039471146702E-3</v>
      </c>
      <c r="M58" s="161"/>
      <c r="N58" s="248">
        <v>0</v>
      </c>
      <c r="O58" s="248"/>
      <c r="P58" s="248">
        <v>7911852785</v>
      </c>
      <c r="Q58" s="248"/>
      <c r="R58" s="248">
        <v>5561666038</v>
      </c>
      <c r="S58" s="248"/>
      <c r="T58" s="235">
        <f t="shared" si="1"/>
        <v>13473518823</v>
      </c>
      <c r="U58" s="242"/>
      <c r="V58" s="161">
        <f>T58/درآمدها!$J$4</f>
        <v>3.6075689104510776E-2</v>
      </c>
      <c r="W58" s="117">
        <v>192138400</v>
      </c>
      <c r="X58" s="128">
        <f>W58-N58</f>
        <v>192138400</v>
      </c>
      <c r="Z58" s="128">
        <v>48111086</v>
      </c>
      <c r="AA58" s="128">
        <f>Z58-H58</f>
        <v>-5378751440</v>
      </c>
    </row>
    <row r="59" spans="1:27" s="117" customFormat="1" ht="42.75" customHeight="1">
      <c r="A59" s="117">
        <v>49</v>
      </c>
      <c r="B59" s="234" t="s">
        <v>293</v>
      </c>
      <c r="C59" s="118"/>
      <c r="D59" s="248">
        <v>0</v>
      </c>
      <c r="E59" s="248"/>
      <c r="F59" s="248">
        <f>'درآمد ناشی از تغییر قیمت اوراق '!I52</f>
        <v>-524701091</v>
      </c>
      <c r="G59" s="248"/>
      <c r="H59" s="248">
        <f>'درآمد ناشی ازفروش'!I275</f>
        <v>0</v>
      </c>
      <c r="I59" s="248"/>
      <c r="J59" s="235">
        <f t="shared" si="0"/>
        <v>-524701091</v>
      </c>
      <c r="K59" s="235"/>
      <c r="L59" s="161">
        <f t="shared" si="4"/>
        <v>-5.261388716468607E-4</v>
      </c>
      <c r="M59" s="161"/>
      <c r="N59" s="248">
        <v>661213280</v>
      </c>
      <c r="O59" s="248"/>
      <c r="P59" s="248">
        <v>-663814829</v>
      </c>
      <c r="Q59" s="248"/>
      <c r="R59" s="248">
        <v>-287504752</v>
      </c>
      <c r="S59" s="248"/>
      <c r="T59" s="235">
        <f t="shared" si="1"/>
        <v>-290106301</v>
      </c>
      <c r="U59" s="242"/>
      <c r="V59" s="161">
        <f>T59/درآمدها!$J$4</f>
        <v>-7.7676699454859422E-4</v>
      </c>
      <c r="W59" s="117">
        <v>97559875</v>
      </c>
      <c r="X59" s="128">
        <f>W59-N59</f>
        <v>-563653405</v>
      </c>
      <c r="Z59" s="128">
        <v>-127257556</v>
      </c>
      <c r="AA59" s="128">
        <f>Z59-H59</f>
        <v>-127257556</v>
      </c>
    </row>
    <row r="60" spans="1:27" s="117" customFormat="1" ht="42.75" customHeight="1">
      <c r="A60" s="117">
        <v>50</v>
      </c>
      <c r="B60" s="234" t="s">
        <v>281</v>
      </c>
      <c r="C60" s="118"/>
      <c r="D60" s="248">
        <v>0</v>
      </c>
      <c r="E60" s="248"/>
      <c r="F60" s="248">
        <f>'درآمد ناشی از تغییر قیمت اوراق '!I53</f>
        <v>5227322280</v>
      </c>
      <c r="G60" s="248"/>
      <c r="H60" s="248">
        <v>109942003</v>
      </c>
      <c r="I60" s="248"/>
      <c r="J60" s="235">
        <f t="shared" si="0"/>
        <v>5337264283</v>
      </c>
      <c r="K60" s="235"/>
      <c r="L60" s="161">
        <f t="shared" si="4"/>
        <v>5.35188940085263E-3</v>
      </c>
      <c r="M60" s="161"/>
      <c r="N60" s="248">
        <v>0</v>
      </c>
      <c r="O60" s="248"/>
      <c r="P60" s="248">
        <v>13835821635</v>
      </c>
      <c r="Q60" s="248"/>
      <c r="R60" s="248">
        <v>7664321912</v>
      </c>
      <c r="S60" s="248"/>
      <c r="T60" s="235">
        <f t="shared" si="1"/>
        <v>21500143547</v>
      </c>
      <c r="U60" s="242"/>
      <c r="V60" s="161">
        <f>T60/درآمدها!$J$4</f>
        <v>5.7567180815443729E-2</v>
      </c>
      <c r="W60" s="117">
        <v>0</v>
      </c>
      <c r="X60" s="128">
        <f>W60-N60</f>
        <v>0</v>
      </c>
      <c r="Z60" s="128">
        <v>-95442010</v>
      </c>
      <c r="AA60" s="128">
        <f>Z60-H60</f>
        <v>-205384013</v>
      </c>
    </row>
    <row r="61" spans="1:27" s="117" customFormat="1" ht="42.75" customHeight="1">
      <c r="A61" s="117">
        <v>51</v>
      </c>
      <c r="B61" s="234" t="s">
        <v>260</v>
      </c>
      <c r="C61" s="118"/>
      <c r="D61" s="248">
        <v>0</v>
      </c>
      <c r="E61" s="248"/>
      <c r="F61" s="248">
        <f>'درآمد ناشی از تغییر قیمت اوراق '!I54</f>
        <v>2764988851</v>
      </c>
      <c r="G61" s="248"/>
      <c r="H61" s="248">
        <v>-139573342</v>
      </c>
      <c r="I61" s="248"/>
      <c r="J61" s="235">
        <f t="shared" si="0"/>
        <v>2625415509</v>
      </c>
      <c r="K61" s="235"/>
      <c r="L61" s="161">
        <f t="shared" si="4"/>
        <v>2.6326096461450439E-3</v>
      </c>
      <c r="M61" s="161"/>
      <c r="N61" s="248">
        <v>0</v>
      </c>
      <c r="O61" s="248"/>
      <c r="P61" s="248">
        <v>-8796556803</v>
      </c>
      <c r="Q61" s="248"/>
      <c r="R61" s="248">
        <v>-496733637</v>
      </c>
      <c r="S61" s="248"/>
      <c r="T61" s="235">
        <f t="shared" si="1"/>
        <v>-9293290440</v>
      </c>
      <c r="U61" s="242"/>
      <c r="V61" s="161">
        <f>T61/درآمدها!$J$4</f>
        <v>-2.4883021360318482E-2</v>
      </c>
      <c r="X61" s="128"/>
      <c r="Z61" s="128"/>
      <c r="AA61" s="128"/>
    </row>
    <row r="62" spans="1:27" s="117" customFormat="1" ht="42.75" customHeight="1">
      <c r="A62" s="117">
        <v>52</v>
      </c>
      <c r="B62" s="234" t="s">
        <v>221</v>
      </c>
      <c r="C62" s="118"/>
      <c r="D62" s="248">
        <v>0</v>
      </c>
      <c r="E62" s="248"/>
      <c r="F62" s="248">
        <f>'درآمد ناشی از تغییر قیمت اوراق '!I55</f>
        <v>-789068047</v>
      </c>
      <c r="G62" s="248"/>
      <c r="H62" s="248">
        <v>-86448720</v>
      </c>
      <c r="I62" s="248"/>
      <c r="J62" s="235">
        <f t="shared" si="0"/>
        <v>-875516767</v>
      </c>
      <c r="K62" s="235"/>
      <c r="L62" s="161">
        <f t="shared" si="4"/>
        <v>-8.7791584923021908E-4</v>
      </c>
      <c r="M62" s="161"/>
      <c r="N62" s="248">
        <v>702452400</v>
      </c>
      <c r="O62" s="248"/>
      <c r="P62" s="248">
        <v>-6995982288</v>
      </c>
      <c r="Q62" s="248"/>
      <c r="R62" s="248">
        <v>-276441789</v>
      </c>
      <c r="S62" s="248"/>
      <c r="T62" s="235">
        <f t="shared" si="1"/>
        <v>-6569971677</v>
      </c>
      <c r="U62" s="242"/>
      <c r="V62" s="161">
        <f>T62/درآمدها!$J$4</f>
        <v>-1.7591266153893975E-2</v>
      </c>
      <c r="W62" s="117">
        <v>1357020000</v>
      </c>
      <c r="X62" s="128">
        <f>W62-N62</f>
        <v>654567600</v>
      </c>
      <c r="Z62" s="128">
        <v>135385068</v>
      </c>
      <c r="AA62" s="128">
        <f>Z62-H62</f>
        <v>221833788</v>
      </c>
    </row>
    <row r="63" spans="1:27" s="117" customFormat="1" ht="42.75" customHeight="1">
      <c r="A63" s="117">
        <v>53</v>
      </c>
      <c r="B63" s="234" t="s">
        <v>269</v>
      </c>
      <c r="C63" s="118"/>
      <c r="D63" s="248">
        <v>0</v>
      </c>
      <c r="E63" s="248"/>
      <c r="F63" s="248">
        <f>'درآمد ناشی از تغییر قیمت اوراق '!I56</f>
        <v>720012583</v>
      </c>
      <c r="G63" s="248"/>
      <c r="H63" s="248">
        <v>1992518</v>
      </c>
      <c r="I63" s="248"/>
      <c r="J63" s="235">
        <f t="shared" si="0"/>
        <v>722005101</v>
      </c>
      <c r="K63" s="235"/>
      <c r="L63" s="161">
        <f t="shared" si="4"/>
        <v>7.2398353210860336E-4</v>
      </c>
      <c r="M63" s="161"/>
      <c r="N63" s="248">
        <v>36616579</v>
      </c>
      <c r="O63" s="248"/>
      <c r="P63" s="248">
        <v>860299119</v>
      </c>
      <c r="Q63" s="248"/>
      <c r="R63" s="248">
        <v>-743809</v>
      </c>
      <c r="S63" s="248"/>
      <c r="T63" s="235">
        <f t="shared" si="1"/>
        <v>896171889</v>
      </c>
      <c r="U63" s="242"/>
      <c r="V63" s="161">
        <f>T63/درآمدها!$J$4</f>
        <v>2.3995230107651693E-3</v>
      </c>
      <c r="W63" s="117">
        <v>509397000</v>
      </c>
      <c r="X63" s="128">
        <f>W63-N63</f>
        <v>472780421</v>
      </c>
      <c r="Z63" s="128">
        <v>1384815340</v>
      </c>
      <c r="AA63" s="128">
        <f>Z63-H63</f>
        <v>1382822822</v>
      </c>
    </row>
    <row r="64" spans="1:27" s="117" customFormat="1" ht="42.75" customHeight="1">
      <c r="A64" s="117">
        <v>54</v>
      </c>
      <c r="B64" s="234" t="s">
        <v>222</v>
      </c>
      <c r="C64" s="118"/>
      <c r="D64" s="248">
        <v>0</v>
      </c>
      <c r="E64" s="248"/>
      <c r="F64" s="248">
        <f>'درآمد ناشی از تغییر قیمت اوراق '!I57</f>
        <v>9256910159</v>
      </c>
      <c r="G64" s="248"/>
      <c r="H64" s="248">
        <v>-166071276</v>
      </c>
      <c r="I64" s="248"/>
      <c r="J64" s="235">
        <f t="shared" si="0"/>
        <v>9090838883</v>
      </c>
      <c r="K64" s="235"/>
      <c r="L64" s="161">
        <f t="shared" si="4"/>
        <v>9.1157495081805109E-3</v>
      </c>
      <c r="M64" s="161"/>
      <c r="N64" s="248">
        <v>0</v>
      </c>
      <c r="O64" s="248"/>
      <c r="P64" s="248">
        <v>-3654780869</v>
      </c>
      <c r="Q64" s="248"/>
      <c r="R64" s="248">
        <v>-1817056804</v>
      </c>
      <c r="S64" s="248"/>
      <c r="T64" s="235">
        <f t="shared" si="1"/>
        <v>-5471837673</v>
      </c>
      <c r="U64" s="242"/>
      <c r="V64" s="161">
        <f>T64/درآمدها!$J$4</f>
        <v>-1.4650984446952718E-2</v>
      </c>
      <c r="W64" s="117">
        <v>0</v>
      </c>
      <c r="X64" s="128">
        <f>W64-N64</f>
        <v>0</v>
      </c>
      <c r="Z64" s="128">
        <v>506231373</v>
      </c>
      <c r="AA64" s="128">
        <f>Z64-H64</f>
        <v>672302649</v>
      </c>
    </row>
    <row r="65" spans="1:27" s="117" customFormat="1" ht="42.75" customHeight="1">
      <c r="A65" s="117">
        <v>55</v>
      </c>
      <c r="B65" s="234" t="s">
        <v>112</v>
      </c>
      <c r="C65" s="118"/>
      <c r="D65" s="248">
        <v>0</v>
      </c>
      <c r="E65" s="248"/>
      <c r="F65" s="248">
        <f>'درآمد ناشی از تغییر قیمت اوراق '!I58</f>
        <v>4905663738</v>
      </c>
      <c r="G65" s="248"/>
      <c r="H65" s="248">
        <v>0</v>
      </c>
      <c r="I65" s="248"/>
      <c r="J65" s="235">
        <f t="shared" si="0"/>
        <v>4905663738</v>
      </c>
      <c r="K65" s="235"/>
      <c r="L65" s="161">
        <f t="shared" si="4"/>
        <v>4.9191061883845809E-3</v>
      </c>
      <c r="M65" s="161"/>
      <c r="N65" s="248">
        <v>0</v>
      </c>
      <c r="O65" s="248"/>
      <c r="P65" s="248">
        <v>9197673579</v>
      </c>
      <c r="Q65" s="248"/>
      <c r="R65" s="248">
        <v>105775448</v>
      </c>
      <c r="S65" s="248"/>
      <c r="T65" s="235">
        <f t="shared" si="1"/>
        <v>9303449027</v>
      </c>
      <c r="U65" s="242"/>
      <c r="V65" s="161">
        <f>T65/درآمدها!$J$4</f>
        <v>2.4910221235211413E-2</v>
      </c>
      <c r="X65" s="128"/>
      <c r="Z65" s="128"/>
      <c r="AA65" s="128"/>
    </row>
    <row r="66" spans="1:27" s="117" customFormat="1" ht="42.75" customHeight="1">
      <c r="A66" s="117">
        <v>56</v>
      </c>
      <c r="B66" s="234" t="s">
        <v>111</v>
      </c>
      <c r="C66" s="118"/>
      <c r="D66" s="248">
        <v>0</v>
      </c>
      <c r="E66" s="248"/>
      <c r="F66" s="248">
        <v>0</v>
      </c>
      <c r="G66" s="248"/>
      <c r="H66" s="248">
        <v>0</v>
      </c>
      <c r="I66" s="248"/>
      <c r="J66" s="235">
        <f t="shared" si="0"/>
        <v>0</v>
      </c>
      <c r="K66" s="235"/>
      <c r="L66" s="161">
        <f t="shared" si="4"/>
        <v>0</v>
      </c>
      <c r="M66" s="161"/>
      <c r="N66" s="248">
        <v>0</v>
      </c>
      <c r="O66" s="248"/>
      <c r="P66" s="248">
        <v>0</v>
      </c>
      <c r="Q66" s="248"/>
      <c r="R66" s="248">
        <v>-2028300375</v>
      </c>
      <c r="S66" s="248"/>
      <c r="T66" s="235">
        <f t="shared" si="1"/>
        <v>-2028300375</v>
      </c>
      <c r="U66" s="242"/>
      <c r="V66" s="161">
        <f>T66/درآمدها!$J$4</f>
        <v>-5.4308258072979145E-3</v>
      </c>
      <c r="W66" s="117">
        <v>0</v>
      </c>
      <c r="X66" s="128">
        <f t="shared" ref="X66:X103" si="7">W66-N66</f>
        <v>0</v>
      </c>
      <c r="Z66" s="128">
        <v>415239800</v>
      </c>
      <c r="AA66" s="128">
        <f t="shared" ref="AA66:AA103" si="8">Z66-H66</f>
        <v>415239800</v>
      </c>
    </row>
    <row r="67" spans="1:27" s="117" customFormat="1" ht="42.75" customHeight="1">
      <c r="A67" s="117">
        <v>57</v>
      </c>
      <c r="B67" s="234" t="s">
        <v>110</v>
      </c>
      <c r="C67" s="118"/>
      <c r="D67" s="248">
        <v>0</v>
      </c>
      <c r="E67" s="248"/>
      <c r="F67" s="248">
        <f>'درآمد ناشی از تغییر قیمت اوراق '!I59</f>
        <v>989465566</v>
      </c>
      <c r="G67" s="248"/>
      <c r="H67" s="248">
        <v>-51624979</v>
      </c>
      <c r="I67" s="248"/>
      <c r="J67" s="235">
        <f t="shared" si="0"/>
        <v>937840587</v>
      </c>
      <c r="K67" s="235"/>
      <c r="L67" s="161">
        <f t="shared" si="4"/>
        <v>9.4041044833430602E-4</v>
      </c>
      <c r="M67" s="161"/>
      <c r="N67" s="248">
        <v>0</v>
      </c>
      <c r="O67" s="248"/>
      <c r="P67" s="248">
        <v>-3594684958</v>
      </c>
      <c r="Q67" s="248"/>
      <c r="R67" s="248">
        <v>-121671843</v>
      </c>
      <c r="S67" s="248"/>
      <c r="T67" s="235">
        <f t="shared" si="1"/>
        <v>-3716356801</v>
      </c>
      <c r="U67" s="242"/>
      <c r="V67" s="161">
        <f>T67/درآمدها!$J$4</f>
        <v>-9.9506397931804942E-3</v>
      </c>
      <c r="W67" s="117">
        <v>0</v>
      </c>
      <c r="X67" s="128">
        <f t="shared" si="7"/>
        <v>0</v>
      </c>
      <c r="Z67" s="128">
        <v>0</v>
      </c>
      <c r="AA67" s="128">
        <f t="shared" si="8"/>
        <v>51624979</v>
      </c>
    </row>
    <row r="68" spans="1:27" s="117" customFormat="1" ht="42.75" customHeight="1">
      <c r="A68" s="117">
        <v>58</v>
      </c>
      <c r="B68" s="234" t="s">
        <v>109</v>
      </c>
      <c r="C68" s="118"/>
      <c r="D68" s="248">
        <v>0</v>
      </c>
      <c r="E68" s="248"/>
      <c r="F68" s="248">
        <f>'درآمد ناشی از تغییر قیمت اوراق '!I60</f>
        <v>1021095017</v>
      </c>
      <c r="G68" s="248"/>
      <c r="H68" s="248">
        <v>-39963905</v>
      </c>
      <c r="I68" s="248"/>
      <c r="J68" s="235">
        <f t="shared" si="0"/>
        <v>981131112</v>
      </c>
      <c r="K68" s="235"/>
      <c r="L68" s="161">
        <f t="shared" si="4"/>
        <v>9.8381959759506147E-4</v>
      </c>
      <c r="M68" s="161"/>
      <c r="N68" s="248">
        <v>0</v>
      </c>
      <c r="O68" s="248"/>
      <c r="P68" s="248">
        <v>-2034556670</v>
      </c>
      <c r="Q68" s="248"/>
      <c r="R68" s="248">
        <v>-347693694</v>
      </c>
      <c r="S68" s="248"/>
      <c r="T68" s="235">
        <f t="shared" si="1"/>
        <v>-2382250364</v>
      </c>
      <c r="U68" s="242"/>
      <c r="V68" s="161">
        <f>T68/درآمدها!$J$4</f>
        <v>-6.3785358991791585E-3</v>
      </c>
      <c r="W68" s="117">
        <v>19116627</v>
      </c>
      <c r="X68" s="128">
        <f t="shared" si="7"/>
        <v>19116627</v>
      </c>
      <c r="Z68" s="128">
        <v>40393461</v>
      </c>
      <c r="AA68" s="128">
        <f t="shared" si="8"/>
        <v>80357366</v>
      </c>
    </row>
    <row r="69" spans="1:27" s="117" customFormat="1" ht="42.75" customHeight="1">
      <c r="A69" s="117">
        <v>59</v>
      </c>
      <c r="B69" s="234" t="s">
        <v>108</v>
      </c>
      <c r="C69" s="118"/>
      <c r="D69" s="248">
        <v>0</v>
      </c>
      <c r="E69" s="248"/>
      <c r="F69" s="248">
        <f>'درآمد ناشی از تغییر قیمت اوراق '!I61</f>
        <v>-3541046382</v>
      </c>
      <c r="G69" s="248"/>
      <c r="H69" s="248">
        <v>34578855</v>
      </c>
      <c r="I69" s="248"/>
      <c r="J69" s="235">
        <f t="shared" si="0"/>
        <v>-3506467527</v>
      </c>
      <c r="K69" s="235"/>
      <c r="L69" s="161">
        <f t="shared" si="4"/>
        <v>-3.5160759140143243E-3</v>
      </c>
      <c r="M69" s="161"/>
      <c r="N69" s="248">
        <v>0</v>
      </c>
      <c r="O69" s="248"/>
      <c r="P69" s="248">
        <v>2682238839</v>
      </c>
      <c r="Q69" s="248"/>
      <c r="R69" s="248">
        <v>-5743270</v>
      </c>
      <c r="S69" s="248"/>
      <c r="T69" s="235">
        <f t="shared" si="1"/>
        <v>2676495569</v>
      </c>
      <c r="U69" s="242"/>
      <c r="V69" s="161">
        <f>T69/درآمدها!$J$4</f>
        <v>7.1663849143861228E-3</v>
      </c>
      <c r="W69" s="117">
        <v>479200560</v>
      </c>
      <c r="X69" s="128">
        <f t="shared" si="7"/>
        <v>479200560</v>
      </c>
      <c r="Z69" s="128">
        <v>8773410</v>
      </c>
      <c r="AA69" s="128">
        <f t="shared" si="8"/>
        <v>-25805445</v>
      </c>
    </row>
    <row r="70" spans="1:27" s="117" customFormat="1" ht="42.75" customHeight="1">
      <c r="A70" s="117">
        <v>60</v>
      </c>
      <c r="B70" s="234" t="s">
        <v>107</v>
      </c>
      <c r="C70" s="118"/>
      <c r="D70" s="248">
        <v>0</v>
      </c>
      <c r="E70" s="248"/>
      <c r="F70" s="248">
        <f>'درآمد ناشی از تغییر قیمت اوراق '!I62</f>
        <v>3486004007</v>
      </c>
      <c r="G70" s="248"/>
      <c r="H70" s="248">
        <v>56000573</v>
      </c>
      <c r="I70" s="248"/>
      <c r="J70" s="235">
        <f t="shared" si="0"/>
        <v>3542004580</v>
      </c>
      <c r="K70" s="235"/>
      <c r="L70" s="161">
        <f t="shared" si="4"/>
        <v>3.5517103452891675E-3</v>
      </c>
      <c r="M70" s="161"/>
      <c r="N70" s="248">
        <v>0</v>
      </c>
      <c r="O70" s="248"/>
      <c r="P70" s="248">
        <v>7718522032</v>
      </c>
      <c r="Q70" s="248"/>
      <c r="R70" s="248">
        <v>926092193</v>
      </c>
      <c r="S70" s="248"/>
      <c r="T70" s="235">
        <f t="shared" si="1"/>
        <v>8644614225</v>
      </c>
      <c r="U70" s="242"/>
      <c r="V70" s="161">
        <f>T70/درآمدها!$J$4</f>
        <v>2.3146174307276682E-2</v>
      </c>
      <c r="W70" s="117">
        <v>0</v>
      </c>
      <c r="X70" s="128">
        <f t="shared" si="7"/>
        <v>0</v>
      </c>
      <c r="Z70" s="128">
        <v>119788897</v>
      </c>
      <c r="AA70" s="128">
        <f t="shared" si="8"/>
        <v>63788324</v>
      </c>
    </row>
    <row r="71" spans="1:27" s="117" customFormat="1" ht="42.75" customHeight="1">
      <c r="A71" s="117">
        <v>61</v>
      </c>
      <c r="B71" s="234" t="s">
        <v>106</v>
      </c>
      <c r="C71" s="118"/>
      <c r="D71" s="248">
        <v>0</v>
      </c>
      <c r="E71" s="248"/>
      <c r="F71" s="248">
        <f>'درآمد ناشی از تغییر قیمت اوراق '!I63</f>
        <v>-4100723181</v>
      </c>
      <c r="G71" s="248"/>
      <c r="H71" s="248">
        <v>2000460691</v>
      </c>
      <c r="I71" s="248"/>
      <c r="J71" s="235">
        <f t="shared" si="0"/>
        <v>-2100262490</v>
      </c>
      <c r="K71" s="235"/>
      <c r="L71" s="161">
        <f t="shared" si="4"/>
        <v>-2.1060176081296278E-3</v>
      </c>
      <c r="M71" s="161"/>
      <c r="N71" s="248">
        <v>1236319572</v>
      </c>
      <c r="O71" s="248"/>
      <c r="P71" s="248">
        <v>2435586101</v>
      </c>
      <c r="Q71" s="248"/>
      <c r="R71" s="248">
        <v>1566558474</v>
      </c>
      <c r="S71" s="248"/>
      <c r="T71" s="235">
        <f t="shared" si="1"/>
        <v>5238464147</v>
      </c>
      <c r="U71" s="242"/>
      <c r="V71" s="161">
        <f>T71/درآمدها!$J$4</f>
        <v>1.4026120899441462E-2</v>
      </c>
      <c r="W71" s="117">
        <v>1142817130</v>
      </c>
      <c r="X71" s="128">
        <f t="shared" si="7"/>
        <v>-93502442</v>
      </c>
      <c r="Z71" s="128">
        <v>1308842994</v>
      </c>
      <c r="AA71" s="128">
        <f t="shared" si="8"/>
        <v>-691617697</v>
      </c>
    </row>
    <row r="72" spans="1:27" s="117" customFormat="1" ht="42.75" customHeight="1">
      <c r="A72" s="117">
        <v>62</v>
      </c>
      <c r="B72" s="234" t="s">
        <v>105</v>
      </c>
      <c r="C72" s="118"/>
      <c r="D72" s="248">
        <v>0</v>
      </c>
      <c r="E72" s="248"/>
      <c r="F72" s="248">
        <f>'درآمد ناشی از تغییر قیمت اوراق '!I64</f>
        <v>7456356818</v>
      </c>
      <c r="G72" s="248"/>
      <c r="H72" s="248">
        <v>-40443457</v>
      </c>
      <c r="I72" s="248"/>
      <c r="J72" s="235">
        <f t="shared" si="0"/>
        <v>7415913361</v>
      </c>
      <c r="K72" s="235"/>
      <c r="L72" s="161">
        <f t="shared" si="4"/>
        <v>7.4362343721282994E-3</v>
      </c>
      <c r="M72" s="161"/>
      <c r="N72" s="248">
        <v>5578034291</v>
      </c>
      <c r="O72" s="248"/>
      <c r="P72" s="248">
        <v>5087645140</v>
      </c>
      <c r="Q72" s="248"/>
      <c r="R72" s="248">
        <v>-150780347</v>
      </c>
      <c r="S72" s="248"/>
      <c r="T72" s="235">
        <f t="shared" si="1"/>
        <v>10514899084</v>
      </c>
      <c r="U72" s="242"/>
      <c r="V72" s="161">
        <f>T72/درآمدها!$J$4</f>
        <v>2.8153909554210085E-2</v>
      </c>
      <c r="W72" s="117">
        <v>0</v>
      </c>
      <c r="X72" s="128">
        <f t="shared" si="7"/>
        <v>-5578034291</v>
      </c>
      <c r="Z72" s="128">
        <v>0</v>
      </c>
      <c r="AA72" s="128">
        <f t="shared" si="8"/>
        <v>40443457</v>
      </c>
    </row>
    <row r="73" spans="1:27" s="117" customFormat="1" ht="42.75" customHeight="1">
      <c r="A73" s="117">
        <v>63</v>
      </c>
      <c r="B73" s="234" t="s">
        <v>104</v>
      </c>
      <c r="C73" s="118"/>
      <c r="D73" s="248">
        <v>0</v>
      </c>
      <c r="E73" s="248"/>
      <c r="F73" s="248">
        <f>'درآمد ناشی از تغییر قیمت اوراق '!I65</f>
        <v>3211131057</v>
      </c>
      <c r="G73" s="248"/>
      <c r="H73" s="248">
        <v>-259255177</v>
      </c>
      <c r="I73" s="248"/>
      <c r="J73" s="235">
        <f t="shared" si="0"/>
        <v>2951875880</v>
      </c>
      <c r="K73" s="235"/>
      <c r="L73" s="161">
        <f t="shared" si="4"/>
        <v>2.9599645805668509E-3</v>
      </c>
      <c r="M73" s="161"/>
      <c r="N73" s="248">
        <v>17784211200</v>
      </c>
      <c r="O73" s="248"/>
      <c r="P73" s="248">
        <v>-13786608235</v>
      </c>
      <c r="Q73" s="248"/>
      <c r="R73" s="248">
        <v>-2816019683</v>
      </c>
      <c r="S73" s="248"/>
      <c r="T73" s="235">
        <f t="shared" si="1"/>
        <v>1181583282</v>
      </c>
      <c r="U73" s="242"/>
      <c r="V73" s="161">
        <f>T73/درآمدها!$J$4</f>
        <v>3.1637192698134608E-3</v>
      </c>
      <c r="W73" s="117">
        <v>0</v>
      </c>
      <c r="X73" s="128">
        <f t="shared" si="7"/>
        <v>-17784211200</v>
      </c>
      <c r="Z73" s="128">
        <v>0</v>
      </c>
      <c r="AA73" s="128">
        <f t="shared" si="8"/>
        <v>259255177</v>
      </c>
    </row>
    <row r="74" spans="1:27" s="117" customFormat="1" ht="42.75" customHeight="1">
      <c r="A74" s="117">
        <v>64</v>
      </c>
      <c r="B74" s="234" t="s">
        <v>103</v>
      </c>
      <c r="C74" s="118"/>
      <c r="D74" s="248">
        <v>0</v>
      </c>
      <c r="E74" s="248"/>
      <c r="F74" s="248">
        <f>'درآمد ناشی از تغییر قیمت اوراق '!I66</f>
        <v>3701385811</v>
      </c>
      <c r="G74" s="248"/>
      <c r="H74" s="248">
        <v>-1948082562</v>
      </c>
      <c r="I74" s="248"/>
      <c r="J74" s="235">
        <f t="shared" si="0"/>
        <v>1753303249</v>
      </c>
      <c r="K74" s="235"/>
      <c r="L74" s="161">
        <f t="shared" si="4"/>
        <v>1.7581076329106298E-3</v>
      </c>
      <c r="M74" s="161"/>
      <c r="N74" s="248">
        <v>0</v>
      </c>
      <c r="O74" s="248"/>
      <c r="P74" s="248">
        <v>-17527047530</v>
      </c>
      <c r="Q74" s="248"/>
      <c r="R74" s="248">
        <v>-2540617939</v>
      </c>
      <c r="S74" s="248"/>
      <c r="T74" s="235">
        <f t="shared" si="1"/>
        <v>-20067665469</v>
      </c>
      <c r="U74" s="242"/>
      <c r="V74" s="161">
        <f>T74/درآمدها!$J$4</f>
        <v>-5.3731684352356542E-2</v>
      </c>
      <c r="W74" s="117">
        <v>0</v>
      </c>
      <c r="X74" s="128">
        <f t="shared" si="7"/>
        <v>0</v>
      </c>
      <c r="Z74" s="128">
        <v>7811008</v>
      </c>
      <c r="AA74" s="128">
        <f t="shared" si="8"/>
        <v>1955893570</v>
      </c>
    </row>
    <row r="75" spans="1:27" s="117" customFormat="1" ht="42.6" customHeight="1">
      <c r="A75" s="117">
        <v>65</v>
      </c>
      <c r="B75" s="234" t="s">
        <v>102</v>
      </c>
      <c r="C75" s="118"/>
      <c r="D75" s="248">
        <v>0</v>
      </c>
      <c r="E75" s="248"/>
      <c r="F75" s="248">
        <f>'درآمد ناشی از تغییر قیمت اوراق '!I67</f>
        <v>6288345361</v>
      </c>
      <c r="G75" s="248"/>
      <c r="H75" s="248">
        <v>-19650790</v>
      </c>
      <c r="I75" s="248"/>
      <c r="J75" s="235">
        <f t="shared" ref="J75:J138" si="9">D75+F75+H75</f>
        <v>6268694571</v>
      </c>
      <c r="K75" s="235"/>
      <c r="L75" s="161">
        <f t="shared" si="4"/>
        <v>6.2858719847501549E-3</v>
      </c>
      <c r="M75" s="161"/>
      <c r="N75" s="248">
        <v>0</v>
      </c>
      <c r="O75" s="248"/>
      <c r="P75" s="248">
        <v>4697193349</v>
      </c>
      <c r="Q75" s="248"/>
      <c r="R75" s="248">
        <v>-6130101289</v>
      </c>
      <c r="S75" s="248"/>
      <c r="T75" s="235">
        <f t="shared" ref="T75:T138" si="10">N75+P75+R75</f>
        <v>-1432907940</v>
      </c>
      <c r="U75" s="242"/>
      <c r="V75" s="161">
        <f>T75/درآمدها!$J$4</f>
        <v>-3.8366474295179732E-3</v>
      </c>
      <c r="W75" s="117">
        <v>0</v>
      </c>
      <c r="X75" s="128">
        <f t="shared" si="7"/>
        <v>0</v>
      </c>
      <c r="Z75" s="128">
        <v>64748027</v>
      </c>
      <c r="AA75" s="128">
        <f t="shared" si="8"/>
        <v>84398817</v>
      </c>
    </row>
    <row r="76" spans="1:27" s="117" customFormat="1" ht="42.75" customHeight="1">
      <c r="A76" s="117">
        <v>66</v>
      </c>
      <c r="B76" s="234" t="s">
        <v>101</v>
      </c>
      <c r="C76" s="118"/>
      <c r="D76" s="248">
        <v>0</v>
      </c>
      <c r="E76" s="248"/>
      <c r="F76" s="248">
        <f>'درآمد ناشی از تغییر قیمت اوراق '!I68</f>
        <v>3557244714</v>
      </c>
      <c r="G76" s="248"/>
      <c r="H76" s="248">
        <v>4113392989</v>
      </c>
      <c r="I76" s="248"/>
      <c r="J76" s="235">
        <f t="shared" si="9"/>
        <v>7670637703</v>
      </c>
      <c r="K76" s="235"/>
      <c r="L76" s="161">
        <f t="shared" ref="L76:L139" si="11">J76/997267298190</f>
        <v>7.6916567072056793E-3</v>
      </c>
      <c r="M76" s="161"/>
      <c r="N76" s="248">
        <v>1436885450</v>
      </c>
      <c r="O76" s="248"/>
      <c r="P76" s="248">
        <v>31786234851</v>
      </c>
      <c r="Q76" s="248"/>
      <c r="R76" s="248">
        <v>11541481993</v>
      </c>
      <c r="S76" s="248"/>
      <c r="T76" s="235">
        <f t="shared" si="10"/>
        <v>44764602294</v>
      </c>
      <c r="U76" s="242"/>
      <c r="V76" s="161">
        <f>T76/درآمدها!$J$4</f>
        <v>0.11985836042242146</v>
      </c>
      <c r="W76" s="117">
        <v>0</v>
      </c>
      <c r="X76" s="128">
        <f t="shared" si="7"/>
        <v>-1436885450</v>
      </c>
      <c r="Z76" s="128">
        <v>0</v>
      </c>
      <c r="AA76" s="128">
        <f t="shared" si="8"/>
        <v>-4113392989</v>
      </c>
    </row>
    <row r="77" spans="1:27" s="117" customFormat="1" ht="42.75" customHeight="1">
      <c r="A77" s="117">
        <v>67</v>
      </c>
      <c r="B77" s="234" t="s">
        <v>412</v>
      </c>
      <c r="C77" s="118"/>
      <c r="D77" s="248">
        <v>0</v>
      </c>
      <c r="E77" s="248"/>
      <c r="F77" s="248">
        <f>'درآمد ناشی از تغییر قیمت اوراق '!I69</f>
        <v>-1492078094</v>
      </c>
      <c r="G77" s="248"/>
      <c r="H77" s="248">
        <v>0</v>
      </c>
      <c r="I77" s="248"/>
      <c r="J77" s="235">
        <f t="shared" si="9"/>
        <v>-1492078094</v>
      </c>
      <c r="K77" s="235"/>
      <c r="L77" s="161">
        <f t="shared" si="11"/>
        <v>-1.4961666713709169E-3</v>
      </c>
      <c r="M77" s="161"/>
      <c r="N77" s="248">
        <v>0</v>
      </c>
      <c r="O77" s="248"/>
      <c r="P77" s="248">
        <v>-1492078094</v>
      </c>
      <c r="Q77" s="248"/>
      <c r="R77" s="248">
        <v>0</v>
      </c>
      <c r="S77" s="248"/>
      <c r="T77" s="235">
        <f t="shared" si="10"/>
        <v>-1492078094</v>
      </c>
      <c r="U77" s="242"/>
      <c r="V77" s="161">
        <f>T77/درآمدها!$J$4</f>
        <v>-3.9950770207785834E-3</v>
      </c>
      <c r="W77" s="117">
        <v>0</v>
      </c>
      <c r="X77" s="128">
        <f t="shared" si="7"/>
        <v>0</v>
      </c>
      <c r="Z77" s="128">
        <v>-66723073</v>
      </c>
      <c r="AA77" s="128">
        <f t="shared" si="8"/>
        <v>-66723073</v>
      </c>
    </row>
    <row r="78" spans="1:27" s="117" customFormat="1" ht="42.75" customHeight="1">
      <c r="A78" s="117">
        <v>68</v>
      </c>
      <c r="B78" s="234" t="s">
        <v>422</v>
      </c>
      <c r="C78" s="118"/>
      <c r="D78" s="248">
        <v>0</v>
      </c>
      <c r="E78" s="248"/>
      <c r="F78" s="248">
        <f>'درآمد ناشی از تغییر قیمت اوراق '!I70</f>
        <v>212567081</v>
      </c>
      <c r="G78" s="248"/>
      <c r="H78" s="248">
        <v>0</v>
      </c>
      <c r="I78" s="248"/>
      <c r="J78" s="235">
        <f t="shared" si="9"/>
        <v>212567081</v>
      </c>
      <c r="K78" s="235"/>
      <c r="L78" s="161">
        <f t="shared" si="11"/>
        <v>2.1314955517522804E-4</v>
      </c>
      <c r="M78" s="161"/>
      <c r="N78" s="248">
        <v>0</v>
      </c>
      <c r="O78" s="248"/>
      <c r="P78" s="248">
        <v>212567081</v>
      </c>
      <c r="Q78" s="248"/>
      <c r="R78" s="248">
        <v>0</v>
      </c>
      <c r="S78" s="248"/>
      <c r="T78" s="235">
        <f t="shared" si="10"/>
        <v>212567081</v>
      </c>
      <c r="U78" s="242"/>
      <c r="V78" s="161">
        <f>T78/درآمدها!$J$4</f>
        <v>5.6915376218711494E-4</v>
      </c>
      <c r="W78" s="117">
        <v>0</v>
      </c>
      <c r="X78" s="128">
        <f t="shared" si="7"/>
        <v>0</v>
      </c>
      <c r="Z78" s="128">
        <v>153272888</v>
      </c>
      <c r="AA78" s="128">
        <f t="shared" si="8"/>
        <v>153272888</v>
      </c>
    </row>
    <row r="79" spans="1:27" s="117" customFormat="1" ht="42.75" customHeight="1">
      <c r="A79" s="117">
        <v>69</v>
      </c>
      <c r="B79" s="234" t="s">
        <v>415</v>
      </c>
      <c r="C79" s="118"/>
      <c r="D79" s="248">
        <v>0</v>
      </c>
      <c r="E79" s="248"/>
      <c r="F79" s="248">
        <f>'درآمد ناشی از تغییر قیمت اوراق '!I71</f>
        <v>622173460</v>
      </c>
      <c r="G79" s="248"/>
      <c r="H79" s="248">
        <v>0</v>
      </c>
      <c r="I79" s="248"/>
      <c r="J79" s="235">
        <f t="shared" si="9"/>
        <v>622173460</v>
      </c>
      <c r="K79" s="235"/>
      <c r="L79" s="161">
        <f t="shared" si="11"/>
        <v>6.2387833345104143E-4</v>
      </c>
      <c r="M79" s="161"/>
      <c r="N79" s="248">
        <v>0</v>
      </c>
      <c r="O79" s="248"/>
      <c r="P79" s="248">
        <v>622173460</v>
      </c>
      <c r="Q79" s="248"/>
      <c r="R79" s="248">
        <v>0</v>
      </c>
      <c r="S79" s="248"/>
      <c r="T79" s="235">
        <f t="shared" si="10"/>
        <v>622173460</v>
      </c>
      <c r="U79" s="242"/>
      <c r="V79" s="161">
        <f>T79/درآمدها!$J$4</f>
        <v>1.6658852529097602E-3</v>
      </c>
      <c r="W79" s="117">
        <v>0</v>
      </c>
      <c r="X79" s="128">
        <f t="shared" si="7"/>
        <v>0</v>
      </c>
      <c r="Z79" s="128">
        <v>246054014</v>
      </c>
      <c r="AA79" s="128">
        <f t="shared" si="8"/>
        <v>246054014</v>
      </c>
    </row>
    <row r="80" spans="1:27" s="117" customFormat="1" ht="42.75" customHeight="1">
      <c r="A80" s="117">
        <v>70</v>
      </c>
      <c r="B80" s="234" t="s">
        <v>418</v>
      </c>
      <c r="C80" s="118"/>
      <c r="D80" s="248">
        <v>0</v>
      </c>
      <c r="E80" s="248"/>
      <c r="F80" s="248">
        <f>'درآمد ناشی از تغییر قیمت اوراق '!I72</f>
        <v>-1698943778</v>
      </c>
      <c r="G80" s="248"/>
      <c r="H80" s="248">
        <v>0</v>
      </c>
      <c r="I80" s="248"/>
      <c r="J80" s="235">
        <f t="shared" si="9"/>
        <v>-1698943778</v>
      </c>
      <c r="K80" s="235"/>
      <c r="L80" s="161">
        <f t="shared" si="11"/>
        <v>-1.7035992066354875E-3</v>
      </c>
      <c r="M80" s="161"/>
      <c r="N80" s="248">
        <v>0</v>
      </c>
      <c r="O80" s="248"/>
      <c r="P80" s="248">
        <v>-1698943778</v>
      </c>
      <c r="Q80" s="248"/>
      <c r="R80" s="248">
        <v>0</v>
      </c>
      <c r="S80" s="248"/>
      <c r="T80" s="235">
        <f t="shared" si="10"/>
        <v>-1698943778</v>
      </c>
      <c r="U80" s="242"/>
      <c r="V80" s="161">
        <f>T80/درآمدها!$J$4</f>
        <v>-4.5489651475860019E-3</v>
      </c>
      <c r="W80" s="117">
        <v>1076109812</v>
      </c>
      <c r="X80" s="128">
        <f t="shared" si="7"/>
        <v>1076109812</v>
      </c>
      <c r="Z80" s="128">
        <v>431873304</v>
      </c>
      <c r="AA80" s="128">
        <f t="shared" si="8"/>
        <v>431873304</v>
      </c>
    </row>
    <row r="81" spans="1:27" s="117" customFormat="1" ht="42.75" customHeight="1">
      <c r="A81" s="117">
        <v>71</v>
      </c>
      <c r="B81" s="234" t="s">
        <v>405</v>
      </c>
      <c r="C81" s="118"/>
      <c r="D81" s="248">
        <v>0</v>
      </c>
      <c r="E81" s="248"/>
      <c r="F81" s="248">
        <f>'درآمد ناشی از تغییر قیمت اوراق '!I73</f>
        <v>124612508</v>
      </c>
      <c r="G81" s="248"/>
      <c r="H81" s="248">
        <v>0</v>
      </c>
      <c r="I81" s="248"/>
      <c r="J81" s="235">
        <f t="shared" si="9"/>
        <v>124612508</v>
      </c>
      <c r="K81" s="235"/>
      <c r="L81" s="161">
        <f t="shared" si="11"/>
        <v>1.2495396993982124E-4</v>
      </c>
      <c r="M81" s="161"/>
      <c r="N81" s="248">
        <v>0</v>
      </c>
      <c r="O81" s="248"/>
      <c r="P81" s="248">
        <v>124612508</v>
      </c>
      <c r="Q81" s="248"/>
      <c r="R81" s="248">
        <v>0</v>
      </c>
      <c r="S81" s="248"/>
      <c r="T81" s="235">
        <f t="shared" si="10"/>
        <v>124612508</v>
      </c>
      <c r="U81" s="242"/>
      <c r="V81" s="161">
        <f>T81/درآمدها!$J$4</f>
        <v>3.3365315744149474E-4</v>
      </c>
      <c r="W81" s="117">
        <v>0</v>
      </c>
      <c r="X81" s="128">
        <f t="shared" si="7"/>
        <v>0</v>
      </c>
      <c r="Z81" s="128">
        <v>288835684</v>
      </c>
      <c r="AA81" s="128">
        <f t="shared" si="8"/>
        <v>288835684</v>
      </c>
    </row>
    <row r="82" spans="1:27" s="117" customFormat="1" ht="42.75" customHeight="1">
      <c r="A82" s="117">
        <v>72</v>
      </c>
      <c r="B82" s="234" t="s">
        <v>337</v>
      </c>
      <c r="C82" s="118"/>
      <c r="D82" s="248">
        <v>0</v>
      </c>
      <c r="E82" s="248"/>
      <c r="F82" s="248">
        <f>'درآمد ناشی از تغییر قیمت اوراق '!I74</f>
        <v>4313185702</v>
      </c>
      <c r="G82" s="248"/>
      <c r="H82" s="248">
        <v>-34278744</v>
      </c>
      <c r="I82" s="248"/>
      <c r="J82" s="235">
        <f t="shared" si="9"/>
        <v>4278906958</v>
      </c>
      <c r="K82" s="235"/>
      <c r="L82" s="161">
        <f t="shared" si="11"/>
        <v>4.29063197576622E-3</v>
      </c>
      <c r="M82" s="161"/>
      <c r="N82" s="248">
        <v>0</v>
      </c>
      <c r="O82" s="248"/>
      <c r="P82" s="248">
        <v>1805583604</v>
      </c>
      <c r="Q82" s="248"/>
      <c r="R82" s="248">
        <v>-95598163</v>
      </c>
      <c r="S82" s="248"/>
      <c r="T82" s="235">
        <f t="shared" si="10"/>
        <v>1709985441</v>
      </c>
      <c r="U82" s="242"/>
      <c r="V82" s="161">
        <f>T82/درآمدها!$J$4</f>
        <v>4.5785294809140408E-3</v>
      </c>
      <c r="W82" s="117">
        <v>1020931280</v>
      </c>
      <c r="X82" s="128">
        <f t="shared" si="7"/>
        <v>1020931280</v>
      </c>
      <c r="Z82" s="128">
        <v>-114485</v>
      </c>
      <c r="AA82" s="128">
        <f t="shared" si="8"/>
        <v>34164259</v>
      </c>
    </row>
    <row r="83" spans="1:27" s="117" customFormat="1" ht="42.75" customHeight="1">
      <c r="A83" s="117">
        <v>73</v>
      </c>
      <c r="B83" s="234" t="s">
        <v>291</v>
      </c>
      <c r="C83" s="118"/>
      <c r="D83" s="248">
        <v>0</v>
      </c>
      <c r="E83" s="248"/>
      <c r="F83" s="248">
        <f>'درآمد ناشی از تغییر قیمت اوراق '!I75</f>
        <v>-713968548</v>
      </c>
      <c r="G83" s="248"/>
      <c r="H83" s="248">
        <v>23479666</v>
      </c>
      <c r="I83" s="248"/>
      <c r="J83" s="235">
        <f t="shared" si="9"/>
        <v>-690488882</v>
      </c>
      <c r="K83" s="235"/>
      <c r="L83" s="161">
        <f t="shared" si="11"/>
        <v>-6.9238095268260526E-4</v>
      </c>
      <c r="M83" s="161"/>
      <c r="N83" s="248">
        <v>0</v>
      </c>
      <c r="O83" s="248"/>
      <c r="P83" s="248">
        <v>834079606</v>
      </c>
      <c r="Q83" s="248"/>
      <c r="R83" s="248">
        <v>14829645</v>
      </c>
      <c r="S83" s="248"/>
      <c r="T83" s="235">
        <f t="shared" si="10"/>
        <v>848909251</v>
      </c>
      <c r="U83" s="242"/>
      <c r="V83" s="161">
        <f>T83/درآمدها!$J$4</f>
        <v>2.2729760962474518E-3</v>
      </c>
      <c r="W83" s="117">
        <v>0</v>
      </c>
      <c r="X83" s="128">
        <f t="shared" si="7"/>
        <v>0</v>
      </c>
      <c r="Z83" s="128">
        <v>-226294785</v>
      </c>
      <c r="AA83" s="128">
        <f t="shared" si="8"/>
        <v>-249774451</v>
      </c>
    </row>
    <row r="84" spans="1:27" s="117" customFormat="1" ht="42.75" customHeight="1">
      <c r="A84" s="117">
        <v>74</v>
      </c>
      <c r="B84" s="234" t="s">
        <v>125</v>
      </c>
      <c r="C84" s="118"/>
      <c r="D84" s="248">
        <v>0</v>
      </c>
      <c r="E84" s="248"/>
      <c r="F84" s="248">
        <f>'درآمد ناشی از تغییر قیمت اوراق '!I76</f>
        <v>-4553484</v>
      </c>
      <c r="G84" s="248"/>
      <c r="H84" s="248">
        <v>-2332343</v>
      </c>
      <c r="I84" s="248"/>
      <c r="J84" s="235">
        <f t="shared" si="9"/>
        <v>-6885827</v>
      </c>
      <c r="K84" s="235"/>
      <c r="L84" s="161">
        <f t="shared" si="11"/>
        <v>-6.9046954738188032E-6</v>
      </c>
      <c r="M84" s="161"/>
      <c r="N84" s="248">
        <v>0</v>
      </c>
      <c r="O84" s="248"/>
      <c r="P84" s="248">
        <v>-176180097</v>
      </c>
      <c r="Q84" s="248"/>
      <c r="R84" s="248">
        <v>-12494371</v>
      </c>
      <c r="S84" s="248"/>
      <c r="T84" s="235">
        <f t="shared" si="10"/>
        <v>-188674468</v>
      </c>
      <c r="U84" s="242"/>
      <c r="V84" s="161">
        <f>T84/درآمدها!$J$4</f>
        <v>-5.0518068360195633E-4</v>
      </c>
      <c r="W84" s="117">
        <v>10246302</v>
      </c>
      <c r="X84" s="128">
        <f t="shared" si="7"/>
        <v>10246302</v>
      </c>
      <c r="Z84" s="128">
        <v>255985884</v>
      </c>
      <c r="AA84" s="128">
        <f t="shared" si="8"/>
        <v>258318227</v>
      </c>
    </row>
    <row r="85" spans="1:27" s="117" customFormat="1" ht="42.75" customHeight="1">
      <c r="A85" s="117">
        <v>75</v>
      </c>
      <c r="B85" s="234" t="s">
        <v>307</v>
      </c>
      <c r="C85" s="118"/>
      <c r="D85" s="248">
        <v>0</v>
      </c>
      <c r="E85" s="248"/>
      <c r="F85" s="248">
        <f>'درآمد ناشی از تغییر قیمت اوراق '!I77</f>
        <v>8000129836</v>
      </c>
      <c r="G85" s="248"/>
      <c r="H85" s="248">
        <v>-186469480</v>
      </c>
      <c r="I85" s="248"/>
      <c r="J85" s="235">
        <f t="shared" si="9"/>
        <v>7813660356</v>
      </c>
      <c r="K85" s="235"/>
      <c r="L85" s="161">
        <f t="shared" si="11"/>
        <v>7.8350712694394767E-3</v>
      </c>
      <c r="M85" s="161"/>
      <c r="N85" s="248">
        <v>0</v>
      </c>
      <c r="O85" s="248"/>
      <c r="P85" s="248">
        <v>-5895089806</v>
      </c>
      <c r="Q85" s="248"/>
      <c r="R85" s="248">
        <v>-962535110</v>
      </c>
      <c r="S85" s="248"/>
      <c r="T85" s="235">
        <f t="shared" si="10"/>
        <v>-6857624916</v>
      </c>
      <c r="U85" s="242"/>
      <c r="V85" s="161">
        <f>T85/درآمدها!$J$4</f>
        <v>-1.8361465012588184E-2</v>
      </c>
      <c r="W85" s="117">
        <v>0</v>
      </c>
      <c r="X85" s="128">
        <f t="shared" si="7"/>
        <v>0</v>
      </c>
      <c r="Z85" s="128">
        <v>202148190</v>
      </c>
      <c r="AA85" s="128">
        <f t="shared" si="8"/>
        <v>388617670</v>
      </c>
    </row>
    <row r="86" spans="1:27" s="117" customFormat="1" ht="42.75" customHeight="1">
      <c r="A86" s="117">
        <v>76</v>
      </c>
      <c r="B86" s="234" t="s">
        <v>294</v>
      </c>
      <c r="C86" s="118"/>
      <c r="D86" s="248">
        <v>0</v>
      </c>
      <c r="E86" s="248"/>
      <c r="F86" s="248">
        <v>0</v>
      </c>
      <c r="G86" s="248"/>
      <c r="H86" s="248">
        <v>0</v>
      </c>
      <c r="I86" s="248"/>
      <c r="J86" s="235">
        <f t="shared" si="9"/>
        <v>0</v>
      </c>
      <c r="K86" s="235"/>
      <c r="L86" s="161">
        <f t="shared" si="11"/>
        <v>0</v>
      </c>
      <c r="M86" s="161"/>
      <c r="N86" s="248">
        <v>0</v>
      </c>
      <c r="O86" s="248"/>
      <c r="P86" s="248">
        <v>0</v>
      </c>
      <c r="Q86" s="248"/>
      <c r="R86" s="248">
        <v>963886713</v>
      </c>
      <c r="S86" s="248"/>
      <c r="T86" s="235">
        <f t="shared" si="10"/>
        <v>963886713</v>
      </c>
      <c r="U86" s="242"/>
      <c r="V86" s="161">
        <f>T86/درآمدها!$J$4</f>
        <v>2.5808311731303395E-3</v>
      </c>
      <c r="W86" s="117">
        <v>89102100</v>
      </c>
      <c r="X86" s="128">
        <f t="shared" si="7"/>
        <v>89102100</v>
      </c>
      <c r="Z86" s="128">
        <v>79902413</v>
      </c>
      <c r="AA86" s="128">
        <f t="shared" si="8"/>
        <v>79902413</v>
      </c>
    </row>
    <row r="87" spans="1:27" s="117" customFormat="1" ht="42.75" customHeight="1">
      <c r="A87" s="117">
        <v>77</v>
      </c>
      <c r="B87" s="234" t="s">
        <v>419</v>
      </c>
      <c r="C87" s="118"/>
      <c r="D87" s="248">
        <v>0</v>
      </c>
      <c r="E87" s="248"/>
      <c r="F87" s="248">
        <f>'درآمد ناشی از تغییر قیمت اوراق '!I78</f>
        <v>9943329863</v>
      </c>
      <c r="G87" s="248"/>
      <c r="H87" s="248">
        <v>0</v>
      </c>
      <c r="I87" s="248"/>
      <c r="J87" s="235">
        <f t="shared" si="9"/>
        <v>9943329863</v>
      </c>
      <c r="K87" s="235"/>
      <c r="L87" s="161">
        <f t="shared" si="11"/>
        <v>9.9705764753810176E-3</v>
      </c>
      <c r="M87" s="161"/>
      <c r="N87" s="248">
        <v>17385423000</v>
      </c>
      <c r="O87" s="248"/>
      <c r="P87" s="248">
        <v>-12339546552</v>
      </c>
      <c r="Q87" s="248"/>
      <c r="R87" s="248">
        <v>-728084193</v>
      </c>
      <c r="S87" s="248"/>
      <c r="T87" s="235">
        <f t="shared" si="10"/>
        <v>4317792255</v>
      </c>
      <c r="U87" s="242"/>
      <c r="V87" s="161">
        <f>T87/درآمدها!$J$4</f>
        <v>1.1560998507928124E-2</v>
      </c>
      <c r="W87" s="117">
        <v>0</v>
      </c>
      <c r="X87" s="128">
        <f t="shared" si="7"/>
        <v>-17385423000</v>
      </c>
      <c r="Z87" s="128">
        <v>271954338</v>
      </c>
      <c r="AA87" s="128">
        <f t="shared" si="8"/>
        <v>271954338</v>
      </c>
    </row>
    <row r="88" spans="1:27" s="117" customFormat="1" ht="42.75" customHeight="1">
      <c r="A88" s="117">
        <v>78</v>
      </c>
      <c r="B88" s="234" t="s">
        <v>272</v>
      </c>
      <c r="C88" s="118"/>
      <c r="D88" s="248">
        <v>0</v>
      </c>
      <c r="E88" s="248"/>
      <c r="F88" s="248">
        <f>'درآمد ناشی از تغییر قیمت اوراق '!I79</f>
        <v>22143276737</v>
      </c>
      <c r="G88" s="248"/>
      <c r="H88" s="248">
        <v>-928443221</v>
      </c>
      <c r="I88" s="248"/>
      <c r="J88" s="235">
        <f t="shared" si="9"/>
        <v>21214833516</v>
      </c>
      <c r="K88" s="235"/>
      <c r="L88" s="161">
        <f t="shared" si="11"/>
        <v>2.1272966189209323E-2</v>
      </c>
      <c r="M88" s="161"/>
      <c r="N88" s="248">
        <v>30923867230</v>
      </c>
      <c r="O88" s="248"/>
      <c r="P88" s="248">
        <v>-41308947662</v>
      </c>
      <c r="Q88" s="248"/>
      <c r="R88" s="248">
        <v>-3116995768</v>
      </c>
      <c r="S88" s="248"/>
      <c r="T88" s="235">
        <f t="shared" si="10"/>
        <v>-13502076200</v>
      </c>
      <c r="U88" s="242"/>
      <c r="V88" s="161">
        <f>T88/درآمدها!$J$4</f>
        <v>-3.6152152207270069E-2</v>
      </c>
      <c r="W88" s="117">
        <v>59854950</v>
      </c>
      <c r="X88" s="128">
        <f t="shared" si="7"/>
        <v>-30864012280</v>
      </c>
      <c r="Z88" s="128">
        <v>248055294</v>
      </c>
      <c r="AA88" s="128">
        <f t="shared" si="8"/>
        <v>1176498515</v>
      </c>
    </row>
    <row r="89" spans="1:27" s="117" customFormat="1" ht="42.75" customHeight="1">
      <c r="A89" s="117">
        <v>79</v>
      </c>
      <c r="B89" s="234" t="s">
        <v>264</v>
      </c>
      <c r="C89" s="118"/>
      <c r="D89" s="248">
        <v>0</v>
      </c>
      <c r="E89" s="248"/>
      <c r="F89" s="248">
        <f>'درآمد ناشی از تغییر قیمت اوراق '!I80</f>
        <v>-4468676381</v>
      </c>
      <c r="G89" s="248"/>
      <c r="H89" s="248">
        <v>5463427358</v>
      </c>
      <c r="I89" s="248"/>
      <c r="J89" s="235">
        <f t="shared" si="9"/>
        <v>994750977</v>
      </c>
      <c r="K89" s="235"/>
      <c r="L89" s="161">
        <f t="shared" si="11"/>
        <v>9.9747678361200944E-4</v>
      </c>
      <c r="M89" s="161"/>
      <c r="N89" s="248">
        <v>0</v>
      </c>
      <c r="O89" s="248"/>
      <c r="P89" s="248">
        <v>0</v>
      </c>
      <c r="Q89" s="248"/>
      <c r="R89" s="248">
        <v>7841056847</v>
      </c>
      <c r="S89" s="248"/>
      <c r="T89" s="235">
        <f t="shared" si="10"/>
        <v>7841056847</v>
      </c>
      <c r="U89" s="242"/>
      <c r="V89" s="161">
        <f>T89/درآمدها!$J$4</f>
        <v>2.0994629003693602E-2</v>
      </c>
      <c r="W89" s="117">
        <v>0</v>
      </c>
      <c r="X89" s="128">
        <f t="shared" si="7"/>
        <v>0</v>
      </c>
      <c r="Z89" s="128">
        <v>387179639</v>
      </c>
      <c r="AA89" s="128">
        <f t="shared" si="8"/>
        <v>-5076247719</v>
      </c>
    </row>
    <row r="90" spans="1:27" s="117" customFormat="1" ht="42.75" customHeight="1">
      <c r="A90" s="117">
        <v>80</v>
      </c>
      <c r="B90" s="234" t="s">
        <v>257</v>
      </c>
      <c r="C90" s="118"/>
      <c r="D90" s="248">
        <v>0</v>
      </c>
      <c r="E90" s="248"/>
      <c r="F90" s="248">
        <f>'درآمد ناشی از تغییر قیمت اوراق '!I81</f>
        <v>11377607611</v>
      </c>
      <c r="G90" s="248"/>
      <c r="H90" s="248">
        <v>-1387342889</v>
      </c>
      <c r="I90" s="248"/>
      <c r="J90" s="235">
        <f t="shared" si="9"/>
        <v>9990264722</v>
      </c>
      <c r="K90" s="235"/>
      <c r="L90" s="161">
        <f t="shared" si="11"/>
        <v>1.0017639944809108E-2</v>
      </c>
      <c r="M90" s="161"/>
      <c r="N90" s="248">
        <v>0</v>
      </c>
      <c r="O90" s="248"/>
      <c r="P90" s="248">
        <v>7881328484</v>
      </c>
      <c r="Q90" s="248"/>
      <c r="R90" s="248">
        <v>-2164835263</v>
      </c>
      <c r="S90" s="248"/>
      <c r="T90" s="235">
        <f t="shared" si="10"/>
        <v>5716493221</v>
      </c>
      <c r="U90" s="242"/>
      <c r="V90" s="161">
        <f>T90/درآمدها!$J$4</f>
        <v>1.5306055895123708E-2</v>
      </c>
      <c r="W90" s="117">
        <v>0</v>
      </c>
      <c r="X90" s="128">
        <f t="shared" si="7"/>
        <v>0</v>
      </c>
      <c r="Z90" s="128">
        <v>-232950675</v>
      </c>
      <c r="AA90" s="128">
        <f t="shared" si="8"/>
        <v>1154392214</v>
      </c>
    </row>
    <row r="91" spans="1:27" s="117" customFormat="1" ht="42.75" customHeight="1">
      <c r="A91" s="117">
        <v>81</v>
      </c>
      <c r="B91" s="234" t="s">
        <v>259</v>
      </c>
      <c r="C91" s="118"/>
      <c r="D91" s="248">
        <v>0</v>
      </c>
      <c r="E91" s="248"/>
      <c r="F91" s="248">
        <f>'درآمد ناشی از تغییر قیمت اوراق '!I82</f>
        <v>2044586628</v>
      </c>
      <c r="G91" s="248"/>
      <c r="H91" s="248">
        <v>66570789</v>
      </c>
      <c r="I91" s="248"/>
      <c r="J91" s="235">
        <f t="shared" si="9"/>
        <v>2111157417</v>
      </c>
      <c r="K91" s="235"/>
      <c r="L91" s="161">
        <f t="shared" si="11"/>
        <v>2.1169423892989027E-3</v>
      </c>
      <c r="M91" s="161"/>
      <c r="N91" s="248">
        <v>0</v>
      </c>
      <c r="O91" s="248"/>
      <c r="P91" s="248">
        <v>8393158703</v>
      </c>
      <c r="Q91" s="248"/>
      <c r="R91" s="248">
        <v>890665502</v>
      </c>
      <c r="S91" s="248"/>
      <c r="T91" s="235">
        <f t="shared" si="10"/>
        <v>9283824205</v>
      </c>
      <c r="U91" s="242"/>
      <c r="V91" s="161">
        <f>T91/درآمدها!$J$4</f>
        <v>2.485767527550304E-2</v>
      </c>
      <c r="W91" s="117">
        <v>2477274839</v>
      </c>
      <c r="X91" s="128">
        <f t="shared" si="7"/>
        <v>2477274839</v>
      </c>
      <c r="Z91" s="128">
        <v>24066843</v>
      </c>
      <c r="AA91" s="128">
        <f t="shared" si="8"/>
        <v>-42503946</v>
      </c>
    </row>
    <row r="92" spans="1:27" s="117" customFormat="1" ht="52.5" customHeight="1">
      <c r="A92" s="117">
        <v>82</v>
      </c>
      <c r="B92" s="234" t="s">
        <v>251</v>
      </c>
      <c r="C92" s="118"/>
      <c r="D92" s="248">
        <v>0</v>
      </c>
      <c r="E92" s="248"/>
      <c r="F92" s="248">
        <f>'درآمد ناشی از تغییر قیمت اوراق '!I83</f>
        <v>1296244594</v>
      </c>
      <c r="G92" s="248"/>
      <c r="H92" s="248">
        <v>-48641515</v>
      </c>
      <c r="I92" s="248"/>
      <c r="J92" s="235">
        <f t="shared" si="9"/>
        <v>1247603079</v>
      </c>
      <c r="K92" s="235"/>
      <c r="L92" s="161">
        <f t="shared" si="11"/>
        <v>1.2510217483961915E-3</v>
      </c>
      <c r="M92" s="161"/>
      <c r="N92" s="248">
        <v>47658300</v>
      </c>
      <c r="O92" s="248"/>
      <c r="P92" s="248">
        <v>-2886420753</v>
      </c>
      <c r="Q92" s="248"/>
      <c r="R92" s="248">
        <v>-201250547</v>
      </c>
      <c r="S92" s="248"/>
      <c r="T92" s="235">
        <f t="shared" si="10"/>
        <v>-3040013000</v>
      </c>
      <c r="U92" s="242"/>
      <c r="V92" s="161">
        <f>T92/درآمدها!$J$4</f>
        <v>-8.139712075397685E-3</v>
      </c>
      <c r="W92" s="117">
        <v>414758200</v>
      </c>
      <c r="X92" s="128">
        <f t="shared" si="7"/>
        <v>367099900</v>
      </c>
      <c r="Z92" s="128">
        <v>408382096</v>
      </c>
      <c r="AA92" s="128">
        <f t="shared" si="8"/>
        <v>457023611</v>
      </c>
    </row>
    <row r="93" spans="1:27" s="117" customFormat="1" ht="42.75" customHeight="1">
      <c r="A93" s="117">
        <v>83</v>
      </c>
      <c r="B93" s="127" t="s">
        <v>261</v>
      </c>
      <c r="C93" s="129"/>
      <c r="D93" s="248">
        <v>0</v>
      </c>
      <c r="E93" s="248"/>
      <c r="F93" s="248">
        <f>'درآمد ناشی از تغییر قیمت اوراق '!I84</f>
        <v>895635589</v>
      </c>
      <c r="G93" s="248"/>
      <c r="H93" s="248">
        <v>-17829441</v>
      </c>
      <c r="I93" s="248"/>
      <c r="J93" s="235">
        <f t="shared" si="9"/>
        <v>877806148</v>
      </c>
      <c r="K93" s="235"/>
      <c r="L93" s="161">
        <f t="shared" si="11"/>
        <v>8.8021150356898576E-4</v>
      </c>
      <c r="M93" s="161"/>
      <c r="N93" s="248">
        <v>0</v>
      </c>
      <c r="O93" s="248"/>
      <c r="P93" s="248">
        <v>-638072040</v>
      </c>
      <c r="Q93" s="248"/>
      <c r="R93" s="248">
        <v>-10726456</v>
      </c>
      <c r="S93" s="248"/>
      <c r="T93" s="235">
        <f t="shared" si="10"/>
        <v>-648798496</v>
      </c>
      <c r="U93" s="236"/>
      <c r="V93" s="161">
        <f>T93/درآمدها!$J$4</f>
        <v>-1.7371744635273129E-3</v>
      </c>
      <c r="W93" s="117">
        <v>0</v>
      </c>
      <c r="X93" s="128">
        <f t="shared" si="7"/>
        <v>0</v>
      </c>
      <c r="Z93" s="128">
        <v>-738858221</v>
      </c>
      <c r="AA93" s="128">
        <f t="shared" si="8"/>
        <v>-721028780</v>
      </c>
    </row>
    <row r="94" spans="1:27" s="117" customFormat="1" ht="42.75" customHeight="1">
      <c r="A94" s="117">
        <v>84</v>
      </c>
      <c r="B94" s="234" t="s">
        <v>223</v>
      </c>
      <c r="C94" s="118"/>
      <c r="D94" s="248">
        <v>0</v>
      </c>
      <c r="E94" s="248"/>
      <c r="F94" s="248">
        <f>'درآمد ناشی از تغییر قیمت اوراق '!I85</f>
        <v>4826383685</v>
      </c>
      <c r="G94" s="248"/>
      <c r="H94" s="248">
        <v>-60639137</v>
      </c>
      <c r="I94" s="248"/>
      <c r="J94" s="235">
        <f t="shared" si="9"/>
        <v>4765744548</v>
      </c>
      <c r="K94" s="235"/>
      <c r="L94" s="161">
        <f t="shared" si="11"/>
        <v>4.7788035932288513E-3</v>
      </c>
      <c r="M94" s="161"/>
      <c r="N94" s="248">
        <v>1052161800</v>
      </c>
      <c r="O94" s="248"/>
      <c r="P94" s="248">
        <v>447611132</v>
      </c>
      <c r="Q94" s="248"/>
      <c r="R94" s="248">
        <v>-167147496</v>
      </c>
      <c r="S94" s="248"/>
      <c r="T94" s="235">
        <f t="shared" si="10"/>
        <v>1332625436</v>
      </c>
      <c r="U94" s="242"/>
      <c r="V94" s="161">
        <f>T94/درآمدها!$J$4</f>
        <v>3.5681384761812878E-3</v>
      </c>
      <c r="W94" s="117">
        <v>48568308</v>
      </c>
      <c r="X94" s="128">
        <f t="shared" si="7"/>
        <v>-1003593492</v>
      </c>
      <c r="Z94" s="128">
        <v>-213913905</v>
      </c>
      <c r="AA94" s="128">
        <f t="shared" si="8"/>
        <v>-153274768</v>
      </c>
    </row>
    <row r="95" spans="1:27" s="117" customFormat="1" ht="42.75" customHeight="1">
      <c r="A95" s="117">
        <v>85</v>
      </c>
      <c r="B95" s="234" t="s">
        <v>224</v>
      </c>
      <c r="C95" s="118"/>
      <c r="D95" s="248">
        <v>0</v>
      </c>
      <c r="E95" s="248"/>
      <c r="F95" s="248">
        <f>'درآمد ناشی از تغییر قیمت اوراق '!I86</f>
        <v>5555070706</v>
      </c>
      <c r="G95" s="248"/>
      <c r="H95" s="248">
        <v>-708041541</v>
      </c>
      <c r="I95" s="248"/>
      <c r="J95" s="235">
        <f t="shared" si="9"/>
        <v>4847029165</v>
      </c>
      <c r="K95" s="235"/>
      <c r="L95" s="161">
        <f t="shared" si="11"/>
        <v>4.8603109455179795E-3</v>
      </c>
      <c r="M95" s="161"/>
      <c r="N95" s="248">
        <v>1208293800</v>
      </c>
      <c r="O95" s="248"/>
      <c r="P95" s="248">
        <v>-2414062799</v>
      </c>
      <c r="Q95" s="248"/>
      <c r="R95" s="248">
        <v>-4950092357</v>
      </c>
      <c r="S95" s="248"/>
      <c r="T95" s="235">
        <f t="shared" si="10"/>
        <v>-6155861356</v>
      </c>
      <c r="U95" s="242"/>
      <c r="V95" s="161">
        <f>T95/درآمدها!$J$4</f>
        <v>-1.6482475243989804E-2</v>
      </c>
      <c r="W95" s="117">
        <v>0</v>
      </c>
      <c r="X95" s="128">
        <f t="shared" si="7"/>
        <v>-1208293800</v>
      </c>
      <c r="Z95" s="128">
        <v>747022429</v>
      </c>
      <c r="AA95" s="128">
        <f t="shared" si="8"/>
        <v>1455063970</v>
      </c>
    </row>
    <row r="96" spans="1:27" s="117" customFormat="1" ht="42.75" customHeight="1">
      <c r="A96" s="117">
        <v>86</v>
      </c>
      <c r="B96" s="127" t="s">
        <v>133</v>
      </c>
      <c r="C96" s="129"/>
      <c r="D96" s="248">
        <v>0</v>
      </c>
      <c r="E96" s="248"/>
      <c r="F96" s="248">
        <v>0</v>
      </c>
      <c r="G96" s="248"/>
      <c r="H96" s="248">
        <v>0</v>
      </c>
      <c r="I96" s="248"/>
      <c r="J96" s="235">
        <f t="shared" si="9"/>
        <v>0</v>
      </c>
      <c r="K96" s="235"/>
      <c r="L96" s="161">
        <f t="shared" si="11"/>
        <v>0</v>
      </c>
      <c r="M96" s="161"/>
      <c r="N96" s="248">
        <v>0</v>
      </c>
      <c r="O96" s="248"/>
      <c r="P96" s="248">
        <v>0</v>
      </c>
      <c r="Q96" s="248"/>
      <c r="R96" s="248">
        <v>7234755204</v>
      </c>
      <c r="S96" s="248"/>
      <c r="T96" s="235">
        <f t="shared" si="10"/>
        <v>7234755204</v>
      </c>
      <c r="U96" s="236"/>
      <c r="V96" s="161">
        <f>T96/درآمدها!$J$4</f>
        <v>1.9371240944214729E-2</v>
      </c>
      <c r="W96" s="117">
        <v>332986200</v>
      </c>
      <c r="X96" s="128">
        <f t="shared" si="7"/>
        <v>332986200</v>
      </c>
      <c r="Z96" s="128">
        <v>13103662</v>
      </c>
      <c r="AA96" s="128">
        <f t="shared" si="8"/>
        <v>13103662</v>
      </c>
    </row>
    <row r="97" spans="1:27" s="117" customFormat="1" ht="42.75" customHeight="1">
      <c r="A97" s="117">
        <v>87</v>
      </c>
      <c r="B97" s="234" t="s">
        <v>132</v>
      </c>
      <c r="C97" s="118"/>
      <c r="D97" s="248">
        <v>0</v>
      </c>
      <c r="E97" s="248"/>
      <c r="F97" s="248">
        <f>'درآمد ناشی از تغییر قیمت اوراق '!I87</f>
        <v>339620591</v>
      </c>
      <c r="G97" s="248"/>
      <c r="H97" s="248">
        <v>-13156028</v>
      </c>
      <c r="I97" s="248"/>
      <c r="J97" s="235">
        <f t="shared" si="9"/>
        <v>326464563</v>
      </c>
      <c r="K97" s="235"/>
      <c r="L97" s="161">
        <f t="shared" si="11"/>
        <v>3.2735913790868311E-4</v>
      </c>
      <c r="M97" s="161"/>
      <c r="N97" s="248">
        <v>133226700</v>
      </c>
      <c r="O97" s="248"/>
      <c r="P97" s="248">
        <v>-558713736</v>
      </c>
      <c r="Q97" s="248"/>
      <c r="R97" s="248">
        <v>-41323369</v>
      </c>
      <c r="S97" s="248"/>
      <c r="T97" s="235">
        <f t="shared" si="10"/>
        <v>-466810405</v>
      </c>
      <c r="U97" s="242"/>
      <c r="V97" s="161">
        <f>T97/درآمدها!$J$4</f>
        <v>-1.2498967242902527E-3</v>
      </c>
      <c r="W97" s="117">
        <v>920346050</v>
      </c>
      <c r="X97" s="128">
        <f t="shared" si="7"/>
        <v>787119350</v>
      </c>
      <c r="Z97" s="128">
        <v>122682216</v>
      </c>
      <c r="AA97" s="128">
        <f t="shared" si="8"/>
        <v>135838244</v>
      </c>
    </row>
    <row r="98" spans="1:27" s="117" customFormat="1" ht="42.75" customHeight="1">
      <c r="A98" s="117">
        <v>88</v>
      </c>
      <c r="B98" s="234" t="s">
        <v>131</v>
      </c>
      <c r="C98" s="118"/>
      <c r="D98" s="248">
        <v>0</v>
      </c>
      <c r="E98" s="248"/>
      <c r="F98" s="248">
        <v>0</v>
      </c>
      <c r="G98" s="248"/>
      <c r="H98" s="248">
        <v>0</v>
      </c>
      <c r="I98" s="248"/>
      <c r="J98" s="235">
        <f t="shared" si="9"/>
        <v>0</v>
      </c>
      <c r="K98" s="235"/>
      <c r="L98" s="161">
        <f t="shared" si="11"/>
        <v>0</v>
      </c>
      <c r="M98" s="161"/>
      <c r="N98" s="248">
        <v>0</v>
      </c>
      <c r="O98" s="248"/>
      <c r="P98" s="248">
        <v>0</v>
      </c>
      <c r="Q98" s="248"/>
      <c r="R98" s="248">
        <v>-738510839</v>
      </c>
      <c r="S98" s="248"/>
      <c r="T98" s="235">
        <f t="shared" si="10"/>
        <v>-738510839</v>
      </c>
      <c r="U98" s="242"/>
      <c r="V98" s="161">
        <f>T98/درآمدها!$J$4</f>
        <v>-1.9773815421251081E-3</v>
      </c>
      <c r="W98" s="117">
        <v>8442697698</v>
      </c>
      <c r="X98" s="128">
        <f t="shared" si="7"/>
        <v>8442697698</v>
      </c>
      <c r="Z98" s="128">
        <v>109234837</v>
      </c>
      <c r="AA98" s="128">
        <f t="shared" si="8"/>
        <v>109234837</v>
      </c>
    </row>
    <row r="99" spans="1:27" s="117" customFormat="1" ht="42.75" customHeight="1">
      <c r="A99" s="117">
        <v>89</v>
      </c>
      <c r="B99" s="234" t="s">
        <v>130</v>
      </c>
      <c r="C99" s="118"/>
      <c r="D99" s="248">
        <v>0</v>
      </c>
      <c r="E99" s="248"/>
      <c r="F99" s="248">
        <f>'درآمد ناشی از تغییر قیمت اوراق '!I88</f>
        <v>126666389</v>
      </c>
      <c r="G99" s="248"/>
      <c r="H99" s="248">
        <v>445552583</v>
      </c>
      <c r="I99" s="248"/>
      <c r="J99" s="235">
        <f t="shared" si="9"/>
        <v>572218972</v>
      </c>
      <c r="K99" s="235"/>
      <c r="L99" s="161">
        <f t="shared" si="11"/>
        <v>5.7378696066596633E-4</v>
      </c>
      <c r="M99" s="161"/>
      <c r="N99" s="248">
        <v>148431400</v>
      </c>
      <c r="O99" s="248"/>
      <c r="P99" s="248">
        <v>0</v>
      </c>
      <c r="Q99" s="248"/>
      <c r="R99" s="248">
        <v>-18942526</v>
      </c>
      <c r="S99" s="248"/>
      <c r="T99" s="235">
        <f t="shared" si="10"/>
        <v>129488874</v>
      </c>
      <c r="U99" s="242"/>
      <c r="V99" s="161">
        <f>T99/درآمدها!$J$4</f>
        <v>3.467097513489085E-4</v>
      </c>
      <c r="W99" s="117">
        <v>3098744000</v>
      </c>
      <c r="X99" s="128">
        <f t="shared" si="7"/>
        <v>2950312600</v>
      </c>
      <c r="Z99" s="128">
        <v>2734647493</v>
      </c>
      <c r="AA99" s="128">
        <f t="shared" si="8"/>
        <v>2289094910</v>
      </c>
    </row>
    <row r="100" spans="1:27" s="117" customFormat="1" ht="42.75" customHeight="1">
      <c r="A100" s="117">
        <v>90</v>
      </c>
      <c r="B100" s="234" t="s">
        <v>129</v>
      </c>
      <c r="C100" s="118"/>
      <c r="D100" s="248">
        <v>0</v>
      </c>
      <c r="E100" s="248"/>
      <c r="F100" s="248">
        <f>'درآمد ناشی از تغییر قیمت اوراق '!I89</f>
        <v>4742998448</v>
      </c>
      <c r="G100" s="248"/>
      <c r="H100" s="248">
        <v>-104451172</v>
      </c>
      <c r="I100" s="248"/>
      <c r="J100" s="235">
        <f t="shared" si="9"/>
        <v>4638547276</v>
      </c>
      <c r="K100" s="235"/>
      <c r="L100" s="161">
        <f t="shared" si="11"/>
        <v>4.6512577765447406E-3</v>
      </c>
      <c r="M100" s="161"/>
      <c r="N100" s="248">
        <v>0</v>
      </c>
      <c r="O100" s="248"/>
      <c r="P100" s="248">
        <v>-3414572199</v>
      </c>
      <c r="Q100" s="248"/>
      <c r="R100" s="248">
        <v>-468310364</v>
      </c>
      <c r="S100" s="248"/>
      <c r="T100" s="235">
        <f t="shared" si="10"/>
        <v>-3882882563</v>
      </c>
      <c r="U100" s="242"/>
      <c r="V100" s="161">
        <f>T100/درآمدها!$J$4</f>
        <v>-1.0396516753514612E-2</v>
      </c>
      <c r="W100" s="117">
        <v>658753000</v>
      </c>
      <c r="X100" s="128">
        <f t="shared" si="7"/>
        <v>658753000</v>
      </c>
      <c r="Z100" s="128">
        <v>-271084583</v>
      </c>
      <c r="AA100" s="128">
        <f t="shared" si="8"/>
        <v>-166633411</v>
      </c>
    </row>
    <row r="101" spans="1:27" s="117" customFormat="1" ht="42.75" customHeight="1">
      <c r="A101" s="117">
        <v>91</v>
      </c>
      <c r="B101" s="234" t="s">
        <v>128</v>
      </c>
      <c r="C101" s="118"/>
      <c r="D101" s="248">
        <v>0</v>
      </c>
      <c r="E101" s="248"/>
      <c r="F101" s="248">
        <f>'درآمد ناشی از تغییر قیمت اوراق '!I90</f>
        <v>11472568</v>
      </c>
      <c r="G101" s="248"/>
      <c r="H101" s="248">
        <f>'درآمد ناشی ازفروش'!I317</f>
        <v>0</v>
      </c>
      <c r="I101" s="248"/>
      <c r="J101" s="235">
        <f t="shared" si="9"/>
        <v>11472568</v>
      </c>
      <c r="K101" s="235"/>
      <c r="L101" s="161">
        <f t="shared" si="11"/>
        <v>1.1504005015327634E-5</v>
      </c>
      <c r="M101" s="161"/>
      <c r="N101" s="248">
        <v>1791316780</v>
      </c>
      <c r="O101" s="248"/>
      <c r="P101" s="248">
        <v>214829438</v>
      </c>
      <c r="Q101" s="248"/>
      <c r="R101" s="248">
        <v>25532851919</v>
      </c>
      <c r="S101" s="248"/>
      <c r="T101" s="235">
        <f t="shared" si="10"/>
        <v>27538998137</v>
      </c>
      <c r="U101" s="242"/>
      <c r="V101" s="161">
        <f>T101/درآمدها!$J$4</f>
        <v>7.3736367469511899E-2</v>
      </c>
      <c r="W101" s="117">
        <v>50327850</v>
      </c>
      <c r="X101" s="128">
        <f t="shared" si="7"/>
        <v>-1740988930</v>
      </c>
      <c r="Z101" s="128">
        <v>95329459</v>
      </c>
      <c r="AA101" s="128">
        <f t="shared" si="8"/>
        <v>95329459</v>
      </c>
    </row>
    <row r="102" spans="1:27" s="117" customFormat="1" ht="42.75" customHeight="1">
      <c r="A102" s="117">
        <v>92</v>
      </c>
      <c r="B102" s="234" t="s">
        <v>127</v>
      </c>
      <c r="C102" s="118"/>
      <c r="D102" s="248">
        <v>0</v>
      </c>
      <c r="E102" s="248"/>
      <c r="F102" s="248">
        <f>'درآمد ناشی از تغییر قیمت اوراق '!I91</f>
        <v>1779871928</v>
      </c>
      <c r="G102" s="248"/>
      <c r="H102" s="248">
        <v>-42064662</v>
      </c>
      <c r="I102" s="248"/>
      <c r="J102" s="235">
        <f t="shared" si="9"/>
        <v>1737807266</v>
      </c>
      <c r="K102" s="235"/>
      <c r="L102" s="161">
        <f t="shared" si="11"/>
        <v>1.7425691879740268E-3</v>
      </c>
      <c r="M102" s="161"/>
      <c r="N102" s="248">
        <v>0</v>
      </c>
      <c r="O102" s="248"/>
      <c r="P102" s="248">
        <v>-984941723</v>
      </c>
      <c r="Q102" s="248"/>
      <c r="R102" s="248">
        <v>-143988625</v>
      </c>
      <c r="S102" s="248"/>
      <c r="T102" s="235">
        <f t="shared" si="10"/>
        <v>-1128930348</v>
      </c>
      <c r="U102" s="242"/>
      <c r="V102" s="161">
        <f>T102/درآمدها!$J$4</f>
        <v>-3.0227397007507898E-3</v>
      </c>
      <c r="W102" s="117">
        <v>0</v>
      </c>
      <c r="X102" s="128">
        <f t="shared" si="7"/>
        <v>0</v>
      </c>
      <c r="Z102" s="128">
        <v>-101086895</v>
      </c>
      <c r="AA102" s="128">
        <f t="shared" si="8"/>
        <v>-59022233</v>
      </c>
    </row>
    <row r="103" spans="1:27" s="117" customFormat="1" ht="42.75" customHeight="1">
      <c r="A103" s="117">
        <v>93</v>
      </c>
      <c r="B103" s="234" t="s">
        <v>126</v>
      </c>
      <c r="C103" s="118"/>
      <c r="D103" s="248">
        <v>0</v>
      </c>
      <c r="E103" s="248"/>
      <c r="F103" s="248">
        <f>'درآمد ناشی از تغییر قیمت اوراق '!I92</f>
        <v>2655235423</v>
      </c>
      <c r="G103" s="248"/>
      <c r="H103" s="248">
        <v>-71012118</v>
      </c>
      <c r="I103" s="248"/>
      <c r="J103" s="235">
        <f t="shared" si="9"/>
        <v>2584223305</v>
      </c>
      <c r="K103" s="235"/>
      <c r="L103" s="161">
        <f t="shared" si="11"/>
        <v>2.5913045676823668E-3</v>
      </c>
      <c r="M103" s="161"/>
      <c r="N103" s="248">
        <v>0</v>
      </c>
      <c r="O103" s="248"/>
      <c r="P103" s="248">
        <v>-2366015619</v>
      </c>
      <c r="Q103" s="248"/>
      <c r="R103" s="248">
        <v>-277818673</v>
      </c>
      <c r="S103" s="248"/>
      <c r="T103" s="235">
        <f t="shared" si="10"/>
        <v>-2643834292</v>
      </c>
      <c r="U103" s="242"/>
      <c r="V103" s="161">
        <f>T103/درآمدها!$J$4</f>
        <v>-7.0789335150681565E-3</v>
      </c>
      <c r="W103" s="117">
        <v>1713622300</v>
      </c>
      <c r="X103" s="128">
        <f t="shared" si="7"/>
        <v>1713622300</v>
      </c>
      <c r="Z103" s="128">
        <v>6580205235</v>
      </c>
      <c r="AA103" s="128">
        <f t="shared" si="8"/>
        <v>6651217353</v>
      </c>
    </row>
    <row r="104" spans="1:27" s="117" customFormat="1" ht="42.75" customHeight="1">
      <c r="A104" s="117">
        <v>94</v>
      </c>
      <c r="B104" s="234" t="s">
        <v>124</v>
      </c>
      <c r="C104" s="118"/>
      <c r="D104" s="248">
        <v>0</v>
      </c>
      <c r="E104" s="248"/>
      <c r="F104" s="248">
        <f>'درآمد ناشی از تغییر قیمت اوراق '!I93</f>
        <v>2154269328</v>
      </c>
      <c r="G104" s="248"/>
      <c r="H104" s="248">
        <v>-46765581</v>
      </c>
      <c r="I104" s="248"/>
      <c r="J104" s="235">
        <f t="shared" si="9"/>
        <v>2107503747</v>
      </c>
      <c r="K104" s="235"/>
      <c r="L104" s="161">
        <f t="shared" si="11"/>
        <v>2.1132787075491539E-3</v>
      </c>
      <c r="M104" s="161"/>
      <c r="N104" s="248">
        <v>179285213</v>
      </c>
      <c r="O104" s="248"/>
      <c r="P104" s="248">
        <v>-1826588352</v>
      </c>
      <c r="Q104" s="248"/>
      <c r="R104" s="248">
        <v>-242844218</v>
      </c>
      <c r="S104" s="248"/>
      <c r="T104" s="235">
        <f t="shared" si="10"/>
        <v>-1890147357</v>
      </c>
      <c r="U104" s="242"/>
      <c r="V104" s="161">
        <f>T104/درآمدها!$J$4</f>
        <v>-5.0609175901727785E-3</v>
      </c>
      <c r="X104" s="128"/>
      <c r="Z104" s="128"/>
      <c r="AA104" s="128"/>
    </row>
    <row r="105" spans="1:27" s="117" customFormat="1" ht="42.75" customHeight="1">
      <c r="A105" s="117">
        <v>95</v>
      </c>
      <c r="B105" s="234" t="s">
        <v>123</v>
      </c>
      <c r="C105" s="118"/>
      <c r="D105" s="248">
        <v>0</v>
      </c>
      <c r="E105" s="248"/>
      <c r="F105" s="248">
        <f>'درآمد ناشی از تغییر قیمت اوراق '!I94</f>
        <v>18284019448</v>
      </c>
      <c r="G105" s="248"/>
      <c r="H105" s="248">
        <v>-1207016340</v>
      </c>
      <c r="I105" s="248"/>
      <c r="J105" s="235">
        <f t="shared" si="9"/>
        <v>17077003108</v>
      </c>
      <c r="K105" s="235"/>
      <c r="L105" s="161">
        <f t="shared" si="11"/>
        <v>1.712379733998505E-2</v>
      </c>
      <c r="M105" s="161"/>
      <c r="N105" s="248">
        <v>0</v>
      </c>
      <c r="O105" s="248"/>
      <c r="P105" s="248">
        <v>1616356917</v>
      </c>
      <c r="Q105" s="248"/>
      <c r="R105" s="248">
        <v>-1153627273</v>
      </c>
      <c r="S105" s="248"/>
      <c r="T105" s="235">
        <f t="shared" si="10"/>
        <v>462729644</v>
      </c>
      <c r="U105" s="242"/>
      <c r="V105" s="161">
        <f>T105/درآمدها!$J$4</f>
        <v>1.2389703829922018E-3</v>
      </c>
      <c r="W105" s="117">
        <v>4822394400</v>
      </c>
      <c r="X105" s="128">
        <f>W105-N105</f>
        <v>4822394400</v>
      </c>
      <c r="Z105" s="128">
        <v>562151979</v>
      </c>
      <c r="AA105" s="128">
        <f>Z105-H105</f>
        <v>1769168319</v>
      </c>
    </row>
    <row r="106" spans="1:27" s="117" customFormat="1" ht="42.75" customHeight="1">
      <c r="A106" s="117">
        <v>96</v>
      </c>
      <c r="B106" s="234" t="s">
        <v>122</v>
      </c>
      <c r="C106" s="118"/>
      <c r="D106" s="248">
        <v>0</v>
      </c>
      <c r="E106" s="248"/>
      <c r="F106" s="248">
        <f>'درآمد ناشی از تغییر قیمت اوراق '!I95</f>
        <v>5785093685</v>
      </c>
      <c r="G106" s="248"/>
      <c r="H106" s="248">
        <v>-148753130</v>
      </c>
      <c r="I106" s="248"/>
      <c r="J106" s="235">
        <f t="shared" si="9"/>
        <v>5636340555</v>
      </c>
      <c r="K106" s="235"/>
      <c r="L106" s="161">
        <f t="shared" si="11"/>
        <v>5.6517851986420606E-3</v>
      </c>
      <c r="M106" s="161"/>
      <c r="N106" s="248">
        <v>5259317400</v>
      </c>
      <c r="O106" s="248"/>
      <c r="P106" s="248">
        <v>-5867295163</v>
      </c>
      <c r="Q106" s="248"/>
      <c r="R106" s="248">
        <v>-821694088</v>
      </c>
      <c r="S106" s="248"/>
      <c r="T106" s="235">
        <f t="shared" si="10"/>
        <v>-1429671851</v>
      </c>
      <c r="U106" s="242"/>
      <c r="V106" s="161">
        <f>T106/درآمدها!$J$4</f>
        <v>-3.8279827189689193E-3</v>
      </c>
      <c r="W106" s="117">
        <v>0</v>
      </c>
      <c r="X106" s="128">
        <f>W106-N106</f>
        <v>-5259317400</v>
      </c>
      <c r="Z106" s="128">
        <v>17825623479</v>
      </c>
      <c r="AA106" s="128">
        <f>Z106-H106</f>
        <v>17974376609</v>
      </c>
    </row>
    <row r="107" spans="1:27" s="117" customFormat="1" ht="42.75" customHeight="1">
      <c r="A107" s="117">
        <v>97</v>
      </c>
      <c r="B107" s="234" t="s">
        <v>121</v>
      </c>
      <c r="C107" s="118"/>
      <c r="D107" s="248">
        <v>0</v>
      </c>
      <c r="E107" s="248"/>
      <c r="F107" s="248">
        <f>'درآمد ناشی از تغییر قیمت اوراق '!I96</f>
        <v>3004961142</v>
      </c>
      <c r="G107" s="248"/>
      <c r="H107" s="248">
        <v>-90702366</v>
      </c>
      <c r="I107" s="248"/>
      <c r="J107" s="235">
        <f t="shared" si="9"/>
        <v>2914258776</v>
      </c>
      <c r="K107" s="235"/>
      <c r="L107" s="161">
        <f t="shared" si="11"/>
        <v>2.9222443985571995E-3</v>
      </c>
      <c r="M107" s="161"/>
      <c r="N107" s="248">
        <v>0</v>
      </c>
      <c r="O107" s="248"/>
      <c r="P107" s="248">
        <v>-4166675944</v>
      </c>
      <c r="Q107" s="248"/>
      <c r="R107" s="248">
        <v>-166613435</v>
      </c>
      <c r="S107" s="248"/>
      <c r="T107" s="235">
        <f t="shared" si="10"/>
        <v>-4333289379</v>
      </c>
      <c r="U107" s="242"/>
      <c r="V107" s="161">
        <f>T107/درآمدها!$J$4</f>
        <v>-1.1602492451327951E-2</v>
      </c>
      <c r="W107" s="117">
        <v>137104850</v>
      </c>
      <c r="X107" s="128">
        <f>W107-N107</f>
        <v>137104850</v>
      </c>
      <c r="Z107" s="128">
        <v>127246160</v>
      </c>
      <c r="AA107" s="128">
        <f>Z107-H107</f>
        <v>217948526</v>
      </c>
    </row>
    <row r="108" spans="1:27" s="117" customFormat="1" ht="42.75" customHeight="1">
      <c r="A108" s="117">
        <v>98</v>
      </c>
      <c r="B108" s="234" t="s">
        <v>120</v>
      </c>
      <c r="C108" s="118"/>
      <c r="D108" s="248">
        <v>0</v>
      </c>
      <c r="E108" s="248"/>
      <c r="F108" s="248">
        <f>'درآمد ناشی از تغییر قیمت اوراق '!I97</f>
        <v>11190916736</v>
      </c>
      <c r="G108" s="248"/>
      <c r="H108" s="248">
        <v>5979377</v>
      </c>
      <c r="I108" s="248"/>
      <c r="J108" s="235">
        <f t="shared" si="9"/>
        <v>11196896113</v>
      </c>
      <c r="K108" s="235"/>
      <c r="L108" s="161">
        <f t="shared" si="11"/>
        <v>1.1227577734998346E-2</v>
      </c>
      <c r="M108" s="161"/>
      <c r="N108" s="248">
        <v>476606250</v>
      </c>
      <c r="O108" s="248"/>
      <c r="P108" s="248">
        <v>12871191971</v>
      </c>
      <c r="Q108" s="248"/>
      <c r="R108" s="248">
        <v>281634752</v>
      </c>
      <c r="S108" s="248"/>
      <c r="T108" s="235">
        <f t="shared" si="10"/>
        <v>13629432973</v>
      </c>
      <c r="U108" s="242"/>
      <c r="V108" s="161">
        <f>T108/درآمدها!$J$4</f>
        <v>3.6493153203999942E-2</v>
      </c>
      <c r="X108" s="128"/>
      <c r="Z108" s="128"/>
      <c r="AA108" s="128"/>
    </row>
    <row r="109" spans="1:27" s="117" customFormat="1" ht="42.6" customHeight="1">
      <c r="A109" s="117">
        <v>99</v>
      </c>
      <c r="B109" s="234" t="s">
        <v>119</v>
      </c>
      <c r="C109" s="118"/>
      <c r="D109" s="248">
        <v>0</v>
      </c>
      <c r="E109" s="248"/>
      <c r="F109" s="248">
        <f>'درآمد ناشی از تغییر قیمت اوراق '!I98</f>
        <v>5142415866</v>
      </c>
      <c r="G109" s="248"/>
      <c r="H109" s="248">
        <v>69939255</v>
      </c>
      <c r="I109" s="248"/>
      <c r="J109" s="235">
        <f t="shared" si="9"/>
        <v>5212355121</v>
      </c>
      <c r="K109" s="235"/>
      <c r="L109" s="161">
        <f t="shared" si="11"/>
        <v>5.2266379640245044E-3</v>
      </c>
      <c r="M109" s="161"/>
      <c r="N109" s="248">
        <v>994311315</v>
      </c>
      <c r="O109" s="248"/>
      <c r="P109" s="248">
        <v>10555581716</v>
      </c>
      <c r="Q109" s="248"/>
      <c r="R109" s="248">
        <v>7111666363</v>
      </c>
      <c r="S109" s="248"/>
      <c r="T109" s="235">
        <f t="shared" si="10"/>
        <v>18661559394</v>
      </c>
      <c r="U109" s="242"/>
      <c r="V109" s="161">
        <f>T109/درآمدها!$J$4</f>
        <v>4.9966799597598074E-2</v>
      </c>
      <c r="W109" s="117">
        <v>0</v>
      </c>
      <c r="X109" s="128">
        <f t="shared" ref="X109:X119" si="12">W109-N109</f>
        <v>-994311315</v>
      </c>
      <c r="Z109" s="128">
        <v>0</v>
      </c>
      <c r="AA109" s="128">
        <f t="shared" ref="AA109:AA119" si="13">Z109-H109</f>
        <v>-69939255</v>
      </c>
    </row>
    <row r="110" spans="1:27" s="117" customFormat="1" ht="42.75" customHeight="1">
      <c r="A110" s="117">
        <v>100</v>
      </c>
      <c r="B110" s="234" t="s">
        <v>118</v>
      </c>
      <c r="C110" s="118"/>
      <c r="D110" s="248">
        <v>0</v>
      </c>
      <c r="E110" s="248"/>
      <c r="F110" s="248">
        <f>'درآمد ناشی از تغییر قیمت اوراق '!I99</f>
        <v>5709777886</v>
      </c>
      <c r="G110" s="248"/>
      <c r="H110" s="248">
        <v>31074815</v>
      </c>
      <c r="I110" s="248"/>
      <c r="J110" s="235">
        <f t="shared" si="9"/>
        <v>5740852701</v>
      </c>
      <c r="K110" s="235"/>
      <c r="L110" s="161">
        <f t="shared" si="11"/>
        <v>5.7565837277722999E-3</v>
      </c>
      <c r="M110" s="161"/>
      <c r="N110" s="248">
        <v>89500097</v>
      </c>
      <c r="O110" s="248"/>
      <c r="P110" s="248">
        <v>7880673770</v>
      </c>
      <c r="Q110" s="248"/>
      <c r="R110" s="248">
        <v>2549535160</v>
      </c>
      <c r="S110" s="248"/>
      <c r="T110" s="235">
        <f t="shared" si="10"/>
        <v>10519709027</v>
      </c>
      <c r="U110" s="242"/>
      <c r="V110" s="161">
        <f>T110/درآمدها!$J$4</f>
        <v>2.8166788298846727E-2</v>
      </c>
      <c r="W110" s="117">
        <v>0</v>
      </c>
      <c r="X110" s="128">
        <f t="shared" si="12"/>
        <v>-89500097</v>
      </c>
      <c r="Z110" s="128">
        <v>303931334</v>
      </c>
      <c r="AA110" s="128">
        <f t="shared" si="13"/>
        <v>272856519</v>
      </c>
    </row>
    <row r="111" spans="1:27" s="117" customFormat="1" ht="42.6" customHeight="1">
      <c r="A111" s="117">
        <v>101</v>
      </c>
      <c r="B111" s="234" t="s">
        <v>117</v>
      </c>
      <c r="C111" s="118"/>
      <c r="D111" s="248">
        <v>0</v>
      </c>
      <c r="E111" s="248"/>
      <c r="F111" s="248">
        <f>'درآمد ناشی از تغییر قیمت اوراق '!I100</f>
        <v>1677918173</v>
      </c>
      <c r="G111" s="248"/>
      <c r="H111" s="248">
        <v>-2203730</v>
      </c>
      <c r="I111" s="248"/>
      <c r="J111" s="235">
        <f t="shared" si="9"/>
        <v>1675714443</v>
      </c>
      <c r="K111" s="235"/>
      <c r="L111" s="161">
        <f t="shared" si="11"/>
        <v>1.6803062188455937E-3</v>
      </c>
      <c r="M111" s="161"/>
      <c r="N111" s="248">
        <v>0</v>
      </c>
      <c r="O111" s="248"/>
      <c r="P111" s="248">
        <v>1503211209</v>
      </c>
      <c r="Q111" s="248"/>
      <c r="R111" s="248">
        <v>-34389022</v>
      </c>
      <c r="S111" s="248"/>
      <c r="T111" s="235">
        <f t="shared" si="10"/>
        <v>1468822187</v>
      </c>
      <c r="U111" s="242"/>
      <c r="V111" s="161">
        <f>T111/درآمدها!$J$4</f>
        <v>3.932808738691557E-3</v>
      </c>
      <c r="W111" s="117">
        <v>0</v>
      </c>
      <c r="X111" s="128">
        <f t="shared" si="12"/>
        <v>0</v>
      </c>
      <c r="Z111" s="128">
        <v>0</v>
      </c>
      <c r="AA111" s="128">
        <f t="shared" si="13"/>
        <v>2203730</v>
      </c>
    </row>
    <row r="112" spans="1:27" s="117" customFormat="1" ht="42.75" customHeight="1">
      <c r="A112" s="117">
        <v>102</v>
      </c>
      <c r="B112" s="234" t="s">
        <v>116</v>
      </c>
      <c r="C112" s="118"/>
      <c r="D112" s="248">
        <v>0</v>
      </c>
      <c r="E112" s="248"/>
      <c r="F112" s="248">
        <f>'درآمد ناشی از تغییر قیمت اوراق '!I101</f>
        <v>6895801381</v>
      </c>
      <c r="G112" s="248"/>
      <c r="H112" s="248">
        <v>-37842952</v>
      </c>
      <c r="I112" s="248"/>
      <c r="J112" s="235">
        <f t="shared" si="9"/>
        <v>6857958429</v>
      </c>
      <c r="K112" s="235"/>
      <c r="L112" s="161">
        <f t="shared" si="11"/>
        <v>6.8767505376411305E-3</v>
      </c>
      <c r="M112" s="161"/>
      <c r="N112" s="248">
        <v>11096076620</v>
      </c>
      <c r="O112" s="248"/>
      <c r="P112" s="248">
        <v>4204026768</v>
      </c>
      <c r="Q112" s="248"/>
      <c r="R112" s="248">
        <v>-691805734</v>
      </c>
      <c r="S112" s="248"/>
      <c r="T112" s="235">
        <f t="shared" si="10"/>
        <v>14608297654</v>
      </c>
      <c r="U112" s="242"/>
      <c r="V112" s="161">
        <f>T112/درآمدها!$J$4</f>
        <v>3.9114088267144742E-2</v>
      </c>
      <c r="W112" s="117">
        <v>2247281050</v>
      </c>
      <c r="X112" s="128">
        <f t="shared" si="12"/>
        <v>-8848795570</v>
      </c>
      <c r="Z112" s="128">
        <v>594695528</v>
      </c>
      <c r="AA112" s="128">
        <f t="shared" si="13"/>
        <v>632538480</v>
      </c>
    </row>
    <row r="113" spans="1:27" s="117" customFormat="1" ht="42.75" customHeight="1">
      <c r="A113" s="117">
        <v>103</v>
      </c>
      <c r="B113" s="234" t="s">
        <v>115</v>
      </c>
      <c r="C113" s="118"/>
      <c r="D113" s="248">
        <v>0</v>
      </c>
      <c r="E113" s="248"/>
      <c r="F113" s="248">
        <f>'درآمد ناشی از تغییر قیمت اوراق '!I102</f>
        <v>8483765326</v>
      </c>
      <c r="G113" s="248"/>
      <c r="H113" s="248">
        <v>-68849252</v>
      </c>
      <c r="I113" s="248"/>
      <c r="J113" s="235">
        <f t="shared" si="9"/>
        <v>8414916074</v>
      </c>
      <c r="K113" s="235"/>
      <c r="L113" s="161">
        <f t="shared" si="11"/>
        <v>8.4379745423044886E-3</v>
      </c>
      <c r="M113" s="161"/>
      <c r="N113" s="248">
        <v>0</v>
      </c>
      <c r="O113" s="248"/>
      <c r="P113" s="248">
        <v>2795995756</v>
      </c>
      <c r="Q113" s="248"/>
      <c r="R113" s="248">
        <v>1422309416</v>
      </c>
      <c r="S113" s="248"/>
      <c r="T113" s="235">
        <f t="shared" si="10"/>
        <v>4218305172</v>
      </c>
      <c r="U113" s="242"/>
      <c r="V113" s="161">
        <f>T113/درآمدها!$J$4</f>
        <v>1.1294619314536125E-2</v>
      </c>
      <c r="W113" s="117">
        <v>0</v>
      </c>
      <c r="X113" s="128">
        <f t="shared" si="12"/>
        <v>0</v>
      </c>
      <c r="Z113" s="128">
        <v>0</v>
      </c>
      <c r="AA113" s="128">
        <f t="shared" si="13"/>
        <v>68849252</v>
      </c>
    </row>
    <row r="114" spans="1:27" s="117" customFormat="1" ht="42.75" customHeight="1">
      <c r="A114" s="117">
        <v>104</v>
      </c>
      <c r="B114" s="234" t="s">
        <v>114</v>
      </c>
      <c r="C114" s="118"/>
      <c r="D114" s="248">
        <v>0</v>
      </c>
      <c r="E114" s="248"/>
      <c r="F114" s="248">
        <f>'درآمد ناشی از تغییر قیمت اوراق '!I103</f>
        <v>10688513234</v>
      </c>
      <c r="G114" s="248"/>
      <c r="H114" s="248">
        <v>34093609</v>
      </c>
      <c r="I114" s="248"/>
      <c r="J114" s="235">
        <f t="shared" si="9"/>
        <v>10722606843</v>
      </c>
      <c r="K114" s="235"/>
      <c r="L114" s="161">
        <f t="shared" si="11"/>
        <v>1.0751988822315843E-2</v>
      </c>
      <c r="M114" s="161"/>
      <c r="N114" s="248">
        <v>0</v>
      </c>
      <c r="O114" s="248"/>
      <c r="P114" s="248">
        <v>14052286778</v>
      </c>
      <c r="Q114" s="248"/>
      <c r="R114" s="248">
        <v>1321824611</v>
      </c>
      <c r="S114" s="248"/>
      <c r="T114" s="235">
        <f t="shared" si="10"/>
        <v>15374111389</v>
      </c>
      <c r="U114" s="242"/>
      <c r="V114" s="161">
        <f>T114/درآمدها!$J$4</f>
        <v>4.1164574007266544E-2</v>
      </c>
      <c r="W114" s="117">
        <v>0</v>
      </c>
      <c r="X114" s="128">
        <f t="shared" si="12"/>
        <v>0</v>
      </c>
      <c r="Z114" s="128">
        <v>15360261</v>
      </c>
      <c r="AA114" s="128">
        <f t="shared" si="13"/>
        <v>-18733348</v>
      </c>
    </row>
    <row r="115" spans="1:27" s="117" customFormat="1" ht="42.75" customHeight="1">
      <c r="A115" s="117">
        <v>105</v>
      </c>
      <c r="B115" s="234" t="s">
        <v>113</v>
      </c>
      <c r="C115" s="118"/>
      <c r="D115" s="248">
        <v>0</v>
      </c>
      <c r="E115" s="248"/>
      <c r="F115" s="248">
        <f>'درآمد ناشی از تغییر قیمت اوراق '!I104</f>
        <v>4620750844</v>
      </c>
      <c r="G115" s="248"/>
      <c r="H115" s="248">
        <v>-40003239</v>
      </c>
      <c r="I115" s="248"/>
      <c r="J115" s="235">
        <f t="shared" si="9"/>
        <v>4580747605</v>
      </c>
      <c r="K115" s="235"/>
      <c r="L115" s="161">
        <f t="shared" si="11"/>
        <v>4.5932997234681937E-3</v>
      </c>
      <c r="M115" s="161"/>
      <c r="N115" s="248">
        <v>0</v>
      </c>
      <c r="O115" s="248"/>
      <c r="P115" s="248">
        <v>1406730216</v>
      </c>
      <c r="Q115" s="248"/>
      <c r="R115" s="248">
        <v>-148596025</v>
      </c>
      <c r="S115" s="248"/>
      <c r="T115" s="235">
        <f t="shared" si="10"/>
        <v>1258134191</v>
      </c>
      <c r="U115" s="242"/>
      <c r="V115" s="161">
        <f>T115/درآمدها!$J$4</f>
        <v>3.3686862743525763E-3</v>
      </c>
      <c r="W115" s="117">
        <v>0</v>
      </c>
      <c r="X115" s="128">
        <f t="shared" si="12"/>
        <v>0</v>
      </c>
      <c r="Z115" s="128">
        <v>419584878</v>
      </c>
      <c r="AA115" s="128">
        <f t="shared" si="13"/>
        <v>459588117</v>
      </c>
    </row>
    <row r="116" spans="1:27" s="117" customFormat="1" ht="42.6" customHeight="1">
      <c r="A116" s="117">
        <v>106</v>
      </c>
      <c r="B116" s="234" t="s">
        <v>416</v>
      </c>
      <c r="C116" s="118"/>
      <c r="D116" s="248">
        <v>0</v>
      </c>
      <c r="E116" s="248"/>
      <c r="F116" s="248">
        <f>'درآمد ناشی از تغییر قیمت اوراق '!I105</f>
        <v>-230732490</v>
      </c>
      <c r="G116" s="248"/>
      <c r="H116" s="248">
        <v>0</v>
      </c>
      <c r="I116" s="248"/>
      <c r="J116" s="235">
        <f t="shared" si="9"/>
        <v>-230732490</v>
      </c>
      <c r="K116" s="235"/>
      <c r="L116" s="161">
        <f t="shared" si="11"/>
        <v>-2.3136474084608027E-4</v>
      </c>
      <c r="M116" s="161"/>
      <c r="N116" s="248">
        <v>0</v>
      </c>
      <c r="O116" s="248"/>
      <c r="P116" s="248">
        <v>-230732490</v>
      </c>
      <c r="Q116" s="248"/>
      <c r="R116" s="248">
        <v>0</v>
      </c>
      <c r="S116" s="248"/>
      <c r="T116" s="235">
        <f t="shared" si="10"/>
        <v>-230732490</v>
      </c>
      <c r="U116" s="242"/>
      <c r="V116" s="161">
        <f>T116/درآمدها!$J$4</f>
        <v>-6.1779210649414188E-4</v>
      </c>
      <c r="W116" s="117">
        <v>0</v>
      </c>
      <c r="X116" s="128">
        <f t="shared" si="12"/>
        <v>0</v>
      </c>
      <c r="Z116" s="128">
        <v>0</v>
      </c>
      <c r="AA116" s="128">
        <f t="shared" si="13"/>
        <v>0</v>
      </c>
    </row>
    <row r="117" spans="1:27" s="117" customFormat="1" ht="42.75" customHeight="1">
      <c r="A117" s="117">
        <v>107</v>
      </c>
      <c r="B117" s="234" t="s">
        <v>420</v>
      </c>
      <c r="C117" s="118"/>
      <c r="D117" s="248">
        <v>0</v>
      </c>
      <c r="E117" s="248"/>
      <c r="F117" s="248">
        <f>'درآمد ناشی از تغییر قیمت اوراق '!I106</f>
        <v>-840650054</v>
      </c>
      <c r="G117" s="248"/>
      <c r="H117" s="248">
        <v>0</v>
      </c>
      <c r="I117" s="248"/>
      <c r="J117" s="235">
        <f t="shared" si="9"/>
        <v>-840650054</v>
      </c>
      <c r="K117" s="235"/>
      <c r="L117" s="161">
        <f t="shared" si="11"/>
        <v>-8.4295359481429506E-4</v>
      </c>
      <c r="M117" s="161"/>
      <c r="N117" s="248">
        <v>0</v>
      </c>
      <c r="O117" s="248"/>
      <c r="P117" s="248">
        <v>-840650054</v>
      </c>
      <c r="Q117" s="248"/>
      <c r="R117" s="248">
        <v>0</v>
      </c>
      <c r="S117" s="248"/>
      <c r="T117" s="235">
        <f t="shared" si="10"/>
        <v>-840650054</v>
      </c>
      <c r="U117" s="242"/>
      <c r="V117" s="161">
        <f>T117/درآمدها!$J$4</f>
        <v>-2.2508618863562478E-3</v>
      </c>
      <c r="W117" s="117">
        <v>0</v>
      </c>
      <c r="X117" s="128">
        <f t="shared" si="12"/>
        <v>0</v>
      </c>
      <c r="Z117" s="128">
        <v>0</v>
      </c>
      <c r="AA117" s="128">
        <f t="shared" si="13"/>
        <v>0</v>
      </c>
    </row>
    <row r="118" spans="1:27" s="117" customFormat="1" ht="42.75" customHeight="1">
      <c r="A118" s="117">
        <v>108</v>
      </c>
      <c r="B118" s="234" t="s">
        <v>410</v>
      </c>
      <c r="C118" s="118"/>
      <c r="D118" s="248">
        <v>0</v>
      </c>
      <c r="E118" s="248"/>
      <c r="F118" s="248">
        <f>'درآمد ناشی از تغییر قیمت اوراق '!I107</f>
        <v>-109205630</v>
      </c>
      <c r="G118" s="248"/>
      <c r="H118" s="248">
        <v>0</v>
      </c>
      <c r="I118" s="248"/>
      <c r="J118" s="235">
        <f t="shared" si="9"/>
        <v>-109205630</v>
      </c>
      <c r="K118" s="235"/>
      <c r="L118" s="161">
        <f t="shared" si="11"/>
        <v>-1.0950487416784228E-4</v>
      </c>
      <c r="M118" s="161"/>
      <c r="N118" s="248">
        <v>0</v>
      </c>
      <c r="O118" s="248"/>
      <c r="P118" s="248">
        <v>-109205630</v>
      </c>
      <c r="Q118" s="248"/>
      <c r="R118" s="248">
        <v>0</v>
      </c>
      <c r="S118" s="248"/>
      <c r="T118" s="235">
        <f t="shared" si="10"/>
        <v>-109205630</v>
      </c>
      <c r="U118" s="242"/>
      <c r="V118" s="161">
        <f>T118/درآمدها!$J$4</f>
        <v>-2.9240085000044796E-4</v>
      </c>
      <c r="W118" s="117">
        <v>0</v>
      </c>
      <c r="X118" s="128">
        <f t="shared" si="12"/>
        <v>0</v>
      </c>
      <c r="Z118" s="128">
        <v>338259596</v>
      </c>
      <c r="AA118" s="128">
        <f t="shared" si="13"/>
        <v>338259596</v>
      </c>
    </row>
    <row r="119" spans="1:27" s="117" customFormat="1" ht="42.75" customHeight="1">
      <c r="A119" s="117">
        <v>109</v>
      </c>
      <c r="B119" s="234" t="s">
        <v>425</v>
      </c>
      <c r="C119" s="118"/>
      <c r="D119" s="248">
        <v>0</v>
      </c>
      <c r="E119" s="248"/>
      <c r="F119" s="248">
        <f>'درآمد ناشی از تغییر قیمت اوراق '!I108</f>
        <v>-330850564</v>
      </c>
      <c r="G119" s="248"/>
      <c r="H119" s="248">
        <v>0</v>
      </c>
      <c r="I119" s="248"/>
      <c r="J119" s="235">
        <f t="shared" si="9"/>
        <v>-330850564</v>
      </c>
      <c r="K119" s="235"/>
      <c r="L119" s="161">
        <f t="shared" si="11"/>
        <v>-3.3175715738446496E-4</v>
      </c>
      <c r="M119" s="161"/>
      <c r="N119" s="248">
        <v>0</v>
      </c>
      <c r="O119" s="248"/>
      <c r="P119" s="248">
        <v>-330850564</v>
      </c>
      <c r="Q119" s="248"/>
      <c r="R119" s="248">
        <v>0</v>
      </c>
      <c r="S119" s="248"/>
      <c r="T119" s="235">
        <f t="shared" si="10"/>
        <v>-330850564</v>
      </c>
      <c r="U119" s="242"/>
      <c r="V119" s="161">
        <f>T119/درآمدها!$J$4</f>
        <v>-8.8586079432651595E-4</v>
      </c>
      <c r="W119" s="117">
        <v>0</v>
      </c>
      <c r="X119" s="128">
        <f t="shared" si="12"/>
        <v>0</v>
      </c>
      <c r="Z119" s="128">
        <v>0</v>
      </c>
      <c r="AA119" s="128">
        <f t="shared" si="13"/>
        <v>0</v>
      </c>
    </row>
    <row r="120" spans="1:27" s="117" customFormat="1" ht="42.75" customHeight="1">
      <c r="A120" s="117">
        <v>110</v>
      </c>
      <c r="B120" s="234" t="s">
        <v>390</v>
      </c>
      <c r="C120" s="118"/>
      <c r="D120" s="248">
        <v>0</v>
      </c>
      <c r="E120" s="248"/>
      <c r="F120" s="248">
        <f>'درآمد ناشی از تغییر قیمت اوراق '!I109</f>
        <v>-171211670</v>
      </c>
      <c r="G120" s="248"/>
      <c r="H120" s="248">
        <v>0</v>
      </c>
      <c r="I120" s="248"/>
      <c r="J120" s="235">
        <f t="shared" si="9"/>
        <v>-171211670</v>
      </c>
      <c r="K120" s="235"/>
      <c r="L120" s="161">
        <f t="shared" si="11"/>
        <v>-1.7168082249437267E-4</v>
      </c>
      <c r="M120" s="161"/>
      <c r="N120" s="248">
        <v>0</v>
      </c>
      <c r="O120" s="248"/>
      <c r="P120" s="248">
        <v>-171211670</v>
      </c>
      <c r="Q120" s="248"/>
      <c r="R120" s="248">
        <v>0</v>
      </c>
      <c r="S120" s="248"/>
      <c r="T120" s="235">
        <f t="shared" si="10"/>
        <v>-171211670</v>
      </c>
      <c r="U120" s="242"/>
      <c r="V120" s="161">
        <f>T120/درآمدها!$J$4</f>
        <v>-4.5842359810566722E-4</v>
      </c>
      <c r="X120" s="128"/>
      <c r="Z120" s="128"/>
      <c r="AA120" s="128"/>
    </row>
    <row r="121" spans="1:27" s="117" customFormat="1" ht="42.75" customHeight="1">
      <c r="A121" s="117">
        <v>111</v>
      </c>
      <c r="B121" s="234" t="s">
        <v>389</v>
      </c>
      <c r="C121" s="118"/>
      <c r="D121" s="248">
        <v>0</v>
      </c>
      <c r="E121" s="248"/>
      <c r="F121" s="248">
        <f>'درآمد ناشی از تغییر قیمت اوراق '!I110</f>
        <v>-2110691238</v>
      </c>
      <c r="G121" s="248"/>
      <c r="H121" s="248">
        <v>0</v>
      </c>
      <c r="I121" s="248"/>
      <c r="J121" s="235">
        <f t="shared" si="9"/>
        <v>-2110691238</v>
      </c>
      <c r="K121" s="235"/>
      <c r="L121" s="161">
        <f t="shared" si="11"/>
        <v>-2.1164749328799006E-3</v>
      </c>
      <c r="M121" s="161"/>
      <c r="N121" s="248">
        <v>0</v>
      </c>
      <c r="O121" s="248"/>
      <c r="P121" s="248">
        <v>-2110691238</v>
      </c>
      <c r="Q121" s="248"/>
      <c r="R121" s="248">
        <v>0</v>
      </c>
      <c r="S121" s="248"/>
      <c r="T121" s="235">
        <f t="shared" si="10"/>
        <v>-2110691238</v>
      </c>
      <c r="U121" s="242"/>
      <c r="V121" s="161">
        <f>T121/درآمدها!$J$4</f>
        <v>-5.6514294371059239E-3</v>
      </c>
      <c r="W121" s="117">
        <v>917621070</v>
      </c>
      <c r="X121" s="128">
        <f t="shared" ref="X121:X135" si="14">W121-N121</f>
        <v>917621070</v>
      </c>
      <c r="Z121" s="128">
        <v>204510434</v>
      </c>
      <c r="AA121" s="128">
        <f t="shared" ref="AA121:AA135" si="15">Z121-H121</f>
        <v>204510434</v>
      </c>
    </row>
    <row r="122" spans="1:27" s="117" customFormat="1" ht="42.75" customHeight="1">
      <c r="A122" s="117">
        <v>112</v>
      </c>
      <c r="B122" s="234" t="s">
        <v>407</v>
      </c>
      <c r="C122" s="118"/>
      <c r="D122" s="248">
        <v>0</v>
      </c>
      <c r="E122" s="248"/>
      <c r="F122" s="248">
        <f>'درآمد ناشی از تغییر قیمت اوراق '!I111</f>
        <v>-3438748593</v>
      </c>
      <c r="G122" s="248"/>
      <c r="H122" s="248">
        <v>0</v>
      </c>
      <c r="I122" s="248"/>
      <c r="J122" s="235">
        <f t="shared" si="9"/>
        <v>-3438748593</v>
      </c>
      <c r="K122" s="235"/>
      <c r="L122" s="161">
        <f t="shared" si="11"/>
        <v>-3.4481714172731725E-3</v>
      </c>
      <c r="M122" s="161"/>
      <c r="N122" s="248">
        <v>0</v>
      </c>
      <c r="O122" s="248"/>
      <c r="P122" s="248">
        <v>-3438748593</v>
      </c>
      <c r="Q122" s="248"/>
      <c r="R122" s="248">
        <v>0</v>
      </c>
      <c r="S122" s="248"/>
      <c r="T122" s="235">
        <f t="shared" si="10"/>
        <v>-3438748593</v>
      </c>
      <c r="U122" s="242"/>
      <c r="V122" s="161">
        <f>T122/درآمدها!$J$4</f>
        <v>-9.2073367603029664E-3</v>
      </c>
      <c r="W122" s="117">
        <v>0</v>
      </c>
      <c r="X122" s="128">
        <f t="shared" si="14"/>
        <v>0</v>
      </c>
      <c r="Z122" s="128">
        <v>0</v>
      </c>
      <c r="AA122" s="128">
        <f t="shared" si="15"/>
        <v>0</v>
      </c>
    </row>
    <row r="123" spans="1:27" s="117" customFormat="1" ht="42.75" customHeight="1">
      <c r="A123" s="117">
        <v>113</v>
      </c>
      <c r="B123" s="234" t="s">
        <v>399</v>
      </c>
      <c r="C123" s="118"/>
      <c r="D123" s="248">
        <v>0</v>
      </c>
      <c r="E123" s="248"/>
      <c r="F123" s="248">
        <f>'درآمد ناشی از تغییر قیمت اوراق '!I112</f>
        <v>-3453015625</v>
      </c>
      <c r="G123" s="248"/>
      <c r="H123" s="248">
        <v>0</v>
      </c>
      <c r="I123" s="248"/>
      <c r="J123" s="235">
        <f t="shared" si="9"/>
        <v>-3453015625</v>
      </c>
      <c r="K123" s="235"/>
      <c r="L123" s="161">
        <f t="shared" si="11"/>
        <v>-3.4624775436506183E-3</v>
      </c>
      <c r="M123" s="161"/>
      <c r="N123" s="248">
        <v>0</v>
      </c>
      <c r="O123" s="248"/>
      <c r="P123" s="248">
        <v>-3453015625</v>
      </c>
      <c r="Q123" s="248"/>
      <c r="R123" s="248">
        <v>0</v>
      </c>
      <c r="S123" s="248"/>
      <c r="T123" s="235">
        <f t="shared" si="10"/>
        <v>-3453015625</v>
      </c>
      <c r="U123" s="242"/>
      <c r="V123" s="161">
        <f>T123/درآمدها!$J$4</f>
        <v>-9.2455371011075892E-3</v>
      </c>
      <c r="W123" s="117">
        <v>0</v>
      </c>
      <c r="X123" s="128">
        <f t="shared" si="14"/>
        <v>0</v>
      </c>
      <c r="Z123" s="128">
        <v>191603060</v>
      </c>
      <c r="AA123" s="128">
        <f t="shared" si="15"/>
        <v>191603060</v>
      </c>
    </row>
    <row r="124" spans="1:27" s="117" customFormat="1" ht="42.75" customHeight="1">
      <c r="A124" s="117">
        <v>114</v>
      </c>
      <c r="B124" s="234" t="s">
        <v>373</v>
      </c>
      <c r="C124" s="118"/>
      <c r="D124" s="248">
        <v>0</v>
      </c>
      <c r="E124" s="248"/>
      <c r="F124" s="248">
        <f>'درآمد ناشی از تغییر قیمت اوراق '!I113</f>
        <v>562682496</v>
      </c>
      <c r="G124" s="248"/>
      <c r="H124" s="248">
        <v>0</v>
      </c>
      <c r="I124" s="248"/>
      <c r="J124" s="235">
        <f t="shared" si="9"/>
        <v>562682496</v>
      </c>
      <c r="K124" s="235"/>
      <c r="L124" s="161">
        <f t="shared" si="11"/>
        <v>5.6422435291044446E-4</v>
      </c>
      <c r="M124" s="161"/>
      <c r="N124" s="248">
        <v>0</v>
      </c>
      <c r="O124" s="248"/>
      <c r="P124" s="248">
        <v>836044422</v>
      </c>
      <c r="Q124" s="248"/>
      <c r="R124" s="248">
        <v>1149350</v>
      </c>
      <c r="S124" s="248"/>
      <c r="T124" s="235">
        <f t="shared" si="10"/>
        <v>837193772</v>
      </c>
      <c r="U124" s="242"/>
      <c r="V124" s="161">
        <f>T124/درآمدها!$J$4</f>
        <v>2.2416076034530567E-3</v>
      </c>
      <c r="W124" s="117">
        <v>0</v>
      </c>
      <c r="X124" s="128">
        <f t="shared" si="14"/>
        <v>0</v>
      </c>
      <c r="Z124" s="128">
        <v>15984305901</v>
      </c>
      <c r="AA124" s="128">
        <f t="shared" si="15"/>
        <v>15984305901</v>
      </c>
    </row>
    <row r="125" spans="1:27" s="117" customFormat="1" ht="42.75" customHeight="1">
      <c r="A125" s="117">
        <v>115</v>
      </c>
      <c r="B125" s="234" t="s">
        <v>353</v>
      </c>
      <c r="C125" s="118"/>
      <c r="D125" s="248">
        <v>0</v>
      </c>
      <c r="E125" s="248"/>
      <c r="F125" s="248">
        <f>'درآمد ناشی از تغییر قیمت اوراق '!I114</f>
        <v>1924801831</v>
      </c>
      <c r="G125" s="248"/>
      <c r="H125" s="248">
        <v>30727273</v>
      </c>
      <c r="I125" s="248"/>
      <c r="J125" s="235">
        <f t="shared" si="9"/>
        <v>1955529104</v>
      </c>
      <c r="K125" s="235"/>
      <c r="L125" s="161">
        <f t="shared" si="11"/>
        <v>1.9608876251624883E-3</v>
      </c>
      <c r="M125" s="161"/>
      <c r="N125" s="248">
        <v>0</v>
      </c>
      <c r="O125" s="248"/>
      <c r="P125" s="248">
        <v>4802611073</v>
      </c>
      <c r="Q125" s="248"/>
      <c r="R125" s="248">
        <v>75418757</v>
      </c>
      <c r="S125" s="248"/>
      <c r="T125" s="235">
        <f t="shared" si="10"/>
        <v>4878029830</v>
      </c>
      <c r="U125" s="242"/>
      <c r="V125" s="161">
        <f>T125/درآمدها!$J$4</f>
        <v>1.3061048854528292E-2</v>
      </c>
      <c r="W125" s="117">
        <v>0</v>
      </c>
      <c r="X125" s="128">
        <f t="shared" si="14"/>
        <v>0</v>
      </c>
      <c r="Z125" s="128">
        <v>0</v>
      </c>
      <c r="AA125" s="128">
        <f t="shared" si="15"/>
        <v>-30727273</v>
      </c>
    </row>
    <row r="126" spans="1:27" s="117" customFormat="1" ht="42.75" customHeight="1">
      <c r="A126" s="117">
        <v>116</v>
      </c>
      <c r="B126" s="234" t="s">
        <v>286</v>
      </c>
      <c r="C126" s="118"/>
      <c r="D126" s="248">
        <v>4961982399</v>
      </c>
      <c r="E126" s="248"/>
      <c r="F126" s="248">
        <f>'درآمد ناشی از تغییر قیمت اوراق '!I115</f>
        <v>-2739138313</v>
      </c>
      <c r="G126" s="248"/>
      <c r="H126" s="248">
        <v>-12505937</v>
      </c>
      <c r="I126" s="248"/>
      <c r="J126" s="235">
        <f t="shared" si="9"/>
        <v>2210338149</v>
      </c>
      <c r="K126" s="235"/>
      <c r="L126" s="161">
        <f t="shared" si="11"/>
        <v>2.2163948953421763E-3</v>
      </c>
      <c r="M126" s="161"/>
      <c r="N126" s="248">
        <v>4961982399</v>
      </c>
      <c r="O126" s="248"/>
      <c r="P126" s="248">
        <v>-2954917988</v>
      </c>
      <c r="Q126" s="248"/>
      <c r="R126" s="248">
        <v>-232072527</v>
      </c>
      <c r="S126" s="248"/>
      <c r="T126" s="235">
        <f t="shared" si="10"/>
        <v>1774991884</v>
      </c>
      <c r="U126" s="242"/>
      <c r="V126" s="161">
        <f>T126/درآمدها!$J$4</f>
        <v>4.7525858843128922E-3</v>
      </c>
      <c r="W126" s="117">
        <v>0</v>
      </c>
      <c r="X126" s="128">
        <f t="shared" si="14"/>
        <v>-4961982399</v>
      </c>
      <c r="Z126" s="128">
        <v>289221133</v>
      </c>
      <c r="AA126" s="128">
        <f t="shared" si="15"/>
        <v>301727070</v>
      </c>
    </row>
    <row r="127" spans="1:27" s="117" customFormat="1" ht="42.75" customHeight="1">
      <c r="A127" s="117">
        <v>117</v>
      </c>
      <c r="B127" s="234" t="s">
        <v>273</v>
      </c>
      <c r="C127" s="118"/>
      <c r="D127" s="248">
        <v>0</v>
      </c>
      <c r="E127" s="248"/>
      <c r="F127" s="248">
        <f>'درآمد ناشی از تغییر قیمت اوراق '!I116</f>
        <v>6268239724</v>
      </c>
      <c r="G127" s="248"/>
      <c r="H127" s="248">
        <v>747102934</v>
      </c>
      <c r="I127" s="248"/>
      <c r="J127" s="235">
        <f t="shared" si="9"/>
        <v>7015342658</v>
      </c>
      <c r="K127" s="235"/>
      <c r="L127" s="161">
        <f t="shared" si="11"/>
        <v>7.0345660293208894E-3</v>
      </c>
      <c r="M127" s="161"/>
      <c r="N127" s="248">
        <v>0</v>
      </c>
      <c r="O127" s="248"/>
      <c r="P127" s="248">
        <v>1861492101</v>
      </c>
      <c r="Q127" s="248"/>
      <c r="R127" s="248">
        <v>-92914142</v>
      </c>
      <c r="S127" s="248"/>
      <c r="T127" s="235">
        <f t="shared" si="10"/>
        <v>1768577959</v>
      </c>
      <c r="U127" s="242"/>
      <c r="V127" s="161">
        <f>T127/درآمدها!$J$4</f>
        <v>4.7354124371028986E-3</v>
      </c>
      <c r="W127" s="117">
        <v>0</v>
      </c>
      <c r="X127" s="128">
        <f t="shared" si="14"/>
        <v>0</v>
      </c>
      <c r="Z127" s="128">
        <v>0</v>
      </c>
      <c r="AA127" s="128">
        <f t="shared" si="15"/>
        <v>-747102934</v>
      </c>
    </row>
    <row r="128" spans="1:27" s="117" customFormat="1" ht="42.75" customHeight="1">
      <c r="A128" s="117">
        <v>118</v>
      </c>
      <c r="B128" s="234" t="s">
        <v>270</v>
      </c>
      <c r="C128" s="118"/>
      <c r="D128" s="248">
        <v>0</v>
      </c>
      <c r="E128" s="248"/>
      <c r="F128" s="248">
        <v>0</v>
      </c>
      <c r="G128" s="248"/>
      <c r="H128" s="248">
        <v>0</v>
      </c>
      <c r="I128" s="248"/>
      <c r="J128" s="235">
        <f t="shared" si="9"/>
        <v>0</v>
      </c>
      <c r="K128" s="235"/>
      <c r="L128" s="161">
        <f t="shared" si="11"/>
        <v>0</v>
      </c>
      <c r="M128" s="161"/>
      <c r="N128" s="248">
        <v>0</v>
      </c>
      <c r="O128" s="248"/>
      <c r="P128" s="248">
        <v>0</v>
      </c>
      <c r="Q128" s="248"/>
      <c r="R128" s="248">
        <v>12937022408</v>
      </c>
      <c r="S128" s="248"/>
      <c r="T128" s="235">
        <f t="shared" si="10"/>
        <v>12937022408</v>
      </c>
      <c r="U128" s="242"/>
      <c r="V128" s="161">
        <f>T128/درآمدها!$J$4</f>
        <v>3.463920631723879E-2</v>
      </c>
      <c r="W128" s="117">
        <v>0</v>
      </c>
      <c r="X128" s="128">
        <f t="shared" si="14"/>
        <v>0</v>
      </c>
      <c r="Z128" s="128">
        <v>5094811229</v>
      </c>
      <c r="AA128" s="128">
        <f t="shared" si="15"/>
        <v>5094811229</v>
      </c>
    </row>
    <row r="129" spans="1:27" s="117" customFormat="1" ht="42.75" customHeight="1">
      <c r="A129" s="117">
        <v>119</v>
      </c>
      <c r="B129" s="234" t="s">
        <v>253</v>
      </c>
      <c r="C129" s="118"/>
      <c r="D129" s="248">
        <v>0</v>
      </c>
      <c r="E129" s="248"/>
      <c r="F129" s="248">
        <f>'درآمد ناشی از تغییر قیمت اوراق '!I117</f>
        <v>7596218907</v>
      </c>
      <c r="G129" s="248"/>
      <c r="H129" s="248">
        <v>-1746420949</v>
      </c>
      <c r="I129" s="248"/>
      <c r="J129" s="235">
        <f t="shared" si="9"/>
        <v>5849797958</v>
      </c>
      <c r="K129" s="235"/>
      <c r="L129" s="161">
        <f t="shared" si="11"/>
        <v>5.8658275154686692E-3</v>
      </c>
      <c r="M129" s="161"/>
      <c r="N129" s="248">
        <v>0</v>
      </c>
      <c r="O129" s="248"/>
      <c r="P129" s="248">
        <v>-1436304313</v>
      </c>
      <c r="Q129" s="248"/>
      <c r="R129" s="248">
        <v>-4392755495</v>
      </c>
      <c r="S129" s="248"/>
      <c r="T129" s="235">
        <f t="shared" si="10"/>
        <v>-5829059808</v>
      </c>
      <c r="U129" s="242"/>
      <c r="V129" s="161">
        <f>T129/درآمدها!$J$4</f>
        <v>-1.5607455792916976E-2</v>
      </c>
      <c r="W129" s="117">
        <v>17301089158</v>
      </c>
      <c r="X129" s="128">
        <f t="shared" si="14"/>
        <v>17301089158</v>
      </c>
      <c r="Z129" s="128">
        <v>874984374</v>
      </c>
      <c r="AA129" s="128">
        <f t="shared" si="15"/>
        <v>2621405323</v>
      </c>
    </row>
    <row r="130" spans="1:27" s="117" customFormat="1" ht="42.75" customHeight="1">
      <c r="A130" s="117">
        <v>120</v>
      </c>
      <c r="B130" s="234" t="s">
        <v>149</v>
      </c>
      <c r="C130" s="118"/>
      <c r="D130" s="248">
        <v>0</v>
      </c>
      <c r="E130" s="248"/>
      <c r="F130" s="248">
        <f>'درآمد ناشی از تغییر قیمت اوراق '!I118</f>
        <v>6560375211</v>
      </c>
      <c r="G130" s="248"/>
      <c r="H130" s="248">
        <v>4266921319</v>
      </c>
      <c r="I130" s="248"/>
      <c r="J130" s="235">
        <f t="shared" si="9"/>
        <v>10827296530</v>
      </c>
      <c r="K130" s="235"/>
      <c r="L130" s="161">
        <f t="shared" si="11"/>
        <v>1.0856965378942143E-2</v>
      </c>
      <c r="M130" s="161"/>
      <c r="N130" s="248">
        <v>4104253500</v>
      </c>
      <c r="O130" s="248"/>
      <c r="P130" s="248">
        <v>15170054020</v>
      </c>
      <c r="Q130" s="248"/>
      <c r="R130" s="248">
        <v>3932773902</v>
      </c>
      <c r="S130" s="248"/>
      <c r="T130" s="235">
        <f t="shared" si="10"/>
        <v>23207081422</v>
      </c>
      <c r="U130" s="242"/>
      <c r="V130" s="161">
        <f>T130/درآمدها!$J$4</f>
        <v>6.2137550360932894E-2</v>
      </c>
      <c r="W130" s="117">
        <v>0</v>
      </c>
      <c r="X130" s="128">
        <f t="shared" si="14"/>
        <v>-4104253500</v>
      </c>
      <c r="Z130" s="128">
        <v>437935945</v>
      </c>
      <c r="AA130" s="128">
        <f t="shared" si="15"/>
        <v>-3828985374</v>
      </c>
    </row>
    <row r="131" spans="1:27" s="117" customFormat="1" ht="42.75" customHeight="1">
      <c r="A131" s="117">
        <v>121</v>
      </c>
      <c r="B131" s="234" t="s">
        <v>148</v>
      </c>
      <c r="C131" s="118"/>
      <c r="D131" s="248">
        <v>0</v>
      </c>
      <c r="E131" s="248"/>
      <c r="F131" s="248">
        <f>'درآمد ناشی از تغییر قیمت اوراق '!I119</f>
        <v>492699232</v>
      </c>
      <c r="G131" s="248"/>
      <c r="H131" s="248">
        <v>-22700180</v>
      </c>
      <c r="I131" s="248"/>
      <c r="J131" s="235">
        <f t="shared" si="9"/>
        <v>469999052</v>
      </c>
      <c r="K131" s="235"/>
      <c r="L131" s="161">
        <f t="shared" si="11"/>
        <v>4.712869386703338E-4</v>
      </c>
      <c r="M131" s="161"/>
      <c r="N131" s="248">
        <v>302815250</v>
      </c>
      <c r="O131" s="248"/>
      <c r="P131" s="248">
        <v>-1590343921</v>
      </c>
      <c r="Q131" s="248"/>
      <c r="R131" s="248">
        <v>-78647230</v>
      </c>
      <c r="S131" s="248"/>
      <c r="T131" s="235">
        <f t="shared" si="10"/>
        <v>-1366175901</v>
      </c>
      <c r="U131" s="242"/>
      <c r="V131" s="161">
        <f>T131/درآمدها!$J$4</f>
        <v>-3.6579706989697128E-3</v>
      </c>
      <c r="W131" s="117">
        <v>0</v>
      </c>
      <c r="X131" s="128">
        <f t="shared" si="14"/>
        <v>-302815250</v>
      </c>
      <c r="Z131" s="128">
        <v>4893048</v>
      </c>
      <c r="AA131" s="128">
        <f t="shared" si="15"/>
        <v>27593228</v>
      </c>
    </row>
    <row r="132" spans="1:27" s="117" customFormat="1" ht="42.75" customHeight="1">
      <c r="A132" s="117">
        <v>122</v>
      </c>
      <c r="B132" s="234" t="s">
        <v>147</v>
      </c>
      <c r="C132" s="118"/>
      <c r="D132" s="248">
        <v>0</v>
      </c>
      <c r="E132" s="248"/>
      <c r="F132" s="248">
        <f>'درآمد ناشی از تغییر قیمت اوراق '!I120</f>
        <v>3173960197</v>
      </c>
      <c r="G132" s="248"/>
      <c r="H132" s="248">
        <v>-51485954</v>
      </c>
      <c r="I132" s="248"/>
      <c r="J132" s="235">
        <f t="shared" si="9"/>
        <v>3122474243</v>
      </c>
      <c r="K132" s="235"/>
      <c r="L132" s="161">
        <f t="shared" si="11"/>
        <v>3.1310304154835568E-3</v>
      </c>
      <c r="M132" s="161"/>
      <c r="N132" s="248">
        <v>2715264750</v>
      </c>
      <c r="O132" s="248"/>
      <c r="P132" s="248">
        <v>-345406682</v>
      </c>
      <c r="Q132" s="248"/>
      <c r="R132" s="248">
        <v>-169308694</v>
      </c>
      <c r="S132" s="248"/>
      <c r="T132" s="235">
        <f t="shared" si="10"/>
        <v>2200549374</v>
      </c>
      <c r="U132" s="242"/>
      <c r="V132" s="161">
        <f>T132/درآمدها!$J$4</f>
        <v>5.8920268801668342E-3</v>
      </c>
      <c r="W132" s="117">
        <v>479503781</v>
      </c>
      <c r="X132" s="128">
        <f t="shared" si="14"/>
        <v>-2235760969</v>
      </c>
      <c r="Z132" s="128">
        <v>16684605</v>
      </c>
      <c r="AA132" s="128">
        <f t="shared" si="15"/>
        <v>68170559</v>
      </c>
    </row>
    <row r="133" spans="1:27" s="117" customFormat="1" ht="42.75" customHeight="1">
      <c r="A133" s="117">
        <v>123</v>
      </c>
      <c r="B133" s="234" t="s">
        <v>146</v>
      </c>
      <c r="C133" s="118"/>
      <c r="D133" s="248">
        <v>0</v>
      </c>
      <c r="E133" s="248"/>
      <c r="F133" s="248">
        <f>'درآمد ناشی از تغییر قیمت اوراق '!I121</f>
        <v>2411964907</v>
      </c>
      <c r="G133" s="248"/>
      <c r="H133" s="248">
        <v>-280053224</v>
      </c>
      <c r="I133" s="248"/>
      <c r="J133" s="235">
        <f t="shared" si="9"/>
        <v>2131911683</v>
      </c>
      <c r="K133" s="235"/>
      <c r="L133" s="161">
        <f t="shared" si="11"/>
        <v>2.1377535259296419E-3</v>
      </c>
      <c r="M133" s="161"/>
      <c r="N133" s="248">
        <v>6415662569</v>
      </c>
      <c r="O133" s="248"/>
      <c r="P133" s="248">
        <v>-17804729157</v>
      </c>
      <c r="Q133" s="248"/>
      <c r="R133" s="248">
        <v>-2039978323</v>
      </c>
      <c r="S133" s="248"/>
      <c r="T133" s="235">
        <f t="shared" si="10"/>
        <v>-13429044911</v>
      </c>
      <c r="U133" s="242"/>
      <c r="V133" s="161">
        <f>T133/درآمدها!$J$4</f>
        <v>-3.5956609074739E-2</v>
      </c>
      <c r="W133" s="117">
        <v>261228900</v>
      </c>
      <c r="X133" s="128">
        <f t="shared" si="14"/>
        <v>-6154433669</v>
      </c>
      <c r="Z133" s="128">
        <v>131167179</v>
      </c>
      <c r="AA133" s="128">
        <f t="shared" si="15"/>
        <v>411220403</v>
      </c>
    </row>
    <row r="134" spans="1:27" s="117" customFormat="1" ht="42.75" customHeight="1">
      <c r="A134" s="117">
        <v>124</v>
      </c>
      <c r="B134" s="234" t="s">
        <v>145</v>
      </c>
      <c r="C134" s="118"/>
      <c r="D134" s="248">
        <v>0</v>
      </c>
      <c r="E134" s="248"/>
      <c r="F134" s="248">
        <v>0</v>
      </c>
      <c r="G134" s="248"/>
      <c r="H134" s="248">
        <f>'درآمد ناشی ازفروش'!I350</f>
        <v>0</v>
      </c>
      <c r="I134" s="248"/>
      <c r="J134" s="235">
        <f t="shared" si="9"/>
        <v>0</v>
      </c>
      <c r="K134" s="235"/>
      <c r="L134" s="161">
        <f t="shared" si="11"/>
        <v>0</v>
      </c>
      <c r="M134" s="161"/>
      <c r="N134" s="248">
        <v>0</v>
      </c>
      <c r="O134" s="248"/>
      <c r="P134" s="248">
        <v>0</v>
      </c>
      <c r="Q134" s="248"/>
      <c r="R134" s="248">
        <v>-66223110</v>
      </c>
      <c r="S134" s="248"/>
      <c r="T134" s="235">
        <f t="shared" si="10"/>
        <v>-66223110</v>
      </c>
      <c r="U134" s="242"/>
      <c r="V134" s="161">
        <f>T134/درآمدها!$J$4</f>
        <v>-1.7731406021533107E-4</v>
      </c>
      <c r="W134" s="117">
        <v>0</v>
      </c>
      <c r="X134" s="128">
        <f t="shared" si="14"/>
        <v>0</v>
      </c>
      <c r="Z134" s="128">
        <v>199864688</v>
      </c>
      <c r="AA134" s="128">
        <f t="shared" si="15"/>
        <v>199864688</v>
      </c>
    </row>
    <row r="135" spans="1:27" s="117" customFormat="1" ht="42.75" customHeight="1">
      <c r="A135" s="117">
        <v>125</v>
      </c>
      <c r="B135" s="234" t="s">
        <v>144</v>
      </c>
      <c r="C135" s="118"/>
      <c r="D135" s="248">
        <v>0</v>
      </c>
      <c r="E135" s="248"/>
      <c r="F135" s="248">
        <f>'درآمد ناشی از تغییر قیمت اوراق '!I122</f>
        <v>1087189148</v>
      </c>
      <c r="G135" s="248"/>
      <c r="H135" s="248">
        <v>-159638561</v>
      </c>
      <c r="I135" s="248"/>
      <c r="J135" s="235">
        <f t="shared" si="9"/>
        <v>927550587</v>
      </c>
      <c r="K135" s="235"/>
      <c r="L135" s="161">
        <f t="shared" si="11"/>
        <v>9.3009225177990594E-4</v>
      </c>
      <c r="M135" s="161"/>
      <c r="N135" s="248">
        <v>0</v>
      </c>
      <c r="O135" s="248"/>
      <c r="P135" s="248">
        <v>-11221254642</v>
      </c>
      <c r="Q135" s="248"/>
      <c r="R135" s="248">
        <v>-1235928130</v>
      </c>
      <c r="S135" s="248"/>
      <c r="T135" s="235">
        <f t="shared" si="10"/>
        <v>-12457182772</v>
      </c>
      <c r="U135" s="242"/>
      <c r="V135" s="161">
        <f>T135/درآمدها!$J$4</f>
        <v>-3.3354423495782555E-2</v>
      </c>
      <c r="W135" s="117">
        <v>0</v>
      </c>
      <c r="X135" s="128">
        <f t="shared" si="14"/>
        <v>0</v>
      </c>
      <c r="Z135" s="128">
        <v>-137111506</v>
      </c>
      <c r="AA135" s="128">
        <f t="shared" si="15"/>
        <v>22527055</v>
      </c>
    </row>
    <row r="136" spans="1:27" s="117" customFormat="1" ht="42.75" customHeight="1">
      <c r="A136" s="117">
        <v>126</v>
      </c>
      <c r="B136" s="234" t="s">
        <v>143</v>
      </c>
      <c r="C136" s="118"/>
      <c r="D136" s="248">
        <v>0</v>
      </c>
      <c r="E136" s="248"/>
      <c r="F136" s="248">
        <f>'درآمد ناشی از تغییر قیمت اوراق '!I123</f>
        <v>5293778937</v>
      </c>
      <c r="G136" s="248"/>
      <c r="H136" s="248">
        <v>-5038131</v>
      </c>
      <c r="I136" s="248"/>
      <c r="J136" s="235">
        <f t="shared" si="9"/>
        <v>5288740806</v>
      </c>
      <c r="K136" s="235"/>
      <c r="L136" s="161">
        <f t="shared" si="11"/>
        <v>5.3032329603094897E-3</v>
      </c>
      <c r="M136" s="161"/>
      <c r="N136" s="248">
        <v>2569638540</v>
      </c>
      <c r="O136" s="248"/>
      <c r="P136" s="248">
        <v>4614777079</v>
      </c>
      <c r="Q136" s="248"/>
      <c r="R136" s="248">
        <v>14213771</v>
      </c>
      <c r="S136" s="248"/>
      <c r="T136" s="235">
        <f t="shared" si="10"/>
        <v>7198629390</v>
      </c>
      <c r="U136" s="242"/>
      <c r="V136" s="161">
        <f>T136/درآمدها!$J$4</f>
        <v>1.9274513159021251E-2</v>
      </c>
      <c r="X136" s="128"/>
      <c r="Z136" s="128"/>
      <c r="AA136" s="128"/>
    </row>
    <row r="137" spans="1:27" s="117" customFormat="1" ht="42.75" customHeight="1">
      <c r="A137" s="117">
        <v>127</v>
      </c>
      <c r="B137" s="234" t="s">
        <v>142</v>
      </c>
      <c r="C137" s="118"/>
      <c r="D137" s="248">
        <v>0</v>
      </c>
      <c r="E137" s="248"/>
      <c r="F137" s="248">
        <f>'درآمد ناشی از تغییر قیمت اوراق '!I124</f>
        <v>2454015051</v>
      </c>
      <c r="G137" s="248"/>
      <c r="H137" s="248">
        <v>-110681034</v>
      </c>
      <c r="I137" s="248"/>
      <c r="J137" s="235">
        <f t="shared" si="9"/>
        <v>2343334017</v>
      </c>
      <c r="K137" s="235"/>
      <c r="L137" s="161">
        <f t="shared" si="11"/>
        <v>2.3497551972806656E-3</v>
      </c>
      <c r="M137" s="161"/>
      <c r="N137" s="248">
        <v>4286886600</v>
      </c>
      <c r="O137" s="248"/>
      <c r="P137" s="248">
        <v>-5901775469</v>
      </c>
      <c r="Q137" s="248"/>
      <c r="R137" s="248">
        <v>-772564515</v>
      </c>
      <c r="S137" s="248"/>
      <c r="T137" s="235">
        <f t="shared" si="10"/>
        <v>-2387453384</v>
      </c>
      <c r="U137" s="242"/>
      <c r="V137" s="161">
        <f>T137/درآمدها!$J$4</f>
        <v>-6.3924671174741248E-3</v>
      </c>
      <c r="W137" s="117">
        <v>230486383</v>
      </c>
      <c r="X137" s="128">
        <f>W137-N137</f>
        <v>-4056400217</v>
      </c>
      <c r="Z137" s="128">
        <v>31107661</v>
      </c>
      <c r="AA137" s="128">
        <f>Z137-H137</f>
        <v>141788695</v>
      </c>
    </row>
    <row r="138" spans="1:27" s="117" customFormat="1" ht="42.75" customHeight="1">
      <c r="A138" s="117">
        <v>128</v>
      </c>
      <c r="B138" s="234" t="s">
        <v>141</v>
      </c>
      <c r="C138" s="118"/>
      <c r="D138" s="248">
        <v>0</v>
      </c>
      <c r="E138" s="248"/>
      <c r="F138" s="248">
        <f>'درآمد ناشی از تغییر قیمت اوراق '!I125</f>
        <v>4356990273</v>
      </c>
      <c r="G138" s="248"/>
      <c r="H138" s="248">
        <v>-132767381</v>
      </c>
      <c r="I138" s="248"/>
      <c r="J138" s="235">
        <f t="shared" si="9"/>
        <v>4224222892</v>
      </c>
      <c r="K138" s="235"/>
      <c r="L138" s="161">
        <f t="shared" si="11"/>
        <v>4.2357980650391267E-3</v>
      </c>
      <c r="M138" s="161"/>
      <c r="N138" s="248">
        <v>0</v>
      </c>
      <c r="O138" s="248"/>
      <c r="P138" s="248">
        <v>-5935054685</v>
      </c>
      <c r="Q138" s="248"/>
      <c r="R138" s="248">
        <v>-395664646</v>
      </c>
      <c r="S138" s="248"/>
      <c r="T138" s="235">
        <f t="shared" si="10"/>
        <v>-6330719331</v>
      </c>
      <c r="U138" s="242"/>
      <c r="V138" s="161">
        <f>T138/درآمدها!$J$4</f>
        <v>-1.6950661916410967E-2</v>
      </c>
      <c r="W138" s="117">
        <v>0</v>
      </c>
      <c r="X138" s="128">
        <f>W138-N138</f>
        <v>0</v>
      </c>
      <c r="Z138" s="128">
        <v>0</v>
      </c>
      <c r="AA138" s="128">
        <f>Z138-H138</f>
        <v>132767381</v>
      </c>
    </row>
    <row r="139" spans="1:27" s="117" customFormat="1" ht="42.75" customHeight="1">
      <c r="A139" s="117">
        <v>129</v>
      </c>
      <c r="B139" s="234" t="s">
        <v>140</v>
      </c>
      <c r="C139" s="118"/>
      <c r="D139" s="248">
        <v>0</v>
      </c>
      <c r="E139" s="248"/>
      <c r="F139" s="248">
        <f>'درآمد ناشی از تغییر قیمت اوراق '!I126</f>
        <v>1737726595</v>
      </c>
      <c r="G139" s="248"/>
      <c r="H139" s="248">
        <v>-9628012</v>
      </c>
      <c r="I139" s="248"/>
      <c r="J139" s="235">
        <f t="shared" ref="J139:J202" si="16">D139+F139+H139</f>
        <v>1728098583</v>
      </c>
      <c r="K139" s="235"/>
      <c r="L139" s="161">
        <f t="shared" si="11"/>
        <v>1.7328339013386175E-3</v>
      </c>
      <c r="M139" s="161"/>
      <c r="N139" s="248">
        <v>0</v>
      </c>
      <c r="O139" s="248"/>
      <c r="P139" s="248">
        <v>887393356</v>
      </c>
      <c r="Q139" s="248"/>
      <c r="R139" s="248">
        <v>-222282819</v>
      </c>
      <c r="S139" s="248"/>
      <c r="T139" s="235">
        <f t="shared" ref="T139:T202" si="17">N139+P139+R139</f>
        <v>665110537</v>
      </c>
      <c r="U139" s="242"/>
      <c r="V139" s="161">
        <f>T139/درآمدها!$J$4</f>
        <v>1.7808503679073542E-3</v>
      </c>
      <c r="W139" s="117">
        <v>0</v>
      </c>
      <c r="X139" s="128">
        <f>W139-N139</f>
        <v>0</v>
      </c>
      <c r="Z139" s="128">
        <v>279381205</v>
      </c>
      <c r="AA139" s="128">
        <f>Z139-H139</f>
        <v>289009217</v>
      </c>
    </row>
    <row r="140" spans="1:27" s="117" customFormat="1" ht="42.75" customHeight="1">
      <c r="A140" s="117">
        <v>130</v>
      </c>
      <c r="B140" s="234" t="s">
        <v>139</v>
      </c>
      <c r="C140" s="118"/>
      <c r="D140" s="248">
        <v>0</v>
      </c>
      <c r="E140" s="248"/>
      <c r="F140" s="248">
        <f>'درآمد ناشی از تغییر قیمت اوراق '!I127</f>
        <v>2553827603</v>
      </c>
      <c r="G140" s="248"/>
      <c r="H140" s="248">
        <v>0</v>
      </c>
      <c r="I140" s="248"/>
      <c r="J140" s="235">
        <f t="shared" si="16"/>
        <v>2553827603</v>
      </c>
      <c r="K140" s="235"/>
      <c r="L140" s="161">
        <f t="shared" ref="L140:L203" si="18">J140/997267298190</f>
        <v>2.5608255756857708E-3</v>
      </c>
      <c r="M140" s="161"/>
      <c r="N140" s="248">
        <v>0</v>
      </c>
      <c r="O140" s="248"/>
      <c r="P140" s="248">
        <v>1175651401</v>
      </c>
      <c r="Q140" s="248"/>
      <c r="R140" s="248">
        <v>-224601995</v>
      </c>
      <c r="S140" s="248"/>
      <c r="T140" s="235">
        <f t="shared" si="17"/>
        <v>951049406</v>
      </c>
      <c r="U140" s="242"/>
      <c r="V140" s="161">
        <f>T140/درآمدها!$J$4</f>
        <v>2.5464589573524839E-3</v>
      </c>
      <c r="X140" s="128"/>
      <c r="Z140" s="128"/>
      <c r="AA140" s="128"/>
    </row>
    <row r="141" spans="1:27" s="117" customFormat="1" ht="42.75" customHeight="1">
      <c r="A141" s="117">
        <v>131</v>
      </c>
      <c r="B141" s="117" t="s">
        <v>138</v>
      </c>
      <c r="C141" s="118"/>
      <c r="D141" s="248">
        <v>0</v>
      </c>
      <c r="E141" s="248"/>
      <c r="F141" s="248">
        <f>'درآمد ناشی از تغییر قیمت اوراق '!I128</f>
        <v>6109328312</v>
      </c>
      <c r="G141" s="248"/>
      <c r="H141" s="248">
        <v>-27068452</v>
      </c>
      <c r="I141" s="248"/>
      <c r="J141" s="235">
        <f t="shared" si="16"/>
        <v>6082259860</v>
      </c>
      <c r="K141" s="235"/>
      <c r="L141" s="161">
        <f t="shared" si="18"/>
        <v>6.0989264072320998E-3</v>
      </c>
      <c r="M141" s="161"/>
      <c r="N141" s="248">
        <v>0</v>
      </c>
      <c r="O141" s="248"/>
      <c r="P141" s="248">
        <v>4108603861</v>
      </c>
      <c r="Q141" s="248"/>
      <c r="R141" s="248">
        <v>-125291287</v>
      </c>
      <c r="S141" s="248"/>
      <c r="T141" s="235">
        <f t="shared" si="17"/>
        <v>3983312574</v>
      </c>
      <c r="U141" s="242"/>
      <c r="V141" s="161">
        <f>T141/درآمدها!$J$4</f>
        <v>1.0665420660592976E-2</v>
      </c>
      <c r="W141" s="117">
        <v>796637700</v>
      </c>
      <c r="X141" s="128">
        <f t="shared" ref="X141:X153" si="19">W141-N141</f>
        <v>796637700</v>
      </c>
      <c r="Z141" s="128">
        <v>37321501</v>
      </c>
      <c r="AA141" s="128">
        <f t="shared" ref="AA141:AA153" si="20">Z141-H141</f>
        <v>64389953</v>
      </c>
    </row>
    <row r="142" spans="1:27" s="117" customFormat="1" ht="42.75" customHeight="1">
      <c r="A142" s="117">
        <v>132</v>
      </c>
      <c r="B142" s="234" t="s">
        <v>137</v>
      </c>
      <c r="C142" s="118"/>
      <c r="D142" s="248">
        <v>0</v>
      </c>
      <c r="E142" s="248"/>
      <c r="F142" s="248">
        <f>'درآمد ناشی از تغییر قیمت اوراق '!I129</f>
        <v>5458350633</v>
      </c>
      <c r="G142" s="248"/>
      <c r="H142" s="248">
        <v>-75566914</v>
      </c>
      <c r="I142" s="248"/>
      <c r="J142" s="235">
        <f t="shared" si="16"/>
        <v>5382783719</v>
      </c>
      <c r="K142" s="235"/>
      <c r="L142" s="161">
        <f t="shared" si="18"/>
        <v>5.3975335687528663E-3</v>
      </c>
      <c r="M142" s="161"/>
      <c r="N142" s="248">
        <v>0</v>
      </c>
      <c r="O142" s="248"/>
      <c r="P142" s="248">
        <v>-430476462</v>
      </c>
      <c r="Q142" s="248"/>
      <c r="R142" s="248">
        <v>-322144465</v>
      </c>
      <c r="S142" s="248"/>
      <c r="T142" s="235">
        <f t="shared" si="17"/>
        <v>-752620927</v>
      </c>
      <c r="U142" s="242"/>
      <c r="V142" s="161">
        <f>T142/درآمدها!$J$4</f>
        <v>-2.0151616613806917E-3</v>
      </c>
      <c r="W142" s="117">
        <v>140897504</v>
      </c>
      <c r="X142" s="128">
        <f t="shared" si="19"/>
        <v>140897504</v>
      </c>
      <c r="Z142" s="128">
        <v>271600928</v>
      </c>
      <c r="AA142" s="128">
        <f t="shared" si="20"/>
        <v>347167842</v>
      </c>
    </row>
    <row r="143" spans="1:27" s="117" customFormat="1" ht="42.75" customHeight="1">
      <c r="A143" s="117">
        <v>133</v>
      </c>
      <c r="B143" s="234" t="s">
        <v>136</v>
      </c>
      <c r="C143" s="118"/>
      <c r="D143" s="248">
        <v>0</v>
      </c>
      <c r="E143" s="248"/>
      <c r="F143" s="248">
        <f>'درآمد ناشی از تغییر قیمت اوراق '!I130</f>
        <v>11531267130</v>
      </c>
      <c r="G143" s="248"/>
      <c r="H143" s="248">
        <v>-102278153</v>
      </c>
      <c r="I143" s="248"/>
      <c r="J143" s="235">
        <f t="shared" si="16"/>
        <v>11428988977</v>
      </c>
      <c r="K143" s="235"/>
      <c r="L143" s="161">
        <f t="shared" si="18"/>
        <v>1.1460306577527564E-2</v>
      </c>
      <c r="M143" s="161"/>
      <c r="N143" s="248">
        <v>1079133521</v>
      </c>
      <c r="O143" s="248"/>
      <c r="P143" s="248">
        <v>3449974838</v>
      </c>
      <c r="Q143" s="248"/>
      <c r="R143" s="248">
        <v>-496822600</v>
      </c>
      <c r="S143" s="248"/>
      <c r="T143" s="235">
        <f t="shared" si="17"/>
        <v>4032285759</v>
      </c>
      <c r="U143" s="242"/>
      <c r="V143" s="161">
        <f>T143/درآمدها!$J$4</f>
        <v>1.0796547608180104E-2</v>
      </c>
      <c r="W143" s="117">
        <v>3650092388</v>
      </c>
      <c r="X143" s="128">
        <f t="shared" si="19"/>
        <v>2570958867</v>
      </c>
      <c r="Z143" s="128">
        <v>330593720</v>
      </c>
      <c r="AA143" s="128">
        <f t="shared" si="20"/>
        <v>432871873</v>
      </c>
    </row>
    <row r="144" spans="1:27" s="117" customFormat="1" ht="42.75" customHeight="1">
      <c r="A144" s="117">
        <v>134</v>
      </c>
      <c r="B144" s="234" t="s">
        <v>135</v>
      </c>
      <c r="C144" s="118"/>
      <c r="D144" s="248">
        <v>0</v>
      </c>
      <c r="E144" s="248"/>
      <c r="F144" s="248">
        <f>'درآمد ناشی از تغییر قیمت اوراق '!I131</f>
        <v>3115871225</v>
      </c>
      <c r="G144" s="248"/>
      <c r="H144" s="248">
        <v>-90539642</v>
      </c>
      <c r="I144" s="248"/>
      <c r="J144" s="235">
        <f t="shared" si="16"/>
        <v>3025331583</v>
      </c>
      <c r="K144" s="235"/>
      <c r="L144" s="161">
        <f t="shared" si="18"/>
        <v>3.0336215661446587E-3</v>
      </c>
      <c r="M144" s="161"/>
      <c r="N144" s="248">
        <v>1840655000</v>
      </c>
      <c r="O144" s="248"/>
      <c r="P144" s="248">
        <v>-3912437119</v>
      </c>
      <c r="Q144" s="248"/>
      <c r="R144" s="248">
        <v>-516724531</v>
      </c>
      <c r="S144" s="248"/>
      <c r="T144" s="235">
        <f t="shared" si="17"/>
        <v>-2588506650</v>
      </c>
      <c r="U144" s="242"/>
      <c r="V144" s="161">
        <f>T144/درآمدها!$J$4</f>
        <v>-6.9307923473525311E-3</v>
      </c>
      <c r="W144" s="117">
        <v>27637200</v>
      </c>
      <c r="X144" s="128">
        <f t="shared" si="19"/>
        <v>-1813017800</v>
      </c>
      <c r="Z144" s="128">
        <v>178106691</v>
      </c>
      <c r="AA144" s="128">
        <f t="shared" si="20"/>
        <v>268646333</v>
      </c>
    </row>
    <row r="145" spans="1:27" s="117" customFormat="1" ht="42.75" customHeight="1">
      <c r="A145" s="117">
        <v>135</v>
      </c>
      <c r="B145" s="234" t="s">
        <v>134</v>
      </c>
      <c r="C145" s="118"/>
      <c r="D145" s="248">
        <v>0</v>
      </c>
      <c r="E145" s="248"/>
      <c r="F145" s="248">
        <f>'درآمد ناشی از تغییر قیمت اوراق '!I132</f>
        <v>13981833403</v>
      </c>
      <c r="G145" s="248"/>
      <c r="H145" s="248">
        <v>-429918100</v>
      </c>
      <c r="I145" s="248"/>
      <c r="J145" s="235">
        <f t="shared" si="16"/>
        <v>13551915303</v>
      </c>
      <c r="K145" s="235"/>
      <c r="L145" s="161">
        <f t="shared" si="18"/>
        <v>1.358905012487242E-2</v>
      </c>
      <c r="M145" s="161"/>
      <c r="N145" s="248">
        <v>0</v>
      </c>
      <c r="O145" s="248"/>
      <c r="P145" s="248">
        <v>-14325190548</v>
      </c>
      <c r="Q145" s="248"/>
      <c r="R145" s="248">
        <v>-8694161527</v>
      </c>
      <c r="S145" s="248"/>
      <c r="T145" s="235">
        <f t="shared" si="17"/>
        <v>-23019352075</v>
      </c>
      <c r="U145" s="242"/>
      <c r="V145" s="161">
        <f>T145/درآمدها!$J$4</f>
        <v>-6.1634900262830541E-2</v>
      </c>
      <c r="W145" s="117">
        <v>217167060</v>
      </c>
      <c r="X145" s="128">
        <f t="shared" si="19"/>
        <v>217167060</v>
      </c>
      <c r="Z145" s="128">
        <v>210238777</v>
      </c>
      <c r="AA145" s="128">
        <f t="shared" si="20"/>
        <v>640156877</v>
      </c>
    </row>
    <row r="146" spans="1:27" s="117" customFormat="1" ht="42.75" customHeight="1">
      <c r="A146" s="117">
        <v>136</v>
      </c>
      <c r="B146" s="234" t="s">
        <v>424</v>
      </c>
      <c r="C146" s="118"/>
      <c r="D146" s="248">
        <v>0</v>
      </c>
      <c r="E146" s="248"/>
      <c r="F146" s="248">
        <f>'درآمد ناشی از تغییر قیمت اوراق '!I133</f>
        <v>-2614362671</v>
      </c>
      <c r="G146" s="248"/>
      <c r="H146" s="248">
        <f>'درآمد ناشی ازفروش'!I362</f>
        <v>0</v>
      </c>
      <c r="I146" s="248"/>
      <c r="J146" s="235">
        <f t="shared" si="16"/>
        <v>-2614362671</v>
      </c>
      <c r="K146" s="235"/>
      <c r="L146" s="161">
        <f t="shared" si="18"/>
        <v>-2.6215265212696367E-3</v>
      </c>
      <c r="M146" s="161"/>
      <c r="N146" s="248">
        <v>0</v>
      </c>
      <c r="O146" s="248"/>
      <c r="P146" s="248">
        <v>-2614362671</v>
      </c>
      <c r="Q146" s="248"/>
      <c r="R146" s="248">
        <v>0</v>
      </c>
      <c r="S146" s="248"/>
      <c r="T146" s="235">
        <f t="shared" si="17"/>
        <v>-2614362671</v>
      </c>
      <c r="U146" s="242"/>
      <c r="V146" s="161">
        <f>T146/درآمدها!$J$4</f>
        <v>-7.0000225007615579E-3</v>
      </c>
      <c r="W146" s="117">
        <v>0</v>
      </c>
      <c r="X146" s="128">
        <f t="shared" si="19"/>
        <v>0</v>
      </c>
      <c r="Z146" s="128">
        <v>10649004</v>
      </c>
      <c r="AA146" s="128">
        <f t="shared" si="20"/>
        <v>10649004</v>
      </c>
    </row>
    <row r="147" spans="1:27" s="117" customFormat="1" ht="42.75" customHeight="1">
      <c r="A147" s="117">
        <v>137</v>
      </c>
      <c r="B147" s="234" t="s">
        <v>427</v>
      </c>
      <c r="C147" s="118"/>
      <c r="D147" s="248">
        <v>0</v>
      </c>
      <c r="E147" s="248"/>
      <c r="F147" s="248">
        <f>'درآمد ناشی از تغییر قیمت اوراق '!I134</f>
        <v>4582880857</v>
      </c>
      <c r="G147" s="248"/>
      <c r="H147" s="248">
        <f>'درآمد ناشی ازفروش'!I363</f>
        <v>0</v>
      </c>
      <c r="I147" s="248"/>
      <c r="J147" s="235">
        <f t="shared" si="16"/>
        <v>4582880857</v>
      </c>
      <c r="K147" s="235"/>
      <c r="L147" s="161">
        <f t="shared" si="18"/>
        <v>4.5954388209838472E-3</v>
      </c>
      <c r="M147" s="161"/>
      <c r="N147" s="248">
        <v>0</v>
      </c>
      <c r="O147" s="248"/>
      <c r="P147" s="248">
        <v>4582880857</v>
      </c>
      <c r="Q147" s="248"/>
      <c r="R147" s="248">
        <v>0</v>
      </c>
      <c r="S147" s="248"/>
      <c r="T147" s="235">
        <f t="shared" si="17"/>
        <v>4582880857</v>
      </c>
      <c r="U147" s="242"/>
      <c r="V147" s="161">
        <f>T147/درآمدها!$J$4</f>
        <v>1.2270779977530292E-2</v>
      </c>
      <c r="W147" s="117">
        <v>710100000</v>
      </c>
      <c r="X147" s="128">
        <f t="shared" si="19"/>
        <v>710100000</v>
      </c>
      <c r="Z147" s="128">
        <v>59588484</v>
      </c>
      <c r="AA147" s="128">
        <f t="shared" si="20"/>
        <v>59588484</v>
      </c>
    </row>
    <row r="148" spans="1:27" s="117" customFormat="1" ht="42.75" customHeight="1">
      <c r="A148" s="117">
        <v>138</v>
      </c>
      <c r="B148" s="234" t="s">
        <v>406</v>
      </c>
      <c r="C148" s="118"/>
      <c r="D148" s="248">
        <v>0</v>
      </c>
      <c r="E148" s="248"/>
      <c r="F148" s="248">
        <f>'درآمد ناشی از تغییر قیمت اوراق '!I135</f>
        <v>2523169087</v>
      </c>
      <c r="G148" s="248"/>
      <c r="H148" s="248">
        <f>'درآمد ناشی ازفروش'!I364</f>
        <v>0</v>
      </c>
      <c r="I148" s="248"/>
      <c r="J148" s="235">
        <f t="shared" si="16"/>
        <v>2523169087</v>
      </c>
      <c r="K148" s="235"/>
      <c r="L148" s="161">
        <f t="shared" si="18"/>
        <v>2.5300830495288982E-3</v>
      </c>
      <c r="M148" s="161"/>
      <c r="N148" s="248">
        <v>0</v>
      </c>
      <c r="O148" s="248"/>
      <c r="P148" s="248">
        <v>2523169087</v>
      </c>
      <c r="Q148" s="248"/>
      <c r="R148" s="248">
        <v>0</v>
      </c>
      <c r="S148" s="248"/>
      <c r="T148" s="235">
        <f t="shared" si="17"/>
        <v>2523169087</v>
      </c>
      <c r="U148" s="242"/>
      <c r="V148" s="161">
        <f>T148/درآمدها!$J$4</f>
        <v>6.7558493617376151E-3</v>
      </c>
      <c r="W148" s="117">
        <v>2138603550</v>
      </c>
      <c r="X148" s="128">
        <f t="shared" si="19"/>
        <v>2138603550</v>
      </c>
      <c r="Z148" s="128">
        <v>336472080</v>
      </c>
      <c r="AA148" s="128">
        <f t="shared" si="20"/>
        <v>336472080</v>
      </c>
    </row>
    <row r="149" spans="1:27" s="117" customFormat="1" ht="42.75" customHeight="1">
      <c r="A149" s="117">
        <v>139</v>
      </c>
      <c r="B149" s="234" t="s">
        <v>400</v>
      </c>
      <c r="C149" s="118"/>
      <c r="D149" s="248">
        <v>0</v>
      </c>
      <c r="E149" s="248"/>
      <c r="F149" s="248">
        <f>'درآمد ناشی از تغییر قیمت اوراق '!I136</f>
        <v>-1034249207</v>
      </c>
      <c r="G149" s="248"/>
      <c r="H149" s="248">
        <f>'درآمد ناشی ازفروش'!I365</f>
        <v>0</v>
      </c>
      <c r="I149" s="248"/>
      <c r="J149" s="235">
        <f t="shared" si="16"/>
        <v>-1034249207</v>
      </c>
      <c r="K149" s="235"/>
      <c r="L149" s="161">
        <f t="shared" si="18"/>
        <v>-1.0370832462641868E-3</v>
      </c>
      <c r="M149" s="161"/>
      <c r="N149" s="248">
        <v>0</v>
      </c>
      <c r="O149" s="248"/>
      <c r="P149" s="248">
        <v>-1034249207</v>
      </c>
      <c r="Q149" s="248"/>
      <c r="R149" s="248">
        <v>0</v>
      </c>
      <c r="S149" s="248"/>
      <c r="T149" s="235">
        <f t="shared" si="17"/>
        <v>-1034249207</v>
      </c>
      <c r="U149" s="242"/>
      <c r="V149" s="161">
        <f>T149/درآمدها!$J$4</f>
        <v>-2.7692285392162405E-3</v>
      </c>
      <c r="W149" s="117">
        <v>0</v>
      </c>
      <c r="X149" s="128">
        <f t="shared" si="19"/>
        <v>0</v>
      </c>
      <c r="Z149" s="128">
        <v>70635049</v>
      </c>
      <c r="AA149" s="128">
        <f t="shared" si="20"/>
        <v>70635049</v>
      </c>
    </row>
    <row r="150" spans="1:27" s="117" customFormat="1" ht="42.75" customHeight="1">
      <c r="A150" s="117">
        <v>140</v>
      </c>
      <c r="B150" s="234" t="s">
        <v>393</v>
      </c>
      <c r="C150" s="118"/>
      <c r="D150" s="248">
        <v>0</v>
      </c>
      <c r="E150" s="248"/>
      <c r="F150" s="248">
        <f>'درآمد ناشی از تغییر قیمت اوراق '!I137</f>
        <v>227169142</v>
      </c>
      <c r="G150" s="248"/>
      <c r="H150" s="248">
        <f>'درآمد ناشی ازفروش'!I366</f>
        <v>0</v>
      </c>
      <c r="I150" s="248"/>
      <c r="J150" s="235">
        <f t="shared" si="16"/>
        <v>227169142</v>
      </c>
      <c r="K150" s="235"/>
      <c r="L150" s="161">
        <f t="shared" si="18"/>
        <v>2.277916285957665E-4</v>
      </c>
      <c r="M150" s="161"/>
      <c r="N150" s="248">
        <v>0</v>
      </c>
      <c r="O150" s="248"/>
      <c r="P150" s="248">
        <v>227169142</v>
      </c>
      <c r="Q150" s="248"/>
      <c r="R150" s="248">
        <v>0</v>
      </c>
      <c r="S150" s="248"/>
      <c r="T150" s="235">
        <f t="shared" si="17"/>
        <v>227169142</v>
      </c>
      <c r="U150" s="242"/>
      <c r="V150" s="161">
        <f>T150/درآمدها!$J$4</f>
        <v>6.0825115165465788E-4</v>
      </c>
      <c r="W150" s="117">
        <v>0</v>
      </c>
      <c r="X150" s="128">
        <f t="shared" si="19"/>
        <v>0</v>
      </c>
      <c r="Z150" s="128">
        <v>188400443</v>
      </c>
      <c r="AA150" s="128">
        <f t="shared" si="20"/>
        <v>188400443</v>
      </c>
    </row>
    <row r="151" spans="1:27" s="117" customFormat="1" ht="42.75" customHeight="1">
      <c r="A151" s="117">
        <v>141</v>
      </c>
      <c r="B151" s="234" t="s">
        <v>403</v>
      </c>
      <c r="C151" s="118"/>
      <c r="D151" s="248">
        <v>0</v>
      </c>
      <c r="E151" s="248"/>
      <c r="F151" s="248">
        <f>'درآمد ناشی از تغییر قیمت اوراق '!I138</f>
        <v>4602284598</v>
      </c>
      <c r="G151" s="248"/>
      <c r="H151" s="248">
        <f>'درآمد ناشی ازفروش'!I367</f>
        <v>0</v>
      </c>
      <c r="I151" s="248"/>
      <c r="J151" s="235">
        <f t="shared" si="16"/>
        <v>4602284598</v>
      </c>
      <c r="K151" s="235"/>
      <c r="L151" s="161">
        <f t="shared" si="18"/>
        <v>4.6148957319195778E-3</v>
      </c>
      <c r="M151" s="161"/>
      <c r="N151" s="248">
        <v>0</v>
      </c>
      <c r="O151" s="248"/>
      <c r="P151" s="248">
        <v>4602284598</v>
      </c>
      <c r="Q151" s="248"/>
      <c r="R151" s="248">
        <v>0</v>
      </c>
      <c r="S151" s="248"/>
      <c r="T151" s="235">
        <f t="shared" si="17"/>
        <v>4602284598</v>
      </c>
      <c r="U151" s="242"/>
      <c r="V151" s="161">
        <f>T151/درآمدها!$J$4</f>
        <v>1.2322733987241957E-2</v>
      </c>
      <c r="W151" s="117">
        <v>0</v>
      </c>
      <c r="X151" s="128">
        <f t="shared" si="19"/>
        <v>0</v>
      </c>
      <c r="Z151" s="128">
        <v>80556118</v>
      </c>
      <c r="AA151" s="128">
        <f t="shared" si="20"/>
        <v>80556118</v>
      </c>
    </row>
    <row r="152" spans="1:27" s="117" customFormat="1" ht="42.75" customHeight="1">
      <c r="A152" s="117">
        <v>142</v>
      </c>
      <c r="B152" s="234" t="s">
        <v>338</v>
      </c>
      <c r="C152" s="118"/>
      <c r="D152" s="248">
        <v>0</v>
      </c>
      <c r="E152" s="248"/>
      <c r="F152" s="248">
        <f>'درآمد ناشی از تغییر قیمت اوراق '!I139</f>
        <v>1341124402</v>
      </c>
      <c r="G152" s="248"/>
      <c r="H152" s="248">
        <v>-74660659</v>
      </c>
      <c r="I152" s="248"/>
      <c r="J152" s="235">
        <f t="shared" si="16"/>
        <v>1266463743</v>
      </c>
      <c r="K152" s="235"/>
      <c r="L152" s="161">
        <f t="shared" si="18"/>
        <v>1.2699340941977951E-3</v>
      </c>
      <c r="M152" s="161"/>
      <c r="N152" s="248">
        <v>0</v>
      </c>
      <c r="O152" s="248"/>
      <c r="P152" s="248">
        <v>-4615300924</v>
      </c>
      <c r="Q152" s="248"/>
      <c r="R152" s="248">
        <v>-195310909</v>
      </c>
      <c r="S152" s="248"/>
      <c r="T152" s="235">
        <f t="shared" si="17"/>
        <v>-4810611833</v>
      </c>
      <c r="U152" s="242"/>
      <c r="V152" s="161">
        <f>T152/درآمدها!$J$4</f>
        <v>-1.2880535454000063E-2</v>
      </c>
      <c r="W152" s="117">
        <v>958411300</v>
      </c>
      <c r="X152" s="128">
        <f t="shared" si="19"/>
        <v>958411300</v>
      </c>
      <c r="Z152" s="128">
        <v>149464785</v>
      </c>
      <c r="AA152" s="128">
        <f t="shared" si="20"/>
        <v>224125444</v>
      </c>
    </row>
    <row r="153" spans="1:27" s="117" customFormat="1" ht="42.75" customHeight="1">
      <c r="A153" s="117">
        <v>143</v>
      </c>
      <c r="B153" s="234" t="s">
        <v>295</v>
      </c>
      <c r="C153" s="118"/>
      <c r="D153" s="248">
        <v>0</v>
      </c>
      <c r="E153" s="248"/>
      <c r="F153" s="248">
        <f>'درآمد ناشی از تغییر قیمت اوراق '!I140</f>
        <v>524793934</v>
      </c>
      <c r="G153" s="248"/>
      <c r="H153" s="248">
        <v>-42489694</v>
      </c>
      <c r="I153" s="248"/>
      <c r="J153" s="235">
        <f t="shared" si="16"/>
        <v>482304240</v>
      </c>
      <c r="K153" s="235"/>
      <c r="L153" s="161">
        <f t="shared" si="18"/>
        <v>4.8362584522260258E-4</v>
      </c>
      <c r="M153" s="161"/>
      <c r="N153" s="248">
        <v>0</v>
      </c>
      <c r="O153" s="248"/>
      <c r="P153" s="248">
        <v>-3021027432</v>
      </c>
      <c r="Q153" s="248"/>
      <c r="R153" s="248">
        <v>-152543837</v>
      </c>
      <c r="S153" s="248"/>
      <c r="T153" s="235">
        <f t="shared" si="17"/>
        <v>-3173571269</v>
      </c>
      <c r="U153" s="242"/>
      <c r="V153" s="161">
        <f>T153/درآمدها!$J$4</f>
        <v>-8.4973177352907561E-3</v>
      </c>
      <c r="W153" s="117">
        <v>42142000</v>
      </c>
      <c r="X153" s="128">
        <f t="shared" si="19"/>
        <v>42142000</v>
      </c>
      <c r="Z153" s="128">
        <v>79038030</v>
      </c>
      <c r="AA153" s="128">
        <f t="shared" si="20"/>
        <v>121527724</v>
      </c>
    </row>
    <row r="154" spans="1:27" s="117" customFormat="1" ht="42.75" customHeight="1">
      <c r="A154" s="117">
        <v>144</v>
      </c>
      <c r="B154" s="234" t="s">
        <v>299</v>
      </c>
      <c r="C154" s="118"/>
      <c r="D154" s="248">
        <v>0</v>
      </c>
      <c r="E154" s="248"/>
      <c r="F154" s="248">
        <v>0</v>
      </c>
      <c r="G154" s="248"/>
      <c r="H154" s="248">
        <f>'درآمد ناشی ازفروش'!I370</f>
        <v>0</v>
      </c>
      <c r="I154" s="248"/>
      <c r="J154" s="235">
        <f t="shared" si="16"/>
        <v>0</v>
      </c>
      <c r="K154" s="235"/>
      <c r="L154" s="161">
        <f t="shared" si="18"/>
        <v>0</v>
      </c>
      <c r="M154" s="161"/>
      <c r="N154" s="248">
        <v>0</v>
      </c>
      <c r="O154" s="248"/>
      <c r="P154" s="248">
        <v>0</v>
      </c>
      <c r="Q154" s="248"/>
      <c r="R154" s="248">
        <v>9921287456</v>
      </c>
      <c r="S154" s="248"/>
      <c r="T154" s="235">
        <f t="shared" si="17"/>
        <v>9921287456</v>
      </c>
      <c r="U154" s="242"/>
      <c r="V154" s="161">
        <f>T154/درآمدها!$J$4</f>
        <v>2.6564499332435348E-2</v>
      </c>
      <c r="X154" s="128"/>
      <c r="Z154" s="128"/>
      <c r="AA154" s="128"/>
    </row>
    <row r="155" spans="1:27" s="117" customFormat="1" ht="42.75" customHeight="1">
      <c r="A155" s="117">
        <v>145</v>
      </c>
      <c r="B155" s="234" t="s">
        <v>287</v>
      </c>
      <c r="C155" s="118"/>
      <c r="D155" s="248">
        <v>0</v>
      </c>
      <c r="E155" s="248"/>
      <c r="F155" s="248">
        <f>'درآمد ناشی از تغییر قیمت اوراق '!I141</f>
        <v>14472307699</v>
      </c>
      <c r="G155" s="248"/>
      <c r="H155" s="248">
        <v>-187489370</v>
      </c>
      <c r="I155" s="248"/>
      <c r="J155" s="235">
        <f t="shared" si="16"/>
        <v>14284818329</v>
      </c>
      <c r="K155" s="235"/>
      <c r="L155" s="161">
        <f t="shared" si="18"/>
        <v>1.4323961444365388E-2</v>
      </c>
      <c r="M155" s="161"/>
      <c r="N155" s="248">
        <v>0</v>
      </c>
      <c r="O155" s="248"/>
      <c r="P155" s="248">
        <v>-229046287</v>
      </c>
      <c r="Q155" s="248"/>
      <c r="R155" s="248">
        <v>-926155630</v>
      </c>
      <c r="S155" s="248"/>
      <c r="T155" s="235">
        <f t="shared" si="17"/>
        <v>-1155201917</v>
      </c>
      <c r="U155" s="242"/>
      <c r="V155" s="161">
        <f>T155/درآمدها!$J$4</f>
        <v>-3.0930824944917852E-3</v>
      </c>
      <c r="W155" s="117">
        <v>0</v>
      </c>
      <c r="X155" s="128">
        <f t="shared" ref="X155:X161" si="21">W155-N155</f>
        <v>0</v>
      </c>
      <c r="Z155" s="128">
        <v>159831849</v>
      </c>
      <c r="AA155" s="128">
        <f t="shared" ref="AA155:AA161" si="22">Z155-H155</f>
        <v>347321219</v>
      </c>
    </row>
    <row r="156" spans="1:27" s="117" customFormat="1" ht="42.75" customHeight="1">
      <c r="A156" s="117">
        <v>146</v>
      </c>
      <c r="B156" s="234" t="s">
        <v>276</v>
      </c>
      <c r="C156" s="118"/>
      <c r="D156" s="248">
        <v>0</v>
      </c>
      <c r="E156" s="248"/>
      <c r="F156" s="248">
        <f>'درآمد ناشی از تغییر قیمت اوراق '!I142</f>
        <v>638862269</v>
      </c>
      <c r="G156" s="248"/>
      <c r="H156" s="248">
        <v>7921444</v>
      </c>
      <c r="I156" s="248"/>
      <c r="J156" s="235">
        <f t="shared" si="16"/>
        <v>646783713</v>
      </c>
      <c r="K156" s="235"/>
      <c r="L156" s="161">
        <f t="shared" si="18"/>
        <v>6.4855602321853571E-4</v>
      </c>
      <c r="M156" s="161"/>
      <c r="N156" s="248">
        <v>0</v>
      </c>
      <c r="O156" s="248"/>
      <c r="P156" s="248">
        <v>2187946900</v>
      </c>
      <c r="Q156" s="248"/>
      <c r="R156" s="248">
        <v>2857370618</v>
      </c>
      <c r="S156" s="248"/>
      <c r="T156" s="235">
        <f t="shared" si="17"/>
        <v>5045317518</v>
      </c>
      <c r="U156" s="242"/>
      <c r="V156" s="161">
        <f>T156/درآمدها!$J$4</f>
        <v>1.3508965891093254E-2</v>
      </c>
      <c r="W156" s="117">
        <v>0</v>
      </c>
      <c r="X156" s="128">
        <f t="shared" si="21"/>
        <v>0</v>
      </c>
      <c r="Z156" s="128">
        <v>81123003</v>
      </c>
      <c r="AA156" s="128">
        <f t="shared" si="22"/>
        <v>73201559</v>
      </c>
    </row>
    <row r="157" spans="1:27" s="117" customFormat="1" ht="42.75" customHeight="1">
      <c r="A157" s="117">
        <v>147</v>
      </c>
      <c r="B157" s="234" t="s">
        <v>275</v>
      </c>
      <c r="C157" s="118"/>
      <c r="D157" s="248">
        <v>0</v>
      </c>
      <c r="E157" s="248"/>
      <c r="F157" s="248">
        <f>'درآمد ناشی از تغییر قیمت اوراق '!I143</f>
        <v>8730887098</v>
      </c>
      <c r="G157" s="248"/>
      <c r="H157" s="248">
        <v>-185078228</v>
      </c>
      <c r="I157" s="248"/>
      <c r="J157" s="235">
        <f t="shared" si="16"/>
        <v>8545808870</v>
      </c>
      <c r="K157" s="235"/>
      <c r="L157" s="161">
        <f t="shared" si="18"/>
        <v>8.5692260094262576E-3</v>
      </c>
      <c r="M157" s="161"/>
      <c r="N157" s="248">
        <v>22708105272</v>
      </c>
      <c r="O157" s="248"/>
      <c r="P157" s="248">
        <v>-4702050166</v>
      </c>
      <c r="Q157" s="248"/>
      <c r="R157" s="248">
        <v>-3373942624</v>
      </c>
      <c r="S157" s="248"/>
      <c r="T157" s="235">
        <f t="shared" si="17"/>
        <v>14632112482</v>
      </c>
      <c r="U157" s="242"/>
      <c r="V157" s="161">
        <f>T157/درآمدها!$J$4</f>
        <v>3.9177853074415341E-2</v>
      </c>
      <c r="W157" s="117">
        <v>0</v>
      </c>
      <c r="X157" s="128">
        <f t="shared" si="21"/>
        <v>-22708105272</v>
      </c>
      <c r="Z157" s="128">
        <v>273434156</v>
      </c>
      <c r="AA157" s="128">
        <f t="shared" si="22"/>
        <v>458512384</v>
      </c>
    </row>
    <row r="158" spans="1:27" s="117" customFormat="1" ht="42.75" customHeight="1">
      <c r="A158" s="117">
        <v>148</v>
      </c>
      <c r="B158" s="234" t="s">
        <v>266</v>
      </c>
      <c r="C158" s="118"/>
      <c r="D158" s="248">
        <v>0</v>
      </c>
      <c r="E158" s="248"/>
      <c r="F158" s="248">
        <f>'درآمد ناشی از تغییر قیمت اوراق '!I144</f>
        <v>13559240011</v>
      </c>
      <c r="G158" s="248"/>
      <c r="H158" s="248">
        <v>14769446695</v>
      </c>
      <c r="I158" s="248"/>
      <c r="J158" s="235">
        <f t="shared" si="16"/>
        <v>28328686706</v>
      </c>
      <c r="K158" s="235"/>
      <c r="L158" s="161">
        <f t="shared" si="18"/>
        <v>2.8406312688098193E-2</v>
      </c>
      <c r="M158" s="161"/>
      <c r="N158" s="248">
        <v>0</v>
      </c>
      <c r="O158" s="248"/>
      <c r="P158" s="248">
        <v>52372356879</v>
      </c>
      <c r="Q158" s="248"/>
      <c r="R158" s="248">
        <v>15496118668</v>
      </c>
      <c r="S158" s="248"/>
      <c r="T158" s="235">
        <f t="shared" si="17"/>
        <v>67868475547</v>
      </c>
      <c r="U158" s="242"/>
      <c r="V158" s="161">
        <f>T158/درآمدها!$J$4</f>
        <v>0.18171956828761865</v>
      </c>
      <c r="W158" s="117">
        <v>89103885</v>
      </c>
      <c r="X158" s="128">
        <f t="shared" si="21"/>
        <v>89103885</v>
      </c>
      <c r="Z158" s="128">
        <v>-52562770</v>
      </c>
      <c r="AA158" s="128">
        <f t="shared" si="22"/>
        <v>-14822009465</v>
      </c>
    </row>
    <row r="159" spans="1:27" s="117" customFormat="1" ht="42.75" customHeight="1">
      <c r="A159" s="117">
        <v>149</v>
      </c>
      <c r="B159" s="234" t="s">
        <v>254</v>
      </c>
      <c r="C159" s="118"/>
      <c r="D159" s="248">
        <v>0</v>
      </c>
      <c r="E159" s="248"/>
      <c r="F159" s="248">
        <f>'درآمد ناشی از تغییر قیمت اوراق '!I145</f>
        <v>5642474662</v>
      </c>
      <c r="G159" s="248"/>
      <c r="H159" s="248">
        <v>-19076537</v>
      </c>
      <c r="I159" s="248"/>
      <c r="J159" s="235">
        <f t="shared" si="16"/>
        <v>5623398125</v>
      </c>
      <c r="K159" s="235"/>
      <c r="L159" s="161">
        <f t="shared" si="18"/>
        <v>5.6388073039256789E-3</v>
      </c>
      <c r="M159" s="161"/>
      <c r="N159" s="248">
        <v>1247347677</v>
      </c>
      <c r="O159" s="248"/>
      <c r="P159" s="248">
        <v>3172203592</v>
      </c>
      <c r="Q159" s="248"/>
      <c r="R159" s="248">
        <v>-105775420</v>
      </c>
      <c r="S159" s="248"/>
      <c r="T159" s="235">
        <f t="shared" si="17"/>
        <v>4313775849</v>
      </c>
      <c r="U159" s="242"/>
      <c r="V159" s="161">
        <f>T159/درآمدها!$J$4</f>
        <v>1.1550244478778282E-2</v>
      </c>
      <c r="W159" s="117">
        <v>1264760320</v>
      </c>
      <c r="X159" s="128">
        <f t="shared" si="21"/>
        <v>17412643</v>
      </c>
      <c r="Z159" s="128">
        <v>5635765052</v>
      </c>
      <c r="AA159" s="128">
        <f t="shared" si="22"/>
        <v>5654841589</v>
      </c>
    </row>
    <row r="160" spans="1:27" s="117" customFormat="1" ht="49.5" customHeight="1">
      <c r="A160" s="117">
        <v>150</v>
      </c>
      <c r="B160" s="234" t="s">
        <v>262</v>
      </c>
      <c r="C160" s="118"/>
      <c r="D160" s="248">
        <v>0</v>
      </c>
      <c r="E160" s="248"/>
      <c r="F160" s="248">
        <f>'درآمد ناشی از تغییر قیمت اوراق '!I146</f>
        <v>8071542</v>
      </c>
      <c r="G160" s="248"/>
      <c r="H160" s="248">
        <v>-27242063</v>
      </c>
      <c r="I160" s="248"/>
      <c r="J160" s="235">
        <f t="shared" si="16"/>
        <v>-19170521</v>
      </c>
      <c r="K160" s="235"/>
      <c r="L160" s="161">
        <f t="shared" si="18"/>
        <v>-1.9223051868635142E-5</v>
      </c>
      <c r="M160" s="161"/>
      <c r="N160" s="248">
        <v>1205793100</v>
      </c>
      <c r="O160" s="248"/>
      <c r="P160" s="248">
        <v>-2080682203</v>
      </c>
      <c r="Q160" s="248"/>
      <c r="R160" s="248">
        <v>-138053202</v>
      </c>
      <c r="S160" s="248"/>
      <c r="T160" s="235">
        <f t="shared" si="17"/>
        <v>-1012942305</v>
      </c>
      <c r="U160" s="242"/>
      <c r="V160" s="161">
        <f>T160/درآمدها!$J$4</f>
        <v>-2.7121787675545026E-3</v>
      </c>
      <c r="W160" s="117">
        <v>4795700</v>
      </c>
      <c r="X160" s="128">
        <f t="shared" si="21"/>
        <v>-1200997400</v>
      </c>
      <c r="Z160" s="128">
        <v>-270359229</v>
      </c>
      <c r="AA160" s="128">
        <f t="shared" si="22"/>
        <v>-243117166</v>
      </c>
    </row>
    <row r="161" spans="1:27" s="117" customFormat="1" ht="42.75" customHeight="1">
      <c r="A161" s="117">
        <v>151</v>
      </c>
      <c r="B161" s="234" t="s">
        <v>225</v>
      </c>
      <c r="C161" s="118"/>
      <c r="D161" s="248">
        <v>0</v>
      </c>
      <c r="E161" s="248"/>
      <c r="F161" s="248">
        <f>'درآمد ناشی از تغییر قیمت اوراق '!I147</f>
        <v>-320464344</v>
      </c>
      <c r="G161" s="248"/>
      <c r="H161" s="248">
        <v>6088179</v>
      </c>
      <c r="I161" s="248"/>
      <c r="J161" s="235">
        <f t="shared" si="16"/>
        <v>-314376165</v>
      </c>
      <c r="K161" s="235"/>
      <c r="L161" s="161">
        <f t="shared" si="18"/>
        <v>-3.1523761540218966E-4</v>
      </c>
      <c r="M161" s="161"/>
      <c r="N161" s="248">
        <v>0</v>
      </c>
      <c r="O161" s="248"/>
      <c r="P161" s="248">
        <v>147974324</v>
      </c>
      <c r="Q161" s="248"/>
      <c r="R161" s="248">
        <v>4299268050</v>
      </c>
      <c r="S161" s="248"/>
      <c r="T161" s="235">
        <f t="shared" si="17"/>
        <v>4447242374</v>
      </c>
      <c r="U161" s="242"/>
      <c r="V161" s="161">
        <f>T161/درآمدها!$J$4</f>
        <v>1.19076044917795E-2</v>
      </c>
      <c r="W161" s="117">
        <v>0</v>
      </c>
      <c r="X161" s="128">
        <f t="shared" si="21"/>
        <v>0</v>
      </c>
      <c r="Z161" s="128">
        <v>0</v>
      </c>
      <c r="AA161" s="128">
        <f t="shared" si="22"/>
        <v>-6088179</v>
      </c>
    </row>
    <row r="162" spans="1:27" s="117" customFormat="1" ht="42.75" customHeight="1">
      <c r="A162" s="117">
        <v>152</v>
      </c>
      <c r="B162" s="234" t="s">
        <v>226</v>
      </c>
      <c r="C162" s="118"/>
      <c r="D162" s="248">
        <v>0</v>
      </c>
      <c r="E162" s="248"/>
      <c r="F162" s="248">
        <f>'درآمد ناشی از تغییر قیمت اوراق '!I148</f>
        <v>6121351548</v>
      </c>
      <c r="G162" s="248"/>
      <c r="H162" s="248">
        <v>2440824834</v>
      </c>
      <c r="I162" s="248"/>
      <c r="J162" s="235">
        <f t="shared" si="16"/>
        <v>8562176382</v>
      </c>
      <c r="K162" s="235"/>
      <c r="L162" s="161">
        <f t="shared" si="18"/>
        <v>8.5856383715178525E-3</v>
      </c>
      <c r="M162" s="161"/>
      <c r="N162" s="248">
        <v>1025393390</v>
      </c>
      <c r="O162" s="248"/>
      <c r="P162" s="248">
        <v>4319355423</v>
      </c>
      <c r="Q162" s="248"/>
      <c r="R162" s="248">
        <v>2359793158</v>
      </c>
      <c r="S162" s="248"/>
      <c r="T162" s="235">
        <f t="shared" si="17"/>
        <v>7704541971</v>
      </c>
      <c r="U162" s="242"/>
      <c r="V162" s="161">
        <f>T162/درآمدها!$J$4</f>
        <v>2.0629106953410064E-2</v>
      </c>
      <c r="X162" s="128"/>
      <c r="Z162" s="128"/>
      <c r="AA162" s="128"/>
    </row>
    <row r="163" spans="1:27" s="117" customFormat="1" ht="42.75" customHeight="1">
      <c r="A163" s="117">
        <v>153</v>
      </c>
      <c r="B163" s="234" t="s">
        <v>227</v>
      </c>
      <c r="C163" s="118"/>
      <c r="D163" s="248">
        <v>0</v>
      </c>
      <c r="E163" s="248"/>
      <c r="F163" s="248">
        <f>'درآمد ناشی از تغییر قیمت اوراق '!I149</f>
        <v>2296078218</v>
      </c>
      <c r="G163" s="248"/>
      <c r="H163" s="248">
        <v>-24109557</v>
      </c>
      <c r="I163" s="248"/>
      <c r="J163" s="235">
        <f t="shared" si="16"/>
        <v>2271968661</v>
      </c>
      <c r="K163" s="235"/>
      <c r="L163" s="161">
        <f t="shared" si="18"/>
        <v>2.2781942866506619E-3</v>
      </c>
      <c r="M163" s="161"/>
      <c r="N163" s="248">
        <v>1941183900</v>
      </c>
      <c r="O163" s="248"/>
      <c r="P163" s="248">
        <v>834495133</v>
      </c>
      <c r="Q163" s="248"/>
      <c r="R163" s="248">
        <v>-539134055</v>
      </c>
      <c r="S163" s="248"/>
      <c r="T163" s="235">
        <f t="shared" si="17"/>
        <v>2236544978</v>
      </c>
      <c r="U163" s="242"/>
      <c r="V163" s="161">
        <f>T163/درآمدها!$J$4</f>
        <v>5.9884060247757664E-3</v>
      </c>
      <c r="W163" s="117">
        <v>282652500</v>
      </c>
      <c r="X163" s="128">
        <f>W163-N163</f>
        <v>-1658531400</v>
      </c>
      <c r="Z163" s="128">
        <v>21722291</v>
      </c>
      <c r="AA163" s="128">
        <f>Z163-H163</f>
        <v>45831848</v>
      </c>
    </row>
    <row r="164" spans="1:27" s="117" customFormat="1" ht="42.75" customHeight="1">
      <c r="A164" s="117">
        <v>154</v>
      </c>
      <c r="B164" s="234" t="s">
        <v>228</v>
      </c>
      <c r="C164" s="118"/>
      <c r="D164" s="248">
        <v>0</v>
      </c>
      <c r="E164" s="248"/>
      <c r="F164" s="248">
        <f>'درآمد ناشی از تغییر قیمت اوراق '!I150</f>
        <v>-23271268</v>
      </c>
      <c r="G164" s="248"/>
      <c r="H164" s="248">
        <v>-61524945</v>
      </c>
      <c r="I164" s="248"/>
      <c r="J164" s="235">
        <f t="shared" si="16"/>
        <v>-84796213</v>
      </c>
      <c r="K164" s="235"/>
      <c r="L164" s="161">
        <f t="shared" si="18"/>
        <v>-8.5028570729133211E-5</v>
      </c>
      <c r="M164" s="161"/>
      <c r="N164" s="248">
        <v>0</v>
      </c>
      <c r="O164" s="248"/>
      <c r="P164" s="248">
        <v>-4834280728</v>
      </c>
      <c r="Q164" s="248"/>
      <c r="R164" s="248">
        <v>-429822801</v>
      </c>
      <c r="S164" s="248"/>
      <c r="T164" s="235">
        <f t="shared" si="17"/>
        <v>-5264103529</v>
      </c>
      <c r="U164" s="242"/>
      <c r="V164" s="161">
        <f>T164/درآمدها!$J$4</f>
        <v>-1.4094770996421683E-2</v>
      </c>
      <c r="W164" s="117">
        <v>0</v>
      </c>
      <c r="X164" s="128">
        <f>W164-N164</f>
        <v>0</v>
      </c>
      <c r="Z164" s="128">
        <v>513579645</v>
      </c>
      <c r="AA164" s="128">
        <f>Z164-H164</f>
        <v>575104590</v>
      </c>
    </row>
    <row r="165" spans="1:27" s="117" customFormat="1" ht="42.75" customHeight="1">
      <c r="A165" s="117">
        <v>155</v>
      </c>
      <c r="B165" s="234" t="s">
        <v>167</v>
      </c>
      <c r="C165" s="118"/>
      <c r="D165" s="248">
        <v>0</v>
      </c>
      <c r="E165" s="248"/>
      <c r="F165" s="248">
        <v>0</v>
      </c>
      <c r="G165" s="248"/>
      <c r="H165" s="248">
        <f>'درآمد ناشی ازفروش'!I381</f>
        <v>0</v>
      </c>
      <c r="I165" s="248"/>
      <c r="J165" s="235">
        <f t="shared" si="16"/>
        <v>0</v>
      </c>
      <c r="K165" s="235"/>
      <c r="L165" s="161">
        <f t="shared" si="18"/>
        <v>0</v>
      </c>
      <c r="M165" s="161"/>
      <c r="N165" s="248">
        <v>100856800</v>
      </c>
      <c r="O165" s="248"/>
      <c r="P165" s="248">
        <v>0</v>
      </c>
      <c r="Q165" s="248"/>
      <c r="R165" s="248">
        <v>-1637875825</v>
      </c>
      <c r="S165" s="248"/>
      <c r="T165" s="235">
        <f t="shared" si="17"/>
        <v>-1537019025</v>
      </c>
      <c r="U165" s="242"/>
      <c r="V165" s="161">
        <f>T165/درآمدها!$J$4</f>
        <v>-4.11540750579306E-3</v>
      </c>
      <c r="W165" s="117">
        <v>0</v>
      </c>
      <c r="X165" s="128">
        <f>W165-N165</f>
        <v>-100856800</v>
      </c>
      <c r="Z165" s="128">
        <v>115599221</v>
      </c>
      <c r="AA165" s="128">
        <f>Z165-H165</f>
        <v>115599221</v>
      </c>
    </row>
    <row r="166" spans="1:27" s="117" customFormat="1" ht="42.75" customHeight="1">
      <c r="A166" s="117">
        <v>156</v>
      </c>
      <c r="B166" s="234" t="s">
        <v>166</v>
      </c>
      <c r="C166" s="118"/>
      <c r="D166" s="248">
        <v>0</v>
      </c>
      <c r="E166" s="248"/>
      <c r="F166" s="248">
        <f>'درآمد ناشی از تغییر قیمت اوراق '!I151</f>
        <v>4910492087</v>
      </c>
      <c r="G166" s="248"/>
      <c r="H166" s="248">
        <v>-147986336</v>
      </c>
      <c r="I166" s="248"/>
      <c r="J166" s="235">
        <f t="shared" si="16"/>
        <v>4762505751</v>
      </c>
      <c r="K166" s="235"/>
      <c r="L166" s="161">
        <f t="shared" si="18"/>
        <v>4.7755559213099198E-3</v>
      </c>
      <c r="M166" s="161"/>
      <c r="N166" s="248">
        <v>427393258</v>
      </c>
      <c r="O166" s="248"/>
      <c r="P166" s="248">
        <v>-6468365498</v>
      </c>
      <c r="Q166" s="248"/>
      <c r="R166" s="248">
        <v>-675307266</v>
      </c>
      <c r="S166" s="248"/>
      <c r="T166" s="235">
        <f t="shared" si="17"/>
        <v>-6716279506</v>
      </c>
      <c r="U166" s="242"/>
      <c r="V166" s="161">
        <f>T166/درآمدها!$J$4</f>
        <v>-1.7983009084742138E-2</v>
      </c>
      <c r="W166" s="117">
        <v>0</v>
      </c>
      <c r="X166" s="128">
        <f>W166-N166</f>
        <v>-427393258</v>
      </c>
      <c r="Z166" s="128">
        <v>-256212575</v>
      </c>
      <c r="AA166" s="128">
        <f>Z166-H166</f>
        <v>-108226239</v>
      </c>
    </row>
    <row r="167" spans="1:27" s="117" customFormat="1" ht="42.75" customHeight="1">
      <c r="A167" s="117">
        <v>157</v>
      </c>
      <c r="B167" s="234" t="s">
        <v>165</v>
      </c>
      <c r="C167" s="118"/>
      <c r="D167" s="248">
        <v>0</v>
      </c>
      <c r="E167" s="248"/>
      <c r="F167" s="248">
        <f>'درآمد ناشی از تغییر قیمت اوراق '!I152</f>
        <v>-474122383</v>
      </c>
      <c r="G167" s="248"/>
      <c r="H167" s="248">
        <v>904171801</v>
      </c>
      <c r="I167" s="248"/>
      <c r="J167" s="235">
        <f t="shared" si="16"/>
        <v>430049418</v>
      </c>
      <c r="K167" s="235"/>
      <c r="L167" s="161">
        <f t="shared" si="18"/>
        <v>4.3122783508546043E-4</v>
      </c>
      <c r="M167" s="161"/>
      <c r="N167" s="248">
        <v>493491927</v>
      </c>
      <c r="O167" s="248"/>
      <c r="P167" s="248">
        <v>0</v>
      </c>
      <c r="Q167" s="248"/>
      <c r="R167" s="248">
        <v>3352131691</v>
      </c>
      <c r="S167" s="248"/>
      <c r="T167" s="235">
        <f t="shared" si="17"/>
        <v>3845623618</v>
      </c>
      <c r="U167" s="242"/>
      <c r="V167" s="161">
        <f>T167/درآمدها!$J$4</f>
        <v>1.0296754981267888E-2</v>
      </c>
      <c r="W167" s="117">
        <v>789541200</v>
      </c>
      <c r="X167" s="128">
        <f>W167-N167</f>
        <v>296049273</v>
      </c>
      <c r="Z167" s="128">
        <v>424605814</v>
      </c>
      <c r="AA167" s="128">
        <f>Z167-H167</f>
        <v>-479565987</v>
      </c>
    </row>
    <row r="168" spans="1:27" s="117" customFormat="1" ht="42.75" customHeight="1">
      <c r="A168" s="117">
        <v>158</v>
      </c>
      <c r="B168" s="234" t="s">
        <v>164</v>
      </c>
      <c r="C168" s="118"/>
      <c r="D168" s="248">
        <v>0</v>
      </c>
      <c r="E168" s="248"/>
      <c r="F168" s="248">
        <f>'درآمد ناشی از تغییر قیمت اوراق '!I153</f>
        <v>15830485777</v>
      </c>
      <c r="G168" s="248"/>
      <c r="H168" s="248">
        <v>-189786607</v>
      </c>
      <c r="I168" s="248"/>
      <c r="J168" s="235">
        <f t="shared" si="16"/>
        <v>15640699170</v>
      </c>
      <c r="K168" s="235"/>
      <c r="L168" s="161">
        <f t="shared" si="18"/>
        <v>1.568355765639487E-2</v>
      </c>
      <c r="M168" s="161"/>
      <c r="N168" s="248">
        <v>0</v>
      </c>
      <c r="O168" s="248"/>
      <c r="P168" s="248">
        <v>-9835883624</v>
      </c>
      <c r="Q168" s="248"/>
      <c r="R168" s="248">
        <v>-8554423394</v>
      </c>
      <c r="S168" s="248"/>
      <c r="T168" s="235">
        <f t="shared" si="17"/>
        <v>-18390307018</v>
      </c>
      <c r="U168" s="242"/>
      <c r="V168" s="161">
        <f>T168/درآمدها!$J$4</f>
        <v>-4.9240514466446492E-2</v>
      </c>
      <c r="X168" s="128"/>
      <c r="Z168" s="128"/>
      <c r="AA168" s="128"/>
    </row>
    <row r="169" spans="1:27" s="117" customFormat="1" ht="42.75" customHeight="1">
      <c r="A169" s="117">
        <v>159</v>
      </c>
      <c r="B169" s="234" t="s">
        <v>163</v>
      </c>
      <c r="C169" s="118"/>
      <c r="D169" s="248">
        <v>0</v>
      </c>
      <c r="E169" s="248"/>
      <c r="F169" s="248">
        <f>'درآمد ناشی از تغییر قیمت اوراق '!I154</f>
        <v>100555489</v>
      </c>
      <c r="G169" s="248"/>
      <c r="H169" s="248">
        <v>-25330086</v>
      </c>
      <c r="I169" s="248"/>
      <c r="J169" s="235">
        <f t="shared" si="16"/>
        <v>75225403</v>
      </c>
      <c r="K169" s="235"/>
      <c r="L169" s="161">
        <f t="shared" si="18"/>
        <v>7.5431534891930258E-5</v>
      </c>
      <c r="M169" s="161"/>
      <c r="N169" s="248">
        <v>601262220</v>
      </c>
      <c r="O169" s="248"/>
      <c r="P169" s="248">
        <v>-1739204752</v>
      </c>
      <c r="Q169" s="248"/>
      <c r="R169" s="248">
        <v>-142860637</v>
      </c>
      <c r="S169" s="248"/>
      <c r="T169" s="235">
        <f t="shared" si="17"/>
        <v>-1280803169</v>
      </c>
      <c r="U169" s="242"/>
      <c r="V169" s="161">
        <f>T169/درآمدها!$J$4</f>
        <v>-3.4293830391241495E-3</v>
      </c>
      <c r="W169" s="117">
        <v>140106825</v>
      </c>
      <c r="X169" s="128">
        <f t="shared" ref="X169:X180" si="23">W169-N169</f>
        <v>-461155395</v>
      </c>
      <c r="Z169" s="128">
        <v>-41765016</v>
      </c>
      <c r="AA169" s="128">
        <f t="shared" ref="AA169:AA180" si="24">Z169-H169</f>
        <v>-16434930</v>
      </c>
    </row>
    <row r="170" spans="1:27" s="117" customFormat="1" ht="42.75" customHeight="1">
      <c r="A170" s="117">
        <v>160</v>
      </c>
      <c r="B170" s="234" t="s">
        <v>162</v>
      </c>
      <c r="C170" s="118"/>
      <c r="D170" s="248">
        <v>0</v>
      </c>
      <c r="E170" s="248"/>
      <c r="F170" s="248">
        <f>'درآمد ناشی از تغییر قیمت اوراق '!I155</f>
        <v>6725601786</v>
      </c>
      <c r="G170" s="248"/>
      <c r="H170" s="248">
        <v>2654818398</v>
      </c>
      <c r="I170" s="248"/>
      <c r="J170" s="235">
        <f t="shared" si="16"/>
        <v>9380420184</v>
      </c>
      <c r="K170" s="235"/>
      <c r="L170" s="161">
        <f t="shared" si="18"/>
        <v>9.4061243169460025E-3</v>
      </c>
      <c r="M170" s="161"/>
      <c r="N170" s="248">
        <v>0</v>
      </c>
      <c r="O170" s="248"/>
      <c r="P170" s="248">
        <v>8119272516</v>
      </c>
      <c r="Q170" s="248"/>
      <c r="R170" s="248">
        <v>2867577074</v>
      </c>
      <c r="S170" s="248"/>
      <c r="T170" s="235">
        <f t="shared" si="17"/>
        <v>10986849590</v>
      </c>
      <c r="U170" s="242"/>
      <c r="V170" s="161">
        <f>T170/درآمدها!$J$4</f>
        <v>2.9417569029573595E-2</v>
      </c>
      <c r="W170" s="117">
        <v>253541600</v>
      </c>
      <c r="X170" s="128">
        <f t="shared" si="23"/>
        <v>253541600</v>
      </c>
      <c r="Z170" s="128">
        <v>-13905442</v>
      </c>
      <c r="AA170" s="128">
        <f t="shared" si="24"/>
        <v>-2668723840</v>
      </c>
    </row>
    <row r="171" spans="1:27" s="117" customFormat="1" ht="42.75" customHeight="1">
      <c r="A171" s="117">
        <v>161</v>
      </c>
      <c r="B171" s="234" t="s">
        <v>161</v>
      </c>
      <c r="C171" s="118"/>
      <c r="D171" s="248">
        <v>0</v>
      </c>
      <c r="E171" s="248"/>
      <c r="F171" s="248">
        <f>'درآمد ناشی از تغییر قیمت اوراق '!I156</f>
        <v>1784346395</v>
      </c>
      <c r="G171" s="248"/>
      <c r="H171" s="248">
        <v>-51691363</v>
      </c>
      <c r="I171" s="248"/>
      <c r="J171" s="235">
        <f t="shared" si="16"/>
        <v>1732655032</v>
      </c>
      <c r="K171" s="235"/>
      <c r="L171" s="161">
        <f t="shared" si="18"/>
        <v>1.7374028358742928E-3</v>
      </c>
      <c r="M171" s="161"/>
      <c r="N171" s="248">
        <v>0</v>
      </c>
      <c r="O171" s="248"/>
      <c r="P171" s="248">
        <v>-2196154775</v>
      </c>
      <c r="Q171" s="248"/>
      <c r="R171" s="248">
        <v>-195524486</v>
      </c>
      <c r="S171" s="248"/>
      <c r="T171" s="235">
        <f t="shared" si="17"/>
        <v>-2391679261</v>
      </c>
      <c r="U171" s="242"/>
      <c r="V171" s="161">
        <f>T171/درآمدها!$J$4</f>
        <v>-6.4037820105505841E-3</v>
      </c>
      <c r="W171" s="117">
        <v>58630708</v>
      </c>
      <c r="X171" s="128">
        <f t="shared" si="23"/>
        <v>58630708</v>
      </c>
      <c r="Z171" s="128">
        <v>-46046241</v>
      </c>
      <c r="AA171" s="128">
        <f t="shared" si="24"/>
        <v>5645122</v>
      </c>
    </row>
    <row r="172" spans="1:27" s="117" customFormat="1" ht="42.75" customHeight="1">
      <c r="A172" s="117">
        <v>162</v>
      </c>
      <c r="B172" s="234" t="s">
        <v>160</v>
      </c>
      <c r="C172" s="118"/>
      <c r="D172" s="248">
        <v>0</v>
      </c>
      <c r="E172" s="248"/>
      <c r="F172" s="248">
        <f>'درآمد ناشی از تغییر قیمت اوراق '!I157</f>
        <v>1486444862</v>
      </c>
      <c r="G172" s="248"/>
      <c r="H172" s="248">
        <v>633304903</v>
      </c>
      <c r="I172" s="248"/>
      <c r="J172" s="235">
        <f t="shared" si="16"/>
        <v>2119749765</v>
      </c>
      <c r="K172" s="235"/>
      <c r="L172" s="161">
        <f t="shared" si="18"/>
        <v>2.1255582819643846E-3</v>
      </c>
      <c r="M172" s="161"/>
      <c r="N172" s="248">
        <v>0</v>
      </c>
      <c r="O172" s="248"/>
      <c r="P172" s="248">
        <v>2758228718</v>
      </c>
      <c r="Q172" s="248"/>
      <c r="R172" s="248">
        <v>409015486</v>
      </c>
      <c r="S172" s="248"/>
      <c r="T172" s="235">
        <f t="shared" si="17"/>
        <v>3167244204</v>
      </c>
      <c r="U172" s="242"/>
      <c r="V172" s="161">
        <f>T172/درآمدها!$J$4</f>
        <v>8.4803768579384802E-3</v>
      </c>
      <c r="W172" s="117">
        <v>0</v>
      </c>
      <c r="X172" s="128">
        <f t="shared" si="23"/>
        <v>0</v>
      </c>
      <c r="Z172" s="128">
        <v>420799182</v>
      </c>
      <c r="AA172" s="128">
        <f t="shared" si="24"/>
        <v>-212505721</v>
      </c>
    </row>
    <row r="173" spans="1:27" s="117" customFormat="1" ht="42.75" customHeight="1">
      <c r="A173" s="117">
        <v>163</v>
      </c>
      <c r="B173" s="234" t="s">
        <v>159</v>
      </c>
      <c r="C173" s="118"/>
      <c r="D173" s="248">
        <v>0</v>
      </c>
      <c r="E173" s="248"/>
      <c r="F173" s="248">
        <f>'درآمد ناشی از تغییر قیمت اوراق '!I158</f>
        <v>89338750</v>
      </c>
      <c r="G173" s="248"/>
      <c r="H173" s="248">
        <v>-1905222</v>
      </c>
      <c r="I173" s="248"/>
      <c r="J173" s="235">
        <f t="shared" si="16"/>
        <v>87433528</v>
      </c>
      <c r="K173" s="235"/>
      <c r="L173" s="161">
        <f t="shared" si="18"/>
        <v>8.7673112473143699E-5</v>
      </c>
      <c r="M173" s="161"/>
      <c r="N173" s="248">
        <v>326976320</v>
      </c>
      <c r="O173" s="248"/>
      <c r="P173" s="248">
        <v>-248849177</v>
      </c>
      <c r="Q173" s="248"/>
      <c r="R173" s="248">
        <v>-4911766</v>
      </c>
      <c r="S173" s="248"/>
      <c r="T173" s="235">
        <f t="shared" si="17"/>
        <v>73215377</v>
      </c>
      <c r="U173" s="242"/>
      <c r="V173" s="161">
        <f>T173/درآمدها!$J$4</f>
        <v>1.9603603283002211E-4</v>
      </c>
      <c r="W173" s="117">
        <v>801617050</v>
      </c>
      <c r="X173" s="128">
        <f t="shared" si="23"/>
        <v>474640730</v>
      </c>
      <c r="Z173" s="128">
        <v>282672774</v>
      </c>
      <c r="AA173" s="128">
        <f t="shared" si="24"/>
        <v>284577996</v>
      </c>
    </row>
    <row r="174" spans="1:27" s="117" customFormat="1" ht="42.75" customHeight="1">
      <c r="A174" s="117">
        <v>164</v>
      </c>
      <c r="B174" s="234" t="s">
        <v>158</v>
      </c>
      <c r="C174" s="118"/>
      <c r="D174" s="248">
        <v>0</v>
      </c>
      <c r="E174" s="248"/>
      <c r="F174" s="248">
        <f>'درآمد ناشی از تغییر قیمت اوراق '!I159</f>
        <v>6282961163</v>
      </c>
      <c r="G174" s="248"/>
      <c r="H174" s="248">
        <v>80904697</v>
      </c>
      <c r="I174" s="248"/>
      <c r="J174" s="235">
        <f t="shared" si="16"/>
        <v>6363865860</v>
      </c>
      <c r="K174" s="235"/>
      <c r="L174" s="161">
        <f t="shared" si="18"/>
        <v>6.3813040611580872E-3</v>
      </c>
      <c r="M174" s="161"/>
      <c r="N174" s="248">
        <v>0</v>
      </c>
      <c r="O174" s="248"/>
      <c r="P174" s="248">
        <v>13302962591</v>
      </c>
      <c r="Q174" s="248"/>
      <c r="R174" s="248">
        <v>430012271</v>
      </c>
      <c r="S174" s="248"/>
      <c r="T174" s="235">
        <f t="shared" si="17"/>
        <v>13732974862</v>
      </c>
      <c r="U174" s="242"/>
      <c r="V174" s="161">
        <f>T174/درآمدها!$J$4</f>
        <v>3.6770389243517797E-2</v>
      </c>
      <c r="W174" s="117">
        <v>266180730</v>
      </c>
      <c r="X174" s="128">
        <f t="shared" si="23"/>
        <v>266180730</v>
      </c>
      <c r="Z174" s="128">
        <v>34141701</v>
      </c>
      <c r="AA174" s="128">
        <f t="shared" si="24"/>
        <v>-46762996</v>
      </c>
    </row>
    <row r="175" spans="1:27" s="117" customFormat="1" ht="42.75" customHeight="1">
      <c r="A175" s="117">
        <v>165</v>
      </c>
      <c r="B175" s="234" t="s">
        <v>157</v>
      </c>
      <c r="C175" s="118"/>
      <c r="D175" s="248">
        <v>0</v>
      </c>
      <c r="E175" s="248"/>
      <c r="F175" s="248">
        <f>'درآمد ناشی از تغییر قیمت اوراق '!I160</f>
        <v>905439808</v>
      </c>
      <c r="G175" s="248"/>
      <c r="H175" s="248">
        <v>-146152032</v>
      </c>
      <c r="I175" s="248"/>
      <c r="J175" s="235">
        <f t="shared" si="16"/>
        <v>759287776</v>
      </c>
      <c r="K175" s="235"/>
      <c r="L175" s="161">
        <f t="shared" si="18"/>
        <v>7.6136836871927593E-4</v>
      </c>
      <c r="M175" s="161"/>
      <c r="N175" s="248">
        <v>4985121100</v>
      </c>
      <c r="O175" s="248"/>
      <c r="P175" s="248">
        <v>-10056332174</v>
      </c>
      <c r="Q175" s="248"/>
      <c r="R175" s="248">
        <v>-518654332</v>
      </c>
      <c r="S175" s="248"/>
      <c r="T175" s="235">
        <f t="shared" si="17"/>
        <v>-5589865406</v>
      </c>
      <c r="U175" s="242"/>
      <c r="V175" s="161">
        <f>T175/درآمدها!$J$4</f>
        <v>-1.4967006701966731E-2</v>
      </c>
      <c r="W175" s="117">
        <v>29292120</v>
      </c>
      <c r="X175" s="128">
        <f t="shared" si="23"/>
        <v>-4955828980</v>
      </c>
      <c r="Z175" s="128">
        <v>84171658</v>
      </c>
      <c r="AA175" s="128">
        <f t="shared" si="24"/>
        <v>230323690</v>
      </c>
    </row>
    <row r="176" spans="1:27" s="117" customFormat="1" ht="42.75" customHeight="1">
      <c r="A176" s="117">
        <v>166</v>
      </c>
      <c r="B176" s="234" t="s">
        <v>156</v>
      </c>
      <c r="C176" s="118"/>
      <c r="D176" s="248">
        <v>0</v>
      </c>
      <c r="E176" s="248"/>
      <c r="F176" s="248">
        <v>0</v>
      </c>
      <c r="G176" s="248"/>
      <c r="H176" s="248">
        <v>0</v>
      </c>
      <c r="I176" s="248"/>
      <c r="J176" s="235">
        <f t="shared" si="16"/>
        <v>0</v>
      </c>
      <c r="K176" s="235"/>
      <c r="L176" s="161">
        <f t="shared" si="18"/>
        <v>0</v>
      </c>
      <c r="M176" s="161"/>
      <c r="N176" s="248">
        <v>646698400</v>
      </c>
      <c r="O176" s="248"/>
      <c r="P176" s="248">
        <v>1452521758</v>
      </c>
      <c r="Q176" s="248"/>
      <c r="R176" s="248">
        <v>3107863479</v>
      </c>
      <c r="S176" s="248"/>
      <c r="T176" s="235">
        <f t="shared" si="17"/>
        <v>5207083637</v>
      </c>
      <c r="U176" s="242"/>
      <c r="V176" s="161">
        <f>T176/درآمدها!$J$4</f>
        <v>1.3942098786319202E-2</v>
      </c>
      <c r="W176" s="117">
        <v>0</v>
      </c>
      <c r="X176" s="128">
        <f t="shared" si="23"/>
        <v>-646698400</v>
      </c>
      <c r="Z176" s="128">
        <v>147449663</v>
      </c>
      <c r="AA176" s="128">
        <f t="shared" si="24"/>
        <v>147449663</v>
      </c>
    </row>
    <row r="177" spans="1:27" s="117" customFormat="1" ht="42.75" customHeight="1">
      <c r="A177" s="117">
        <v>167</v>
      </c>
      <c r="B177" s="234" t="s">
        <v>155</v>
      </c>
      <c r="C177" s="118"/>
      <c r="D177" s="248">
        <v>0</v>
      </c>
      <c r="E177" s="248"/>
      <c r="F177" s="248">
        <f>'درآمد ناشی از تغییر قیمت اوراق '!I162</f>
        <v>1614190914</v>
      </c>
      <c r="G177" s="248"/>
      <c r="H177" s="248">
        <v>-20997265</v>
      </c>
      <c r="I177" s="248"/>
      <c r="J177" s="235">
        <f t="shared" si="16"/>
        <v>1593193649</v>
      </c>
      <c r="K177" s="235"/>
      <c r="L177" s="161">
        <f t="shared" si="18"/>
        <v>1.5975593021966953E-3</v>
      </c>
      <c r="M177" s="161"/>
      <c r="N177" s="248">
        <v>5543436592</v>
      </c>
      <c r="O177" s="248"/>
      <c r="P177" s="248">
        <v>994276410</v>
      </c>
      <c r="Q177" s="248"/>
      <c r="R177" s="248">
        <v>-486906801</v>
      </c>
      <c r="S177" s="248"/>
      <c r="T177" s="235">
        <f t="shared" si="17"/>
        <v>6050806201</v>
      </c>
      <c r="U177" s="242"/>
      <c r="V177" s="161">
        <f>T177/درآمدها!$J$4</f>
        <v>1.6201187396294323E-2</v>
      </c>
      <c r="W177" s="117">
        <v>383647360</v>
      </c>
      <c r="X177" s="128">
        <f t="shared" si="23"/>
        <v>-5159789232</v>
      </c>
      <c r="Z177" s="128">
        <v>408484522</v>
      </c>
      <c r="AA177" s="128">
        <f t="shared" si="24"/>
        <v>429481787</v>
      </c>
    </row>
    <row r="178" spans="1:27" s="117" customFormat="1" ht="42.75" customHeight="1">
      <c r="A178" s="117">
        <v>168</v>
      </c>
      <c r="B178" s="234" t="s">
        <v>154</v>
      </c>
      <c r="C178" s="118"/>
      <c r="D178" s="248">
        <v>0</v>
      </c>
      <c r="E178" s="248"/>
      <c r="F178" s="248">
        <f>'درآمد ناشی از تغییر قیمت اوراق '!I163</f>
        <v>5770494661</v>
      </c>
      <c r="G178" s="248"/>
      <c r="H178" s="248">
        <v>-165544785</v>
      </c>
      <c r="I178" s="248"/>
      <c r="J178" s="235">
        <f t="shared" si="16"/>
        <v>5604949876</v>
      </c>
      <c r="K178" s="235"/>
      <c r="L178" s="161">
        <f t="shared" si="18"/>
        <v>5.6203085032195061E-3</v>
      </c>
      <c r="M178" s="161"/>
      <c r="N178" s="248">
        <v>243557150</v>
      </c>
      <c r="O178" s="248"/>
      <c r="P178" s="248">
        <v>-6848579384</v>
      </c>
      <c r="Q178" s="248"/>
      <c r="R178" s="248">
        <v>-606777933</v>
      </c>
      <c r="S178" s="248"/>
      <c r="T178" s="235">
        <f t="shared" si="17"/>
        <v>-7211800167</v>
      </c>
      <c r="U178" s="242"/>
      <c r="V178" s="161">
        <f>T178/درآمدها!$J$4</f>
        <v>-1.9309778249199903E-2</v>
      </c>
      <c r="W178" s="117">
        <v>1391166730</v>
      </c>
      <c r="X178" s="128">
        <f t="shared" si="23"/>
        <v>1147609580</v>
      </c>
      <c r="Z178" s="128">
        <v>449961396</v>
      </c>
      <c r="AA178" s="128">
        <f t="shared" si="24"/>
        <v>615506181</v>
      </c>
    </row>
    <row r="179" spans="1:27" s="117" customFormat="1" ht="42.75" customHeight="1">
      <c r="A179" s="117">
        <v>169</v>
      </c>
      <c r="B179" s="234" t="s">
        <v>153</v>
      </c>
      <c r="C179" s="118"/>
      <c r="D179" s="248">
        <v>0</v>
      </c>
      <c r="E179" s="248"/>
      <c r="F179" s="248">
        <f>'درآمد ناشی از تغییر قیمت اوراق '!I164</f>
        <v>115720343</v>
      </c>
      <c r="G179" s="248"/>
      <c r="H179" s="248">
        <v>-99515208</v>
      </c>
      <c r="I179" s="248"/>
      <c r="J179" s="235">
        <f t="shared" si="16"/>
        <v>16205135</v>
      </c>
      <c r="K179" s="235"/>
      <c r="L179" s="161">
        <f t="shared" si="18"/>
        <v>1.6249540147773487E-5</v>
      </c>
      <c r="M179" s="161"/>
      <c r="N179" s="248">
        <v>0</v>
      </c>
      <c r="O179" s="248"/>
      <c r="P179" s="248">
        <v>-6734587121</v>
      </c>
      <c r="Q179" s="248"/>
      <c r="R179" s="248">
        <v>-1003345878</v>
      </c>
      <c r="S179" s="248"/>
      <c r="T179" s="235">
        <f t="shared" si="17"/>
        <v>-7737932999</v>
      </c>
      <c r="U179" s="242"/>
      <c r="V179" s="161">
        <f>T179/درآمدها!$J$4</f>
        <v>-2.0718512279578584E-2</v>
      </c>
      <c r="W179" s="117">
        <v>1803998000</v>
      </c>
      <c r="X179" s="128">
        <f t="shared" si="23"/>
        <v>1803998000</v>
      </c>
      <c r="Z179" s="128">
        <v>410236789</v>
      </c>
      <c r="AA179" s="128">
        <f t="shared" si="24"/>
        <v>509751997</v>
      </c>
    </row>
    <row r="180" spans="1:27" s="117" customFormat="1" ht="42.75" customHeight="1">
      <c r="A180" s="117">
        <v>170</v>
      </c>
      <c r="B180" s="234" t="s">
        <v>152</v>
      </c>
      <c r="C180" s="118"/>
      <c r="D180" s="248">
        <v>0</v>
      </c>
      <c r="E180" s="248"/>
      <c r="F180" s="248">
        <f>'درآمد ناشی از تغییر قیمت اوراق '!I165</f>
        <v>2896267943</v>
      </c>
      <c r="G180" s="248"/>
      <c r="H180" s="248">
        <v>-87702078</v>
      </c>
      <c r="I180" s="248"/>
      <c r="J180" s="235">
        <f t="shared" si="16"/>
        <v>2808565865</v>
      </c>
      <c r="K180" s="235"/>
      <c r="L180" s="161">
        <f t="shared" si="18"/>
        <v>2.8162618689065951E-3</v>
      </c>
      <c r="M180" s="161"/>
      <c r="N180" s="248">
        <v>7100385080</v>
      </c>
      <c r="O180" s="248"/>
      <c r="P180" s="248">
        <v>-3696583105</v>
      </c>
      <c r="Q180" s="248"/>
      <c r="R180" s="248">
        <v>-4266463401</v>
      </c>
      <c r="S180" s="248"/>
      <c r="T180" s="235">
        <f t="shared" si="17"/>
        <v>-862661426</v>
      </c>
      <c r="U180" s="242"/>
      <c r="V180" s="161">
        <f>T180/درآمدها!$J$4</f>
        <v>-2.3097978943484739E-3</v>
      </c>
      <c r="W180" s="117">
        <v>15343364</v>
      </c>
      <c r="X180" s="128">
        <f t="shared" si="23"/>
        <v>-7085041716</v>
      </c>
      <c r="Z180" s="128">
        <v>29751956</v>
      </c>
      <c r="AA180" s="128">
        <f t="shared" si="24"/>
        <v>117454034</v>
      </c>
    </row>
    <row r="181" spans="1:27" s="117" customFormat="1" ht="42.75" customHeight="1">
      <c r="A181" s="117">
        <v>171</v>
      </c>
      <c r="B181" s="234" t="s">
        <v>151</v>
      </c>
      <c r="C181" s="118"/>
      <c r="D181" s="248">
        <v>0</v>
      </c>
      <c r="E181" s="248"/>
      <c r="F181" s="248">
        <f>'درآمد ناشی از تغییر قیمت اوراق '!I166</f>
        <v>24071400283</v>
      </c>
      <c r="G181" s="248"/>
      <c r="H181" s="248">
        <v>-322501142</v>
      </c>
      <c r="I181" s="248"/>
      <c r="J181" s="235">
        <f t="shared" si="16"/>
        <v>23748899141</v>
      </c>
      <c r="K181" s="235"/>
      <c r="L181" s="161">
        <f t="shared" si="18"/>
        <v>2.3813975635321939E-2</v>
      </c>
      <c r="M181" s="161"/>
      <c r="N181" s="248">
        <v>14348940200</v>
      </c>
      <c r="O181" s="248"/>
      <c r="P181" s="248">
        <v>-379945421</v>
      </c>
      <c r="Q181" s="248"/>
      <c r="R181" s="248">
        <v>-1309428301</v>
      </c>
      <c r="S181" s="248"/>
      <c r="T181" s="235">
        <f t="shared" si="17"/>
        <v>12659566478</v>
      </c>
      <c r="U181" s="242"/>
      <c r="V181" s="161">
        <f>T181/درآمدها!$J$4</f>
        <v>3.3896311012576709E-2</v>
      </c>
      <c r="X181" s="128"/>
      <c r="Z181" s="128"/>
      <c r="AA181" s="128"/>
    </row>
    <row r="182" spans="1:27" s="117" customFormat="1" ht="42.75" customHeight="1">
      <c r="A182" s="117">
        <v>172</v>
      </c>
      <c r="B182" s="234" t="s">
        <v>150</v>
      </c>
      <c r="C182" s="118"/>
      <c r="D182" s="248">
        <v>0</v>
      </c>
      <c r="E182" s="248"/>
      <c r="F182" s="248">
        <f>'درآمد ناشی از تغییر قیمت اوراق '!I167</f>
        <v>5081198918</v>
      </c>
      <c r="G182" s="248"/>
      <c r="H182" s="248">
        <v>5876851</v>
      </c>
      <c r="I182" s="248"/>
      <c r="J182" s="235">
        <f t="shared" si="16"/>
        <v>5087075769</v>
      </c>
      <c r="K182" s="235"/>
      <c r="L182" s="161">
        <f t="shared" si="18"/>
        <v>5.1010153228054685E-3</v>
      </c>
      <c r="M182" s="161"/>
      <c r="N182" s="248">
        <v>0</v>
      </c>
      <c r="O182" s="248"/>
      <c r="P182" s="248">
        <v>5728975904</v>
      </c>
      <c r="Q182" s="248"/>
      <c r="R182" s="248">
        <v>-8787756536</v>
      </c>
      <c r="S182" s="248"/>
      <c r="T182" s="235">
        <f t="shared" si="17"/>
        <v>-3058780632</v>
      </c>
      <c r="U182" s="242"/>
      <c r="V182" s="161">
        <f>T182/درآمدها!$J$4</f>
        <v>-8.1899628870938917E-3</v>
      </c>
      <c r="W182" s="117">
        <v>362853800</v>
      </c>
      <c r="X182" s="128">
        <f>W182-N182</f>
        <v>362853800</v>
      </c>
      <c r="Z182" s="128">
        <v>159987208</v>
      </c>
      <c r="AA182" s="128">
        <f>Z182-H182</f>
        <v>154110357</v>
      </c>
    </row>
    <row r="183" spans="1:27" s="117" customFormat="1" ht="42.75" customHeight="1">
      <c r="A183" s="117">
        <v>173</v>
      </c>
      <c r="B183" s="234" t="s">
        <v>421</v>
      </c>
      <c r="C183" s="118"/>
      <c r="D183" s="248">
        <v>0</v>
      </c>
      <c r="E183" s="248"/>
      <c r="F183" s="248">
        <f>'درآمد ناشی از تغییر قیمت اوراق '!I168</f>
        <v>-168439004</v>
      </c>
      <c r="G183" s="248"/>
      <c r="H183" s="248">
        <f>'درآمد ناشی ازفروش'!I399</f>
        <v>0</v>
      </c>
      <c r="I183" s="248"/>
      <c r="J183" s="235">
        <f t="shared" si="16"/>
        <v>-168439004</v>
      </c>
      <c r="K183" s="235"/>
      <c r="L183" s="161">
        <f t="shared" si="18"/>
        <v>-1.689005588629147E-4</v>
      </c>
      <c r="M183" s="161"/>
      <c r="N183" s="248">
        <v>0</v>
      </c>
      <c r="O183" s="248"/>
      <c r="P183" s="248">
        <v>-168439004</v>
      </c>
      <c r="Q183" s="248"/>
      <c r="R183" s="248">
        <v>0</v>
      </c>
      <c r="S183" s="248"/>
      <c r="T183" s="235">
        <f t="shared" si="17"/>
        <v>-168439004</v>
      </c>
      <c r="U183" s="242"/>
      <c r="V183" s="161">
        <f>T183/درآمدها!$J$4</f>
        <v>-4.5099971441791832E-4</v>
      </c>
      <c r="X183" s="128"/>
      <c r="Z183" s="128"/>
      <c r="AA183" s="128"/>
    </row>
    <row r="184" spans="1:27" s="117" customFormat="1" ht="42.75" customHeight="1">
      <c r="A184" s="117">
        <v>174</v>
      </c>
      <c r="B184" s="234" t="s">
        <v>408</v>
      </c>
      <c r="C184" s="118"/>
      <c r="D184" s="248">
        <v>2009942639</v>
      </c>
      <c r="E184" s="248"/>
      <c r="F184" s="248">
        <f>'درآمد ناشی از تغییر قیمت اوراق '!I169</f>
        <v>-2808612064</v>
      </c>
      <c r="G184" s="248"/>
      <c r="H184" s="248">
        <f>'درآمد ناشی ازفروش'!I400</f>
        <v>0</v>
      </c>
      <c r="I184" s="248"/>
      <c r="J184" s="235">
        <f t="shared" si="16"/>
        <v>-798669425</v>
      </c>
      <c r="K184" s="235"/>
      <c r="L184" s="161">
        <f t="shared" si="18"/>
        <v>-8.0085793091737073E-4</v>
      </c>
      <c r="M184" s="161"/>
      <c r="N184" s="248">
        <v>2009942639</v>
      </c>
      <c r="O184" s="248"/>
      <c r="P184" s="248">
        <v>-2808612064</v>
      </c>
      <c r="Q184" s="248"/>
      <c r="R184" s="248">
        <v>0</v>
      </c>
      <c r="S184" s="248"/>
      <c r="T184" s="235">
        <f t="shared" si="17"/>
        <v>-798669425</v>
      </c>
      <c r="U184" s="242"/>
      <c r="V184" s="161">
        <f>T184/درآمدها!$J$4</f>
        <v>-2.1384576851886574E-3</v>
      </c>
      <c r="W184" s="117">
        <v>3405551390</v>
      </c>
      <c r="X184" s="128">
        <f t="shared" ref="X184:X194" si="25">W184-N184</f>
        <v>1395608751</v>
      </c>
      <c r="Z184" s="128">
        <v>14744142</v>
      </c>
      <c r="AA184" s="128">
        <f t="shared" ref="AA184:AA194" si="26">Z184-H184</f>
        <v>14744142</v>
      </c>
    </row>
    <row r="185" spans="1:27" s="117" customFormat="1" ht="42.75" customHeight="1">
      <c r="A185" s="117">
        <v>175</v>
      </c>
      <c r="B185" s="234" t="s">
        <v>413</v>
      </c>
      <c r="C185" s="118"/>
      <c r="D185" s="248">
        <v>0</v>
      </c>
      <c r="E185" s="248"/>
      <c r="F185" s="248">
        <f>'درآمد ناشی از تغییر قیمت اوراق '!I170</f>
        <v>2276152497</v>
      </c>
      <c r="G185" s="248"/>
      <c r="H185" s="248">
        <f>'درآمد ناشی ازفروش'!I401</f>
        <v>0</v>
      </c>
      <c r="I185" s="248"/>
      <c r="J185" s="235">
        <f t="shared" si="16"/>
        <v>2276152497</v>
      </c>
      <c r="K185" s="235"/>
      <c r="L185" s="161">
        <f t="shared" si="18"/>
        <v>2.2823895871559464E-3</v>
      </c>
      <c r="M185" s="161"/>
      <c r="N185" s="248">
        <v>0</v>
      </c>
      <c r="O185" s="248"/>
      <c r="P185" s="248">
        <v>2276152497</v>
      </c>
      <c r="Q185" s="248"/>
      <c r="R185" s="248">
        <v>0</v>
      </c>
      <c r="S185" s="248"/>
      <c r="T185" s="235">
        <f t="shared" si="17"/>
        <v>2276152497</v>
      </c>
      <c r="U185" s="242"/>
      <c r="V185" s="161">
        <f>T185/درآمدها!$J$4</f>
        <v>6.0944561636011073E-3</v>
      </c>
      <c r="W185" s="117">
        <v>0</v>
      </c>
      <c r="X185" s="128">
        <f t="shared" si="25"/>
        <v>0</v>
      </c>
      <c r="Z185" s="128">
        <v>-48106223</v>
      </c>
      <c r="AA185" s="128">
        <f t="shared" si="26"/>
        <v>-48106223</v>
      </c>
    </row>
    <row r="186" spans="1:27" s="117" customFormat="1" ht="42.75" customHeight="1">
      <c r="A186" s="117">
        <v>176</v>
      </c>
      <c r="B186" s="234" t="s">
        <v>366</v>
      </c>
      <c r="C186" s="118"/>
      <c r="D186" s="248">
        <v>0</v>
      </c>
      <c r="E186" s="248"/>
      <c r="F186" s="248">
        <f>'درآمد ناشی از تغییر قیمت اوراق '!I171</f>
        <v>17429747507</v>
      </c>
      <c r="G186" s="248"/>
      <c r="H186" s="248">
        <v>2499960285</v>
      </c>
      <c r="I186" s="248"/>
      <c r="J186" s="235">
        <f t="shared" si="16"/>
        <v>19929707792</v>
      </c>
      <c r="K186" s="235"/>
      <c r="L186" s="161">
        <f t="shared" si="18"/>
        <v>1.998431897663908E-2</v>
      </c>
      <c r="M186" s="161"/>
      <c r="N186" s="248">
        <v>0</v>
      </c>
      <c r="O186" s="248"/>
      <c r="P186" s="248">
        <v>11303981254</v>
      </c>
      <c r="Q186" s="248"/>
      <c r="R186" s="248">
        <v>2383215012</v>
      </c>
      <c r="S186" s="248"/>
      <c r="T186" s="235">
        <f t="shared" si="17"/>
        <v>13687196266</v>
      </c>
      <c r="U186" s="242"/>
      <c r="V186" s="161">
        <f>T186/درآمدها!$J$4</f>
        <v>3.6647815889174921E-2</v>
      </c>
      <c r="W186" s="117">
        <v>0</v>
      </c>
      <c r="X186" s="128">
        <f t="shared" si="25"/>
        <v>0</v>
      </c>
      <c r="Z186" s="128">
        <v>127347996</v>
      </c>
      <c r="AA186" s="128">
        <f t="shared" si="26"/>
        <v>-2372612289</v>
      </c>
    </row>
    <row r="187" spans="1:27" s="117" customFormat="1" ht="42.75" customHeight="1">
      <c r="A187" s="117">
        <v>177</v>
      </c>
      <c r="B187" s="234" t="s">
        <v>357</v>
      </c>
      <c r="C187" s="118"/>
      <c r="D187" s="248">
        <v>0</v>
      </c>
      <c r="E187" s="248"/>
      <c r="F187" s="248">
        <f>'درآمد ناشی از تغییر قیمت اوراق '!I172</f>
        <v>5216275062</v>
      </c>
      <c r="G187" s="248"/>
      <c r="H187" s="248">
        <v>-105749489</v>
      </c>
      <c r="I187" s="248"/>
      <c r="J187" s="235">
        <f t="shared" si="16"/>
        <v>5110525573</v>
      </c>
      <c r="K187" s="235"/>
      <c r="L187" s="161">
        <f t="shared" si="18"/>
        <v>5.1245293837222962E-3</v>
      </c>
      <c r="M187" s="161"/>
      <c r="N187" s="248">
        <v>0</v>
      </c>
      <c r="O187" s="248"/>
      <c r="P187" s="248">
        <v>-2859576303</v>
      </c>
      <c r="Q187" s="248"/>
      <c r="R187" s="248">
        <v>-227839211</v>
      </c>
      <c r="S187" s="248"/>
      <c r="T187" s="235">
        <f t="shared" si="17"/>
        <v>-3087415514</v>
      </c>
      <c r="U187" s="242"/>
      <c r="V187" s="161">
        <f>T187/درآمدها!$J$4</f>
        <v>-8.2666335114606262E-3</v>
      </c>
      <c r="W187" s="117">
        <v>51659867</v>
      </c>
      <c r="X187" s="128">
        <f t="shared" si="25"/>
        <v>51659867</v>
      </c>
      <c r="Z187" s="128">
        <v>-12139938</v>
      </c>
      <c r="AA187" s="128">
        <f t="shared" si="26"/>
        <v>93609551</v>
      </c>
    </row>
    <row r="188" spans="1:27" s="117" customFormat="1" ht="42.75" customHeight="1">
      <c r="A188" s="117">
        <v>178</v>
      </c>
      <c r="B188" s="234" t="s">
        <v>358</v>
      </c>
      <c r="C188" s="118"/>
      <c r="D188" s="248">
        <v>0</v>
      </c>
      <c r="E188" s="248"/>
      <c r="F188" s="248">
        <f>'درآمد ناشی از تغییر قیمت اوراق '!I173</f>
        <v>-170842273</v>
      </c>
      <c r="G188" s="248"/>
      <c r="H188" s="248">
        <v>-9017739</v>
      </c>
      <c r="I188" s="248"/>
      <c r="J188" s="235">
        <f t="shared" si="16"/>
        <v>-179860012</v>
      </c>
      <c r="K188" s="235"/>
      <c r="L188" s="161">
        <f t="shared" si="18"/>
        <v>-1.8035286259404944E-4</v>
      </c>
      <c r="M188" s="161"/>
      <c r="N188" s="248">
        <v>0</v>
      </c>
      <c r="O188" s="248"/>
      <c r="P188" s="248">
        <v>-703876624</v>
      </c>
      <c r="Q188" s="248"/>
      <c r="R188" s="248">
        <v>-25003853</v>
      </c>
      <c r="S188" s="248"/>
      <c r="T188" s="235">
        <f t="shared" si="17"/>
        <v>-728880477</v>
      </c>
      <c r="U188" s="242"/>
      <c r="V188" s="161">
        <f>T188/درآمدها!$J$4</f>
        <v>-1.9515960030955543E-3</v>
      </c>
      <c r="W188" s="117">
        <v>163459800</v>
      </c>
      <c r="X188" s="128">
        <f t="shared" si="25"/>
        <v>163459800</v>
      </c>
      <c r="Z188" s="128">
        <v>363550594</v>
      </c>
      <c r="AA188" s="128">
        <f t="shared" si="26"/>
        <v>372568333</v>
      </c>
    </row>
    <row r="189" spans="1:27" s="117" customFormat="1" ht="42.75" customHeight="1">
      <c r="A189" s="117">
        <v>179</v>
      </c>
      <c r="B189" s="234" t="s">
        <v>348</v>
      </c>
      <c r="C189" s="118"/>
      <c r="D189" s="248">
        <v>0</v>
      </c>
      <c r="E189" s="248"/>
      <c r="F189" s="248">
        <f>'درآمد ناشی از تغییر قیمت اوراق '!I174</f>
        <v>1409938798</v>
      </c>
      <c r="G189" s="248"/>
      <c r="H189" s="248">
        <v>-34697508</v>
      </c>
      <c r="I189" s="248"/>
      <c r="J189" s="235">
        <f t="shared" si="16"/>
        <v>1375241290</v>
      </c>
      <c r="K189" s="235"/>
      <c r="L189" s="161">
        <f t="shared" si="18"/>
        <v>1.3790097123369106E-3</v>
      </c>
      <c r="M189" s="161"/>
      <c r="N189" s="248">
        <v>0</v>
      </c>
      <c r="O189" s="248"/>
      <c r="P189" s="248">
        <v>-986176913</v>
      </c>
      <c r="Q189" s="248"/>
      <c r="R189" s="248">
        <v>-60207613</v>
      </c>
      <c r="S189" s="248"/>
      <c r="T189" s="235">
        <f t="shared" si="17"/>
        <v>-1046384526</v>
      </c>
      <c r="U189" s="242"/>
      <c r="V189" s="161">
        <f>T189/درآمدها!$J$4</f>
        <v>-2.8017211642816934E-3</v>
      </c>
      <c r="W189" s="117">
        <v>4929976200</v>
      </c>
      <c r="X189" s="128">
        <f t="shared" si="25"/>
        <v>4929976200</v>
      </c>
      <c r="Z189" s="128">
        <v>-1702803463</v>
      </c>
      <c r="AA189" s="128">
        <f t="shared" si="26"/>
        <v>-1668105955</v>
      </c>
    </row>
    <row r="190" spans="1:27" s="117" customFormat="1" ht="42.75" customHeight="1">
      <c r="A190" s="117">
        <v>180</v>
      </c>
      <c r="B190" s="234" t="s">
        <v>339</v>
      </c>
      <c r="C190" s="118"/>
      <c r="D190" s="248">
        <v>0</v>
      </c>
      <c r="E190" s="248"/>
      <c r="F190" s="248">
        <f>'درآمد ناشی از تغییر قیمت اوراق '!I175</f>
        <v>7930362196</v>
      </c>
      <c r="G190" s="248"/>
      <c r="H190" s="248">
        <v>-15831441</v>
      </c>
      <c r="I190" s="248"/>
      <c r="J190" s="235">
        <f t="shared" si="16"/>
        <v>7914530755</v>
      </c>
      <c r="K190" s="235"/>
      <c r="L190" s="161">
        <f t="shared" si="18"/>
        <v>7.9362180724912509E-3</v>
      </c>
      <c r="M190" s="161"/>
      <c r="N190" s="248">
        <v>0</v>
      </c>
      <c r="O190" s="248"/>
      <c r="P190" s="248">
        <v>6933156939</v>
      </c>
      <c r="Q190" s="248"/>
      <c r="R190" s="248">
        <v>-39749648</v>
      </c>
      <c r="S190" s="248"/>
      <c r="T190" s="235">
        <f t="shared" si="17"/>
        <v>6893407291</v>
      </c>
      <c r="U190" s="242"/>
      <c r="V190" s="161">
        <f>T190/درآمدها!$J$4</f>
        <v>1.8457273231129979E-2</v>
      </c>
      <c r="W190" s="117">
        <v>449223130</v>
      </c>
      <c r="X190" s="128">
        <f t="shared" si="25"/>
        <v>449223130</v>
      </c>
      <c r="Z190" s="128">
        <v>-86832105</v>
      </c>
      <c r="AA190" s="128">
        <f t="shared" si="26"/>
        <v>-71000664</v>
      </c>
    </row>
    <row r="191" spans="1:27" s="117" customFormat="1" ht="42.75" customHeight="1">
      <c r="A191" s="117">
        <v>181</v>
      </c>
      <c r="B191" s="234" t="s">
        <v>332</v>
      </c>
      <c r="C191" s="118"/>
      <c r="D191" s="248">
        <v>0</v>
      </c>
      <c r="E191" s="248"/>
      <c r="F191" s="248">
        <f>'درآمد ناشی از تغییر قیمت اوراق '!I176</f>
        <v>3271587447</v>
      </c>
      <c r="G191" s="248"/>
      <c r="H191" s="248">
        <v>20952573</v>
      </c>
      <c r="I191" s="248"/>
      <c r="J191" s="235">
        <f t="shared" si="16"/>
        <v>3292540020</v>
      </c>
      <c r="K191" s="235"/>
      <c r="L191" s="161">
        <f t="shared" si="18"/>
        <v>3.3015622050134681E-3</v>
      </c>
      <c r="M191" s="161"/>
      <c r="N191" s="248">
        <v>0</v>
      </c>
      <c r="O191" s="248"/>
      <c r="P191" s="248">
        <v>4564577935</v>
      </c>
      <c r="Q191" s="248"/>
      <c r="R191" s="248">
        <v>38201132</v>
      </c>
      <c r="S191" s="248"/>
      <c r="T191" s="235">
        <f t="shared" si="17"/>
        <v>4602779067</v>
      </c>
      <c r="U191" s="242"/>
      <c r="V191" s="161">
        <f>T191/درآمدها!$J$4</f>
        <v>1.2324057940557357E-2</v>
      </c>
      <c r="W191" s="117">
        <v>154853600</v>
      </c>
      <c r="X191" s="128">
        <f t="shared" si="25"/>
        <v>154853600</v>
      </c>
      <c r="Z191" s="128">
        <v>491870285</v>
      </c>
      <c r="AA191" s="128">
        <f t="shared" si="26"/>
        <v>470917712</v>
      </c>
    </row>
    <row r="192" spans="1:27" s="117" customFormat="1" ht="42.75" customHeight="1">
      <c r="A192" s="117">
        <v>182</v>
      </c>
      <c r="B192" s="234" t="s">
        <v>335</v>
      </c>
      <c r="C192" s="118"/>
      <c r="D192" s="248">
        <v>0</v>
      </c>
      <c r="E192" s="248"/>
      <c r="F192" s="248">
        <f>'درآمد ناشی از تغییر قیمت اوراق '!I177</f>
        <v>17032488010</v>
      </c>
      <c r="G192" s="248"/>
      <c r="H192" s="248">
        <v>23953695</v>
      </c>
      <c r="I192" s="248"/>
      <c r="J192" s="235">
        <f t="shared" si="16"/>
        <v>17056441705</v>
      </c>
      <c r="K192" s="235"/>
      <c r="L192" s="161">
        <f t="shared" si="18"/>
        <v>1.7103179594835562E-2</v>
      </c>
      <c r="M192" s="161"/>
      <c r="N192" s="248">
        <v>0</v>
      </c>
      <c r="O192" s="248"/>
      <c r="P192" s="248">
        <v>18357424310</v>
      </c>
      <c r="Q192" s="248"/>
      <c r="R192" s="248">
        <v>27631507</v>
      </c>
      <c r="S192" s="248"/>
      <c r="T192" s="235">
        <f t="shared" si="17"/>
        <v>18385055817</v>
      </c>
      <c r="U192" s="242"/>
      <c r="V192" s="161">
        <f>T192/درآمدها!$J$4</f>
        <v>4.9226454242299413E-2</v>
      </c>
      <c r="W192" s="117">
        <v>0</v>
      </c>
      <c r="X192" s="128">
        <f t="shared" si="25"/>
        <v>0</v>
      </c>
      <c r="Z192" s="128">
        <v>35798</v>
      </c>
      <c r="AA192" s="128">
        <f t="shared" si="26"/>
        <v>-23917897</v>
      </c>
    </row>
    <row r="193" spans="1:27 16381:16381" s="117" customFormat="1" ht="42.75" customHeight="1">
      <c r="A193" s="117">
        <v>183</v>
      </c>
      <c r="B193" s="234" t="s">
        <v>297</v>
      </c>
      <c r="C193" s="118"/>
      <c r="D193" s="248">
        <v>0</v>
      </c>
      <c r="E193" s="248"/>
      <c r="F193" s="248">
        <f>'درآمد ناشی از تغییر قیمت اوراق '!I178</f>
        <v>4957692830</v>
      </c>
      <c r="G193" s="248"/>
      <c r="H193" s="248">
        <v>-97089021</v>
      </c>
      <c r="I193" s="248"/>
      <c r="J193" s="235">
        <f t="shared" si="16"/>
        <v>4860603809</v>
      </c>
      <c r="K193" s="235"/>
      <c r="L193" s="161">
        <f t="shared" si="18"/>
        <v>4.873922786620799E-3</v>
      </c>
      <c r="M193" s="161"/>
      <c r="N193" s="248">
        <v>0</v>
      </c>
      <c r="O193" s="248"/>
      <c r="P193" s="248">
        <v>-2265918046</v>
      </c>
      <c r="Q193" s="248"/>
      <c r="R193" s="248">
        <v>-319274481</v>
      </c>
      <c r="S193" s="248"/>
      <c r="T193" s="235">
        <f t="shared" si="17"/>
        <v>-2585192527</v>
      </c>
      <c r="U193" s="242"/>
      <c r="V193" s="161">
        <f>T193/درآمدها!$J$4</f>
        <v>-6.9219186987850897E-3</v>
      </c>
      <c r="W193" s="117">
        <v>0</v>
      </c>
      <c r="X193" s="128">
        <f t="shared" si="25"/>
        <v>0</v>
      </c>
      <c r="Z193" s="128">
        <v>65900574</v>
      </c>
      <c r="AA193" s="128">
        <f t="shared" si="26"/>
        <v>162989595</v>
      </c>
    </row>
    <row r="194" spans="1:27 16381:16381" s="117" customFormat="1" ht="42.75" customHeight="1">
      <c r="A194" s="117">
        <v>184</v>
      </c>
      <c r="B194" s="234" t="s">
        <v>308</v>
      </c>
      <c r="C194" s="118"/>
      <c r="D194" s="248">
        <v>0</v>
      </c>
      <c r="E194" s="248"/>
      <c r="F194" s="248">
        <v>0</v>
      </c>
      <c r="G194" s="248"/>
      <c r="H194" s="248">
        <f>'درآمد ناشی ازفروش'!I410</f>
        <v>0</v>
      </c>
      <c r="I194" s="248"/>
      <c r="J194" s="235">
        <f t="shared" si="16"/>
        <v>0</v>
      </c>
      <c r="K194" s="235"/>
      <c r="L194" s="161">
        <f t="shared" si="18"/>
        <v>0</v>
      </c>
      <c r="M194" s="161"/>
      <c r="N194" s="248">
        <v>0</v>
      </c>
      <c r="O194" s="248"/>
      <c r="P194" s="248">
        <v>0</v>
      </c>
      <c r="Q194" s="248"/>
      <c r="R194" s="248">
        <v>4191475824</v>
      </c>
      <c r="S194" s="248"/>
      <c r="T194" s="235">
        <f t="shared" si="17"/>
        <v>4191475824</v>
      </c>
      <c r="U194" s="242"/>
      <c r="V194" s="161">
        <f>T194/درآمدها!$J$4</f>
        <v>1.1222783053345583E-2</v>
      </c>
      <c r="W194" s="117">
        <v>177337560</v>
      </c>
      <c r="X194" s="128">
        <f t="shared" si="25"/>
        <v>177337560</v>
      </c>
      <c r="Z194" s="128">
        <v>2451273788</v>
      </c>
      <c r="AA194" s="128">
        <f t="shared" si="26"/>
        <v>2451273788</v>
      </c>
    </row>
    <row r="195" spans="1:27 16381:16381" s="117" customFormat="1" ht="42.75" customHeight="1">
      <c r="A195" s="117">
        <v>185</v>
      </c>
      <c r="B195" s="234" t="s">
        <v>289</v>
      </c>
      <c r="C195" s="118"/>
      <c r="D195" s="248">
        <v>0</v>
      </c>
      <c r="E195" s="248"/>
      <c r="F195" s="248">
        <f>'درآمد ناشی از تغییر قیمت اوراق '!I179</f>
        <v>2858199855</v>
      </c>
      <c r="G195" s="248"/>
      <c r="H195" s="248">
        <v>-50389440</v>
      </c>
      <c r="I195" s="248"/>
      <c r="J195" s="235">
        <f t="shared" si="16"/>
        <v>2807810415</v>
      </c>
      <c r="K195" s="235"/>
      <c r="L195" s="161">
        <f t="shared" si="18"/>
        <v>2.815504348830111E-3</v>
      </c>
      <c r="M195" s="161"/>
      <c r="N195" s="248">
        <v>2308334949</v>
      </c>
      <c r="O195" s="248"/>
      <c r="P195" s="248">
        <v>-462220981</v>
      </c>
      <c r="Q195" s="248"/>
      <c r="R195" s="248">
        <v>-328033717</v>
      </c>
      <c r="S195" s="248"/>
      <c r="T195" s="235">
        <f t="shared" si="17"/>
        <v>1518080251</v>
      </c>
      <c r="U195" s="242"/>
      <c r="V195" s="161">
        <f>T195/درآمدها!$J$4</f>
        <v>4.0646984570419436E-3</v>
      </c>
      <c r="X195" s="128"/>
      <c r="Z195" s="128"/>
      <c r="AA195" s="128"/>
    </row>
    <row r="196" spans="1:27 16381:16381" s="117" customFormat="1" ht="42.75" customHeight="1">
      <c r="A196" s="117">
        <v>186</v>
      </c>
      <c r="B196" s="234" t="s">
        <v>278</v>
      </c>
      <c r="C196" s="118"/>
      <c r="D196" s="248">
        <v>0</v>
      </c>
      <c r="E196" s="248"/>
      <c r="F196" s="248">
        <f>'درآمد ناشی از تغییر قیمت اوراق '!I180</f>
        <v>5559717477</v>
      </c>
      <c r="G196" s="248"/>
      <c r="H196" s="248">
        <v>-181907895</v>
      </c>
      <c r="I196" s="248"/>
      <c r="J196" s="235">
        <f t="shared" si="16"/>
        <v>5377809582</v>
      </c>
      <c r="K196" s="235"/>
      <c r="L196" s="161">
        <f t="shared" si="18"/>
        <v>5.3925458016727389E-3</v>
      </c>
      <c r="M196" s="161"/>
      <c r="N196" s="248">
        <v>7952185800</v>
      </c>
      <c r="O196" s="248"/>
      <c r="P196" s="248">
        <v>-7530136074</v>
      </c>
      <c r="Q196" s="248"/>
      <c r="R196" s="248">
        <v>-636876817</v>
      </c>
      <c r="S196" s="248"/>
      <c r="T196" s="235">
        <f t="shared" si="17"/>
        <v>-214827091</v>
      </c>
      <c r="U196" s="242"/>
      <c r="V196" s="161">
        <f>T196/درآمدها!$J$4</f>
        <v>-5.7520499640470533E-4</v>
      </c>
      <c r="W196" s="117">
        <v>0</v>
      </c>
      <c r="X196" s="128">
        <f>W196-N196</f>
        <v>-7952185800</v>
      </c>
      <c r="Z196" s="128">
        <v>0</v>
      </c>
      <c r="AA196" s="128">
        <f>Z196-H196</f>
        <v>181907895</v>
      </c>
    </row>
    <row r="197" spans="1:27 16381:16381" s="117" customFormat="1" ht="42.75" customHeight="1">
      <c r="A197" s="117">
        <v>187</v>
      </c>
      <c r="B197" s="234" t="s">
        <v>250</v>
      </c>
      <c r="C197" s="118"/>
      <c r="D197" s="248">
        <v>0</v>
      </c>
      <c r="E197" s="248"/>
      <c r="F197" s="248">
        <f>'درآمد ناشی از تغییر قیمت اوراق '!I181</f>
        <v>7465898312</v>
      </c>
      <c r="G197" s="248"/>
      <c r="H197" s="248">
        <v>-2638120853</v>
      </c>
      <c r="I197" s="248"/>
      <c r="J197" s="235">
        <f t="shared" si="16"/>
        <v>4827777459</v>
      </c>
      <c r="K197" s="235"/>
      <c r="L197" s="161">
        <f t="shared" si="18"/>
        <v>4.8410064861870248E-3</v>
      </c>
      <c r="M197" s="161"/>
      <c r="N197" s="248">
        <v>0</v>
      </c>
      <c r="O197" s="248"/>
      <c r="P197" s="248">
        <v>-2391863211</v>
      </c>
      <c r="Q197" s="248"/>
      <c r="R197" s="248">
        <v>-5455743909</v>
      </c>
      <c r="S197" s="248"/>
      <c r="T197" s="235">
        <f t="shared" si="17"/>
        <v>-7847607120</v>
      </c>
      <c r="U197" s="242"/>
      <c r="V197" s="161">
        <f>T197/درآمدها!$J$4</f>
        <v>-2.1012167526139148E-2</v>
      </c>
      <c r="X197" s="128"/>
      <c r="Z197" s="128"/>
      <c r="AA197" s="128"/>
    </row>
    <row r="198" spans="1:27 16381:16381" s="117" customFormat="1" ht="42.75" customHeight="1">
      <c r="A198" s="117">
        <v>188</v>
      </c>
      <c r="B198" s="234" t="s">
        <v>229</v>
      </c>
      <c r="C198" s="118"/>
      <c r="D198" s="248">
        <v>5512856488</v>
      </c>
      <c r="E198" s="248"/>
      <c r="F198" s="248">
        <f>'درآمد ناشی از تغییر قیمت اوراق '!I182</f>
        <v>-4873902290</v>
      </c>
      <c r="G198" s="248"/>
      <c r="H198" s="248">
        <v>35979467</v>
      </c>
      <c r="I198" s="248"/>
      <c r="J198" s="235">
        <f t="shared" si="16"/>
        <v>674933665</v>
      </c>
      <c r="K198" s="235"/>
      <c r="L198" s="161">
        <f t="shared" si="18"/>
        <v>6.7678311143359198E-4</v>
      </c>
      <c r="M198" s="161"/>
      <c r="N198" s="248">
        <v>5512855748</v>
      </c>
      <c r="O198" s="248"/>
      <c r="P198" s="248">
        <v>-1008138982</v>
      </c>
      <c r="Q198" s="248"/>
      <c r="R198" s="248">
        <v>-153374529</v>
      </c>
      <c r="S198" s="248"/>
      <c r="T198" s="235">
        <f t="shared" si="17"/>
        <v>4351342237</v>
      </c>
      <c r="U198" s="242"/>
      <c r="V198" s="161">
        <f>T198/درآمدها!$J$4</f>
        <v>1.1650829437471774E-2</v>
      </c>
      <c r="W198" s="117">
        <v>78717678</v>
      </c>
      <c r="X198" s="128">
        <f t="shared" ref="X198:X219" si="27">W198-N198</f>
        <v>-5434138070</v>
      </c>
      <c r="Z198" s="128">
        <v>35641505</v>
      </c>
      <c r="AA198" s="128">
        <f>Z198-H198</f>
        <v>-337962</v>
      </c>
      <c r="XFA198" s="128">
        <f>SUM(B198:XEZ198)</f>
        <v>4732434955.0123272</v>
      </c>
    </row>
    <row r="199" spans="1:27 16381:16381" s="117" customFormat="1" ht="42.75" customHeight="1">
      <c r="A199" s="117">
        <v>189</v>
      </c>
      <c r="B199" s="234" t="s">
        <v>230</v>
      </c>
      <c r="C199" s="118"/>
      <c r="D199" s="248">
        <v>0</v>
      </c>
      <c r="E199" s="248"/>
      <c r="F199" s="248">
        <f>'درآمد ناشی از تغییر قیمت اوراق '!I183</f>
        <v>9001310454</v>
      </c>
      <c r="G199" s="248"/>
      <c r="H199" s="248">
        <v>279382226</v>
      </c>
      <c r="I199" s="248"/>
      <c r="J199" s="235">
        <f t="shared" si="16"/>
        <v>9280692680</v>
      </c>
      <c r="K199" s="235"/>
      <c r="L199" s="161">
        <f t="shared" si="18"/>
        <v>9.3061235406436005E-3</v>
      </c>
      <c r="M199" s="161"/>
      <c r="N199" s="248">
        <v>0</v>
      </c>
      <c r="O199" s="248"/>
      <c r="P199" s="248">
        <v>30690852365</v>
      </c>
      <c r="Q199" s="248"/>
      <c r="R199" s="248">
        <v>3471270518</v>
      </c>
      <c r="S199" s="248"/>
      <c r="T199" s="235">
        <f t="shared" si="17"/>
        <v>34162122883</v>
      </c>
      <c r="U199" s="242"/>
      <c r="V199" s="161">
        <f>T199/درآمدها!$J$4</f>
        <v>9.1469952316642955E-2</v>
      </c>
      <c r="W199" s="117">
        <v>0</v>
      </c>
      <c r="X199" s="128">
        <f t="shared" si="27"/>
        <v>0</v>
      </c>
      <c r="Z199" s="128">
        <v>0</v>
      </c>
      <c r="AA199" s="128">
        <f>Z199-H199</f>
        <v>-279382226</v>
      </c>
    </row>
    <row r="200" spans="1:27 16381:16381" s="117" customFormat="1" ht="42.75" customHeight="1">
      <c r="A200" s="117">
        <v>190</v>
      </c>
      <c r="B200" s="234" t="s">
        <v>231</v>
      </c>
      <c r="C200" s="118"/>
      <c r="D200" s="248">
        <v>0</v>
      </c>
      <c r="E200" s="248"/>
      <c r="F200" s="248">
        <f>'درآمد ناشی از تغییر قیمت اوراق '!I184</f>
        <v>3410302454</v>
      </c>
      <c r="G200" s="248"/>
      <c r="H200" s="248">
        <v>-10681293</v>
      </c>
      <c r="I200" s="248"/>
      <c r="J200" s="235">
        <f t="shared" si="16"/>
        <v>3399621161</v>
      </c>
      <c r="K200" s="235"/>
      <c r="L200" s="161">
        <f t="shared" si="18"/>
        <v>3.4089367686779416E-3</v>
      </c>
      <c r="M200" s="161"/>
      <c r="N200" s="248">
        <v>370406600</v>
      </c>
      <c r="O200" s="248"/>
      <c r="P200" s="248">
        <v>2560700820</v>
      </c>
      <c r="Q200" s="248"/>
      <c r="R200" s="248">
        <v>-37952104</v>
      </c>
      <c r="S200" s="248"/>
      <c r="T200" s="235">
        <f t="shared" si="17"/>
        <v>2893155316</v>
      </c>
      <c r="U200" s="242"/>
      <c r="V200" s="161">
        <f>T200/درآمدها!$J$4</f>
        <v>7.7464968938113776E-3</v>
      </c>
      <c r="W200" s="117">
        <v>515595210</v>
      </c>
      <c r="X200" s="128">
        <f t="shared" si="27"/>
        <v>145188610</v>
      </c>
      <c r="Z200" s="128">
        <v>-28520536</v>
      </c>
      <c r="AA200" s="128">
        <f>Z200-H200</f>
        <v>-17839243</v>
      </c>
    </row>
    <row r="201" spans="1:27 16381:16381" s="117" customFormat="1" ht="42.75" customHeight="1">
      <c r="A201" s="117">
        <v>191</v>
      </c>
      <c r="B201" s="234" t="s">
        <v>176</v>
      </c>
      <c r="C201" s="118"/>
      <c r="D201" s="248">
        <v>0</v>
      </c>
      <c r="E201" s="248"/>
      <c r="F201" s="248">
        <f>'درآمد ناشی از تغییر قیمت اوراق '!I185</f>
        <v>6264294825</v>
      </c>
      <c r="G201" s="248"/>
      <c r="H201" s="248">
        <v>163421297</v>
      </c>
      <c r="I201" s="248"/>
      <c r="J201" s="235">
        <f t="shared" si="16"/>
        <v>6427716122</v>
      </c>
      <c r="K201" s="235"/>
      <c r="L201" s="161">
        <f t="shared" si="18"/>
        <v>6.4453292850031743E-3</v>
      </c>
      <c r="M201" s="161"/>
      <c r="N201" s="248">
        <v>0</v>
      </c>
      <c r="O201" s="248"/>
      <c r="P201" s="248">
        <v>18574669352</v>
      </c>
      <c r="Q201" s="248"/>
      <c r="R201" s="248">
        <v>1612652335</v>
      </c>
      <c r="S201" s="248"/>
      <c r="T201" s="235">
        <f t="shared" si="17"/>
        <v>20187321687</v>
      </c>
      <c r="U201" s="242"/>
      <c r="V201" s="161">
        <f>T201/درآمدها!$J$4</f>
        <v>5.4052066917349192E-2</v>
      </c>
      <c r="W201" s="117">
        <v>849264759</v>
      </c>
      <c r="X201" s="128">
        <f t="shared" si="27"/>
        <v>849264759</v>
      </c>
      <c r="Z201" s="128">
        <v>23322154</v>
      </c>
      <c r="AA201" s="128">
        <f>Z201-H201</f>
        <v>-140099143</v>
      </c>
    </row>
    <row r="202" spans="1:27 16381:16381" s="117" customFormat="1" ht="42.75" customHeight="1">
      <c r="A202" s="117">
        <v>192</v>
      </c>
      <c r="B202" s="234" t="s">
        <v>175</v>
      </c>
      <c r="C202" s="118"/>
      <c r="D202" s="248">
        <v>5730873200</v>
      </c>
      <c r="E202" s="248"/>
      <c r="F202" s="248">
        <f>'درآمد ناشی از تغییر قیمت اوراق '!I186</f>
        <v>2096507080</v>
      </c>
      <c r="G202" s="248"/>
      <c r="H202" s="248">
        <v>-196689153</v>
      </c>
      <c r="I202" s="248"/>
      <c r="J202" s="235">
        <f t="shared" si="16"/>
        <v>7630691127</v>
      </c>
      <c r="K202" s="235"/>
      <c r="L202" s="161">
        <f t="shared" si="18"/>
        <v>7.6516006700003067E-3</v>
      </c>
      <c r="M202" s="161"/>
      <c r="N202" s="248">
        <v>5730873200</v>
      </c>
      <c r="O202" s="248"/>
      <c r="P202" s="248">
        <v>-12232219003</v>
      </c>
      <c r="Q202" s="248"/>
      <c r="R202" s="248">
        <v>-429689192</v>
      </c>
      <c r="S202" s="248"/>
      <c r="T202" s="235">
        <f t="shared" si="17"/>
        <v>-6931034995</v>
      </c>
      <c r="U202" s="242"/>
      <c r="V202" s="161">
        <f>T202/درآمدها!$J$4</f>
        <v>-1.8558022364971938E-2</v>
      </c>
      <c r="W202" s="117">
        <v>0</v>
      </c>
      <c r="X202" s="128">
        <f t="shared" si="27"/>
        <v>-5730873200</v>
      </c>
      <c r="Z202" s="128">
        <v>0</v>
      </c>
      <c r="AA202" s="128">
        <f>Z202-H202</f>
        <v>196689153</v>
      </c>
    </row>
    <row r="203" spans="1:27 16381:16381" s="117" customFormat="1" ht="42.75" customHeight="1">
      <c r="A203" s="117">
        <v>193</v>
      </c>
      <c r="B203" s="234" t="s">
        <v>174</v>
      </c>
      <c r="C203" s="118"/>
      <c r="D203" s="248">
        <v>0</v>
      </c>
      <c r="E203" s="248"/>
      <c r="F203" s="248">
        <f>'درآمد ناشی از تغییر قیمت اوراق '!I187</f>
        <v>9308860299</v>
      </c>
      <c r="G203" s="248"/>
      <c r="H203" s="248">
        <v>-673863996</v>
      </c>
      <c r="I203" s="248"/>
      <c r="J203" s="235">
        <f t="shared" ref="J203:J266" si="28">D203+F203+H203</f>
        <v>8634996303</v>
      </c>
      <c r="K203" s="235"/>
      <c r="L203" s="161">
        <f t="shared" si="18"/>
        <v>8.6586578329322251E-3</v>
      </c>
      <c r="M203" s="161"/>
      <c r="N203" s="248">
        <v>25586605000</v>
      </c>
      <c r="O203" s="248"/>
      <c r="P203" s="248">
        <v>-41854632550</v>
      </c>
      <c r="Q203" s="248"/>
      <c r="R203" s="248">
        <v>-2121229565</v>
      </c>
      <c r="S203" s="248"/>
      <c r="T203" s="235">
        <f t="shared" ref="T203:T266" si="29">N203+P203+R203</f>
        <v>-18389257115</v>
      </c>
      <c r="U203" s="242"/>
      <c r="V203" s="161">
        <f>T203/درآمدها!$J$4</f>
        <v>-4.9237703324478646E-2</v>
      </c>
      <c r="W203" s="117">
        <v>119249761</v>
      </c>
      <c r="X203" s="128">
        <f t="shared" si="27"/>
        <v>-25467355239</v>
      </c>
      <c r="Z203" s="128">
        <v>116815358</v>
      </c>
      <c r="AA203" s="128">
        <f>Z203-H203</f>
        <v>790679354</v>
      </c>
    </row>
    <row r="204" spans="1:27 16381:16381" s="117" customFormat="1" ht="42.75" customHeight="1">
      <c r="A204" s="117">
        <v>194</v>
      </c>
      <c r="B204" s="234" t="s">
        <v>173</v>
      </c>
      <c r="C204" s="118"/>
      <c r="D204" s="248">
        <v>0</v>
      </c>
      <c r="E204" s="248"/>
      <c r="F204" s="248">
        <v>0</v>
      </c>
      <c r="G204" s="248"/>
      <c r="H204" s="248">
        <f>'درآمد ناشی ازفروش'!I420</f>
        <v>0</v>
      </c>
      <c r="I204" s="248"/>
      <c r="J204" s="235">
        <f t="shared" si="28"/>
        <v>0</v>
      </c>
      <c r="K204" s="235"/>
      <c r="L204" s="161">
        <f t="shared" ref="L204:L267" si="30">J204/997267298190</f>
        <v>0</v>
      </c>
      <c r="M204" s="161"/>
      <c r="N204" s="248">
        <v>0</v>
      </c>
      <c r="O204" s="248"/>
      <c r="P204" s="248">
        <v>0</v>
      </c>
      <c r="Q204" s="248"/>
      <c r="R204" s="248">
        <v>-96078850</v>
      </c>
      <c r="S204" s="248"/>
      <c r="T204" s="235">
        <f t="shared" si="29"/>
        <v>-96078850</v>
      </c>
      <c r="U204" s="242"/>
      <c r="V204" s="161">
        <f>T204/درآمدها!$J$4</f>
        <v>-2.5725356290756749E-4</v>
      </c>
      <c r="W204" s="117">
        <v>8684559000</v>
      </c>
      <c r="X204" s="128">
        <f t="shared" si="27"/>
        <v>8684559000</v>
      </c>
      <c r="Z204" s="128">
        <v>-348355737</v>
      </c>
      <c r="AA204" s="128">
        <f>Z204-H204</f>
        <v>-348355737</v>
      </c>
    </row>
    <row r="205" spans="1:27 16381:16381" s="117" customFormat="1" ht="42.75" customHeight="1">
      <c r="A205" s="117">
        <v>195</v>
      </c>
      <c r="B205" s="234" t="s">
        <v>172</v>
      </c>
      <c r="C205" s="118"/>
      <c r="D205" s="248">
        <v>0</v>
      </c>
      <c r="E205" s="248"/>
      <c r="F205" s="248">
        <f>'درآمد ناشی از تغییر قیمت اوراق '!I188</f>
        <v>49496864</v>
      </c>
      <c r="G205" s="248"/>
      <c r="H205" s="248">
        <v>-300417391</v>
      </c>
      <c r="I205" s="248"/>
      <c r="J205" s="235">
        <f t="shared" si="28"/>
        <v>-250920527</v>
      </c>
      <c r="K205" s="235"/>
      <c r="L205" s="161">
        <f t="shared" si="30"/>
        <v>-2.5160809690181422E-4</v>
      </c>
      <c r="M205" s="161"/>
      <c r="N205" s="248">
        <v>332865050</v>
      </c>
      <c r="O205" s="248"/>
      <c r="P205" s="248">
        <v>-22713405443</v>
      </c>
      <c r="Q205" s="248"/>
      <c r="R205" s="248">
        <v>-7336975560</v>
      </c>
      <c r="S205" s="248"/>
      <c r="T205" s="235">
        <f t="shared" si="29"/>
        <v>-29717515953</v>
      </c>
      <c r="U205" s="242"/>
      <c r="V205" s="161">
        <f>T205/درآمدها!$J$4</f>
        <v>-7.9569404293158438E-2</v>
      </c>
      <c r="W205" s="117">
        <v>0</v>
      </c>
      <c r="X205" s="128">
        <f t="shared" si="27"/>
        <v>-332865050</v>
      </c>
      <c r="Z205" s="128">
        <v>116096609</v>
      </c>
      <c r="AA205" s="128">
        <f>Z205-H205</f>
        <v>416514000</v>
      </c>
    </row>
    <row r="206" spans="1:27 16381:16381" s="117" customFormat="1" ht="42.75" customHeight="1">
      <c r="A206" s="117">
        <v>196</v>
      </c>
      <c r="B206" s="234" t="s">
        <v>171</v>
      </c>
      <c r="C206" s="118"/>
      <c r="D206" s="248">
        <v>0</v>
      </c>
      <c r="E206" s="248"/>
      <c r="F206" s="248">
        <v>0</v>
      </c>
      <c r="G206" s="248"/>
      <c r="H206" s="248">
        <f>'درآمد ناشی ازفروش'!I422</f>
        <v>0</v>
      </c>
      <c r="I206" s="248"/>
      <c r="J206" s="235">
        <f t="shared" si="28"/>
        <v>0</v>
      </c>
      <c r="K206" s="235"/>
      <c r="L206" s="161">
        <f t="shared" si="30"/>
        <v>0</v>
      </c>
      <c r="M206" s="161"/>
      <c r="N206" s="248">
        <v>0</v>
      </c>
      <c r="O206" s="248"/>
      <c r="P206" s="248">
        <v>0</v>
      </c>
      <c r="Q206" s="248"/>
      <c r="R206" s="248">
        <v>16435559408</v>
      </c>
      <c r="S206" s="248"/>
      <c r="T206" s="235">
        <f t="shared" si="29"/>
        <v>16435559408</v>
      </c>
      <c r="U206" s="242"/>
      <c r="V206" s="161">
        <f>T206/درآمدها!$J$4</f>
        <v>4.4006628056923978E-2</v>
      </c>
      <c r="W206" s="117">
        <v>0</v>
      </c>
      <c r="X206" s="128">
        <f t="shared" si="27"/>
        <v>0</v>
      </c>
      <c r="Z206" s="128">
        <v>218834287</v>
      </c>
      <c r="AA206" s="128">
        <f>Z206-H206</f>
        <v>218834287</v>
      </c>
    </row>
    <row r="207" spans="1:27 16381:16381" s="117" customFormat="1" ht="42.75" customHeight="1">
      <c r="A207" s="117">
        <v>197</v>
      </c>
      <c r="B207" s="234" t="s">
        <v>170</v>
      </c>
      <c r="C207" s="118"/>
      <c r="D207" s="248">
        <v>234820031</v>
      </c>
      <c r="E207" s="248"/>
      <c r="F207" s="248">
        <f>'درآمد ناشی از تغییر قیمت اوراق '!I189</f>
        <v>5291512171</v>
      </c>
      <c r="G207" s="248"/>
      <c r="H207" s="248">
        <v>-133836385</v>
      </c>
      <c r="I207" s="248"/>
      <c r="J207" s="235">
        <f t="shared" si="28"/>
        <v>5392495817</v>
      </c>
      <c r="K207" s="235"/>
      <c r="L207" s="161">
        <f t="shared" si="30"/>
        <v>5.4072722797460244E-3</v>
      </c>
      <c r="M207" s="161"/>
      <c r="N207" s="248">
        <v>234820031</v>
      </c>
      <c r="O207" s="248"/>
      <c r="P207" s="248">
        <v>-5022704652</v>
      </c>
      <c r="Q207" s="248"/>
      <c r="R207" s="248">
        <v>-634005231</v>
      </c>
      <c r="S207" s="248"/>
      <c r="T207" s="235">
        <f t="shared" si="29"/>
        <v>-5421889852</v>
      </c>
      <c r="U207" s="242"/>
      <c r="V207" s="161">
        <f>T207/درآمدها!$J$4</f>
        <v>-1.4517247886703303E-2</v>
      </c>
      <c r="W207" s="117">
        <v>0</v>
      </c>
      <c r="X207" s="128">
        <f t="shared" si="27"/>
        <v>-234820031</v>
      </c>
      <c r="Z207" s="128">
        <v>149993837</v>
      </c>
      <c r="AA207" s="128">
        <f>Z207-H207</f>
        <v>283830222</v>
      </c>
    </row>
    <row r="208" spans="1:27 16381:16381" s="117" customFormat="1" ht="42.6" customHeight="1">
      <c r="A208" s="117">
        <v>198</v>
      </c>
      <c r="B208" s="234" t="s">
        <v>169</v>
      </c>
      <c r="C208" s="118"/>
      <c r="D208" s="248">
        <v>0</v>
      </c>
      <c r="E208" s="248"/>
      <c r="F208" s="248">
        <f>'درآمد ناشی از تغییر قیمت اوراق '!I190</f>
        <v>1471913010</v>
      </c>
      <c r="G208" s="248"/>
      <c r="H208" s="248">
        <v>-56568443</v>
      </c>
      <c r="I208" s="248"/>
      <c r="J208" s="235">
        <f t="shared" si="28"/>
        <v>1415344567</v>
      </c>
      <c r="K208" s="235"/>
      <c r="L208" s="161">
        <f t="shared" si="30"/>
        <v>1.4192228799327856E-3</v>
      </c>
      <c r="M208" s="161"/>
      <c r="N208" s="248">
        <v>536335800</v>
      </c>
      <c r="O208" s="248"/>
      <c r="P208" s="248">
        <v>-3169236878</v>
      </c>
      <c r="Q208" s="248"/>
      <c r="R208" s="248">
        <v>-164464978</v>
      </c>
      <c r="S208" s="248"/>
      <c r="T208" s="235">
        <f t="shared" si="29"/>
        <v>-2797366056</v>
      </c>
      <c r="U208" s="242"/>
      <c r="V208" s="161">
        <f>T208/درآمدها!$J$4</f>
        <v>-7.4900187154893086E-3</v>
      </c>
      <c r="W208" s="117">
        <v>879427500</v>
      </c>
      <c r="X208" s="128">
        <f t="shared" si="27"/>
        <v>343091700</v>
      </c>
      <c r="Z208" s="128">
        <v>272873368</v>
      </c>
      <c r="AA208" s="128">
        <f>Z208-H208</f>
        <v>329441811</v>
      </c>
    </row>
    <row r="209" spans="1:27" s="117" customFormat="1" ht="42.75" customHeight="1">
      <c r="A209" s="117">
        <v>199</v>
      </c>
      <c r="B209" s="234" t="s">
        <v>168</v>
      </c>
      <c r="C209" s="118"/>
      <c r="D209" s="248">
        <v>0</v>
      </c>
      <c r="E209" s="248"/>
      <c r="F209" s="248">
        <f>'درآمد ناشی از تغییر قیمت اوراق '!I191</f>
        <v>4516824482</v>
      </c>
      <c r="G209" s="248"/>
      <c r="H209" s="248">
        <v>-71257955</v>
      </c>
      <c r="I209" s="248"/>
      <c r="J209" s="235">
        <f t="shared" si="28"/>
        <v>4445566527</v>
      </c>
      <c r="K209" s="235"/>
      <c r="L209" s="161">
        <f t="shared" si="30"/>
        <v>4.4577482236392635E-3</v>
      </c>
      <c r="M209" s="161"/>
      <c r="N209" s="248">
        <v>0</v>
      </c>
      <c r="O209" s="248"/>
      <c r="P209" s="248">
        <v>-1144880993</v>
      </c>
      <c r="Q209" s="248"/>
      <c r="R209" s="248">
        <v>-82260182</v>
      </c>
      <c r="S209" s="248"/>
      <c r="T209" s="235">
        <f t="shared" si="29"/>
        <v>-1227141175</v>
      </c>
      <c r="U209" s="242"/>
      <c r="V209" s="161">
        <f>T209/درآمدها!$J$4</f>
        <v>-3.285701686264238E-3</v>
      </c>
      <c r="W209" s="117">
        <v>110615634</v>
      </c>
      <c r="X209" s="128">
        <f t="shared" si="27"/>
        <v>110615634</v>
      </c>
      <c r="Z209" s="128">
        <v>453219304</v>
      </c>
      <c r="AA209" s="128">
        <f t="shared" ref="AA209:AA219" si="31">Z209-H209</f>
        <v>524477259</v>
      </c>
    </row>
    <row r="210" spans="1:27" s="117" customFormat="1" ht="42.75" customHeight="1">
      <c r="A210" s="117">
        <v>200</v>
      </c>
      <c r="B210" s="234" t="s">
        <v>414</v>
      </c>
      <c r="C210" s="118"/>
      <c r="D210" s="248">
        <v>0</v>
      </c>
      <c r="E210" s="248"/>
      <c r="F210" s="248">
        <f>'درآمد ناشی از تغییر قیمت اوراق '!I192</f>
        <v>-88330080</v>
      </c>
      <c r="G210" s="248"/>
      <c r="H210" s="248">
        <f>'درآمد ناشی ازفروش'!I426</f>
        <v>0</v>
      </c>
      <c r="I210" s="248"/>
      <c r="J210" s="235">
        <f t="shared" si="28"/>
        <v>-88330080</v>
      </c>
      <c r="K210" s="235"/>
      <c r="L210" s="161">
        <f t="shared" si="30"/>
        <v>-8.857212119590759E-5</v>
      </c>
      <c r="M210" s="161"/>
      <c r="N210" s="248">
        <v>0</v>
      </c>
      <c r="O210" s="248"/>
      <c r="P210" s="248">
        <v>-88330080</v>
      </c>
      <c r="Q210" s="248"/>
      <c r="R210" s="248">
        <v>0</v>
      </c>
      <c r="S210" s="248"/>
      <c r="T210" s="235">
        <f t="shared" si="29"/>
        <v>-88330080</v>
      </c>
      <c r="U210" s="242"/>
      <c r="V210" s="161">
        <f>T210/درآمدها!$J$4</f>
        <v>-2.3650603428236773E-4</v>
      </c>
      <c r="W210" s="117">
        <v>6084200</v>
      </c>
      <c r="X210" s="128">
        <f t="shared" si="27"/>
        <v>6084200</v>
      </c>
      <c r="Z210" s="128">
        <v>-16695989</v>
      </c>
      <c r="AA210" s="128">
        <f t="shared" si="31"/>
        <v>-16695989</v>
      </c>
    </row>
    <row r="211" spans="1:27" s="117" customFormat="1" ht="42.75" customHeight="1">
      <c r="A211" s="117">
        <v>201</v>
      </c>
      <c r="B211" s="234" t="s">
        <v>402</v>
      </c>
      <c r="C211" s="118"/>
      <c r="D211" s="248">
        <v>0</v>
      </c>
      <c r="E211" s="248"/>
      <c r="F211" s="248">
        <f>'درآمد ناشی از تغییر قیمت اوراق '!I193</f>
        <v>101806250</v>
      </c>
      <c r="G211" s="248"/>
      <c r="H211" s="248">
        <f>'درآمد ناشی ازفروش'!I427</f>
        <v>0</v>
      </c>
      <c r="I211" s="248"/>
      <c r="J211" s="235">
        <f t="shared" si="28"/>
        <v>101806250</v>
      </c>
      <c r="K211" s="235"/>
      <c r="L211" s="161">
        <f t="shared" si="30"/>
        <v>1.0208521846126334E-4</v>
      </c>
      <c r="M211" s="161"/>
      <c r="N211" s="248">
        <v>0</v>
      </c>
      <c r="O211" s="248"/>
      <c r="P211" s="248">
        <v>101806250</v>
      </c>
      <c r="Q211" s="248"/>
      <c r="R211" s="248">
        <v>0</v>
      </c>
      <c r="S211" s="248"/>
      <c r="T211" s="235">
        <f t="shared" si="29"/>
        <v>101806250</v>
      </c>
      <c r="U211" s="242"/>
      <c r="V211" s="161">
        <f>T211/درآمدها!$J$4</f>
        <v>2.7258882198068088E-4</v>
      </c>
      <c r="W211" s="117">
        <v>0</v>
      </c>
      <c r="X211" s="128">
        <f t="shared" si="27"/>
        <v>0</v>
      </c>
      <c r="Z211" s="128">
        <v>29297465</v>
      </c>
      <c r="AA211" s="128">
        <f t="shared" si="31"/>
        <v>29297465</v>
      </c>
    </row>
    <row r="212" spans="1:27" s="117" customFormat="1" ht="42.6" customHeight="1">
      <c r="A212" s="117">
        <v>202</v>
      </c>
      <c r="B212" s="234" t="s">
        <v>423</v>
      </c>
      <c r="C212" s="118"/>
      <c r="D212" s="248">
        <v>0</v>
      </c>
      <c r="E212" s="248"/>
      <c r="F212" s="248">
        <f>'درآمد ناشی از تغییر قیمت اوراق '!I194</f>
        <v>685129059</v>
      </c>
      <c r="G212" s="248"/>
      <c r="H212" s="248">
        <f>'درآمد ناشی ازفروش'!I428</f>
        <v>0</v>
      </c>
      <c r="I212" s="248"/>
      <c r="J212" s="235">
        <f t="shared" si="28"/>
        <v>685129059</v>
      </c>
      <c r="K212" s="235"/>
      <c r="L212" s="161">
        <f t="shared" si="30"/>
        <v>6.870064427495834E-4</v>
      </c>
      <c r="M212" s="161"/>
      <c r="N212" s="248">
        <v>0</v>
      </c>
      <c r="O212" s="248"/>
      <c r="P212" s="248">
        <v>685129059</v>
      </c>
      <c r="Q212" s="248"/>
      <c r="R212" s="248">
        <v>0</v>
      </c>
      <c r="S212" s="248"/>
      <c r="T212" s="235">
        <f t="shared" si="29"/>
        <v>685129059</v>
      </c>
      <c r="U212" s="242"/>
      <c r="V212" s="161">
        <f>T212/درآمدها!$J$4</f>
        <v>1.8344504693723854E-3</v>
      </c>
      <c r="W212" s="117">
        <v>0</v>
      </c>
      <c r="X212" s="128">
        <f t="shared" si="27"/>
        <v>0</v>
      </c>
      <c r="Z212" s="128">
        <v>439160199</v>
      </c>
      <c r="AA212" s="128">
        <f t="shared" si="31"/>
        <v>439160199</v>
      </c>
    </row>
    <row r="213" spans="1:27" s="117" customFormat="1" ht="42.75" customHeight="1">
      <c r="A213" s="117">
        <v>203</v>
      </c>
      <c r="B213" s="234" t="s">
        <v>386</v>
      </c>
      <c r="C213" s="118"/>
      <c r="D213" s="248">
        <v>0</v>
      </c>
      <c r="E213" s="248"/>
      <c r="F213" s="248">
        <f>'درآمد ناشی از تغییر قیمت اوراق '!I195</f>
        <v>509850404</v>
      </c>
      <c r="G213" s="248"/>
      <c r="H213" s="248">
        <f>'درآمد ناشی ازفروش'!I429</f>
        <v>0</v>
      </c>
      <c r="I213" s="248"/>
      <c r="J213" s="235">
        <f t="shared" si="28"/>
        <v>509850404</v>
      </c>
      <c r="K213" s="235"/>
      <c r="L213" s="161">
        <f t="shared" si="30"/>
        <v>5.1124749094386026E-4</v>
      </c>
      <c r="M213" s="161"/>
      <c r="N213" s="248">
        <v>0</v>
      </c>
      <c r="O213" s="248"/>
      <c r="P213" s="248">
        <v>509850404</v>
      </c>
      <c r="Q213" s="248"/>
      <c r="R213" s="248">
        <v>0</v>
      </c>
      <c r="S213" s="248"/>
      <c r="T213" s="235">
        <f t="shared" si="29"/>
        <v>509850404</v>
      </c>
      <c r="U213" s="242"/>
      <c r="V213" s="161">
        <f>T213/درآمدها!$J$4</f>
        <v>1.3651374155588113E-3</v>
      </c>
      <c r="W213" s="117">
        <v>509312443</v>
      </c>
      <c r="X213" s="128">
        <f t="shared" si="27"/>
        <v>509312443</v>
      </c>
      <c r="Z213" s="128">
        <v>-24510506</v>
      </c>
      <c r="AA213" s="128">
        <f t="shared" si="31"/>
        <v>-24510506</v>
      </c>
    </row>
    <row r="214" spans="1:27" s="117" customFormat="1" ht="42.75" customHeight="1">
      <c r="A214" s="117">
        <v>204</v>
      </c>
      <c r="B214" s="234" t="s">
        <v>404</v>
      </c>
      <c r="C214" s="118"/>
      <c r="D214" s="248">
        <v>0</v>
      </c>
      <c r="E214" s="248"/>
      <c r="F214" s="248">
        <f>'درآمد ناشی از تغییر قیمت اوراق '!I196</f>
        <v>762049931</v>
      </c>
      <c r="G214" s="248"/>
      <c r="H214" s="248">
        <f>'درآمد ناشی ازفروش'!I430</f>
        <v>0</v>
      </c>
      <c r="I214" s="248"/>
      <c r="J214" s="235">
        <f t="shared" si="28"/>
        <v>762049931</v>
      </c>
      <c r="K214" s="235"/>
      <c r="L214" s="161">
        <f t="shared" si="30"/>
        <v>7.6413809254859751E-4</v>
      </c>
      <c r="M214" s="161"/>
      <c r="N214" s="248">
        <v>0</v>
      </c>
      <c r="O214" s="248"/>
      <c r="P214" s="248">
        <v>762049931</v>
      </c>
      <c r="Q214" s="248"/>
      <c r="R214" s="248">
        <v>0</v>
      </c>
      <c r="S214" s="248"/>
      <c r="T214" s="235">
        <f t="shared" si="29"/>
        <v>762049931</v>
      </c>
      <c r="U214" s="242"/>
      <c r="V214" s="161">
        <f>T214/درآمدها!$J$4</f>
        <v>2.0404080592473363E-3</v>
      </c>
      <c r="W214" s="117">
        <v>0</v>
      </c>
      <c r="X214" s="128">
        <f t="shared" si="27"/>
        <v>0</v>
      </c>
      <c r="Z214" s="128">
        <v>136102479</v>
      </c>
      <c r="AA214" s="128">
        <f t="shared" si="31"/>
        <v>136102479</v>
      </c>
    </row>
    <row r="215" spans="1:27" s="117" customFormat="1" ht="42.75" customHeight="1">
      <c r="A215" s="117">
        <v>205</v>
      </c>
      <c r="B215" s="234" t="s">
        <v>387</v>
      </c>
      <c r="C215" s="118"/>
      <c r="D215" s="248">
        <v>0</v>
      </c>
      <c r="E215" s="248"/>
      <c r="F215" s="248">
        <f>'درآمد ناشی از تغییر قیمت اوراق '!I197</f>
        <v>789672565</v>
      </c>
      <c r="G215" s="248"/>
      <c r="H215" s="248">
        <f>'درآمد ناشی ازفروش'!I431</f>
        <v>0</v>
      </c>
      <c r="I215" s="248"/>
      <c r="J215" s="235">
        <f t="shared" si="28"/>
        <v>789672565</v>
      </c>
      <c r="K215" s="235"/>
      <c r="L215" s="161">
        <f t="shared" si="30"/>
        <v>7.9183641781217925E-4</v>
      </c>
      <c r="M215" s="161"/>
      <c r="N215" s="248">
        <v>0</v>
      </c>
      <c r="O215" s="248"/>
      <c r="P215" s="248">
        <v>789672565</v>
      </c>
      <c r="Q215" s="248"/>
      <c r="R215" s="248">
        <v>0</v>
      </c>
      <c r="S215" s="248"/>
      <c r="T215" s="235">
        <f t="shared" si="29"/>
        <v>789672565</v>
      </c>
      <c r="U215" s="242"/>
      <c r="V215" s="161">
        <f>T215/درآمدها!$J$4</f>
        <v>2.1143683638658005E-3</v>
      </c>
      <c r="W215" s="117">
        <v>2281760400</v>
      </c>
      <c r="X215" s="128">
        <f t="shared" si="27"/>
        <v>2281760400</v>
      </c>
      <c r="Z215" s="128">
        <v>539781814</v>
      </c>
      <c r="AA215" s="128">
        <f t="shared" si="31"/>
        <v>539781814</v>
      </c>
    </row>
    <row r="216" spans="1:27" s="117" customFormat="1" ht="42.75" customHeight="1">
      <c r="A216" s="117">
        <v>206</v>
      </c>
      <c r="B216" s="234" t="s">
        <v>417</v>
      </c>
      <c r="C216" s="118"/>
      <c r="D216" s="248">
        <v>0</v>
      </c>
      <c r="E216" s="248"/>
      <c r="F216" s="248">
        <f>'درآمد ناشی از تغییر قیمت اوراق '!I198</f>
        <v>833491577</v>
      </c>
      <c r="G216" s="248"/>
      <c r="H216" s="248">
        <f>'درآمد ناشی ازفروش'!I432</f>
        <v>0</v>
      </c>
      <c r="I216" s="248"/>
      <c r="J216" s="235">
        <f t="shared" si="28"/>
        <v>833491577</v>
      </c>
      <c r="K216" s="235"/>
      <c r="L216" s="161">
        <f t="shared" si="30"/>
        <v>8.3577550222769127E-4</v>
      </c>
      <c r="M216" s="161"/>
      <c r="N216" s="248">
        <v>0</v>
      </c>
      <c r="O216" s="248"/>
      <c r="P216" s="248">
        <v>833491577</v>
      </c>
      <c r="Q216" s="248"/>
      <c r="R216" s="248">
        <v>0</v>
      </c>
      <c r="S216" s="248"/>
      <c r="T216" s="235">
        <f t="shared" si="29"/>
        <v>833491577</v>
      </c>
      <c r="U216" s="242"/>
      <c r="V216" s="161">
        <f>T216/درآمدها!$J$4</f>
        <v>2.2316948822420036E-3</v>
      </c>
      <c r="W216" s="117">
        <v>0</v>
      </c>
      <c r="X216" s="128">
        <f t="shared" si="27"/>
        <v>0</v>
      </c>
      <c r="Z216" s="128">
        <v>-34733756</v>
      </c>
      <c r="AA216" s="128">
        <f t="shared" si="31"/>
        <v>-34733756</v>
      </c>
    </row>
    <row r="217" spans="1:27" s="117" customFormat="1" ht="42.75" customHeight="1">
      <c r="A217" s="117">
        <v>207</v>
      </c>
      <c r="B217" s="234" t="s">
        <v>351</v>
      </c>
      <c r="C217" s="118"/>
      <c r="D217" s="248">
        <v>0</v>
      </c>
      <c r="E217" s="248"/>
      <c r="F217" s="248">
        <f>'درآمد ناشی از تغییر قیمت اوراق '!I199</f>
        <v>-2168807286</v>
      </c>
      <c r="G217" s="248"/>
      <c r="H217" s="248">
        <v>68823152</v>
      </c>
      <c r="I217" s="248"/>
      <c r="J217" s="235">
        <f t="shared" si="28"/>
        <v>-2099984134</v>
      </c>
      <c r="K217" s="235"/>
      <c r="L217" s="161">
        <f t="shared" si="30"/>
        <v>-2.1057384893813191E-3</v>
      </c>
      <c r="M217" s="161"/>
      <c r="N217" s="248">
        <v>0</v>
      </c>
      <c r="O217" s="248"/>
      <c r="P217" s="248">
        <v>3960099828</v>
      </c>
      <c r="Q217" s="248"/>
      <c r="R217" s="248">
        <v>742196706</v>
      </c>
      <c r="S217" s="248"/>
      <c r="T217" s="235">
        <f t="shared" si="29"/>
        <v>4702296534</v>
      </c>
      <c r="U217" s="242"/>
      <c r="V217" s="161">
        <f>T217/درآمدها!$J$4</f>
        <v>1.2590518487881626E-2</v>
      </c>
      <c r="W217" s="117">
        <v>0</v>
      </c>
      <c r="X217" s="128">
        <f t="shared" si="27"/>
        <v>0</v>
      </c>
      <c r="Z217" s="128">
        <v>78506295</v>
      </c>
      <c r="AA217" s="128">
        <f t="shared" si="31"/>
        <v>9683143</v>
      </c>
    </row>
    <row r="218" spans="1:27" s="117" customFormat="1" ht="42.75" customHeight="1">
      <c r="A218" s="117">
        <v>208</v>
      </c>
      <c r="B218" s="234" t="s">
        <v>354</v>
      </c>
      <c r="C218" s="118"/>
      <c r="D218" s="248">
        <v>0</v>
      </c>
      <c r="E218" s="248"/>
      <c r="F218" s="248">
        <f>'درآمد ناشی از تغییر قیمت اوراق '!I200</f>
        <v>2677253219</v>
      </c>
      <c r="G218" s="248"/>
      <c r="H218" s="248">
        <v>-20406131</v>
      </c>
      <c r="I218" s="248"/>
      <c r="J218" s="235">
        <f t="shared" si="28"/>
        <v>2656847088</v>
      </c>
      <c r="K218" s="235"/>
      <c r="L218" s="161">
        <f t="shared" si="30"/>
        <v>2.6641273536413663E-3</v>
      </c>
      <c r="M218" s="161"/>
      <c r="N218" s="248">
        <v>0</v>
      </c>
      <c r="O218" s="248"/>
      <c r="P218" s="248">
        <v>529048449</v>
      </c>
      <c r="Q218" s="248"/>
      <c r="R218" s="248">
        <v>-70348992</v>
      </c>
      <c r="S218" s="248"/>
      <c r="T218" s="235">
        <f t="shared" si="29"/>
        <v>458699457</v>
      </c>
      <c r="U218" s="242"/>
      <c r="V218" s="161">
        <f>T218/درآمدها!$J$4</f>
        <v>1.2281794548645883E-3</v>
      </c>
      <c r="W218" s="117">
        <v>1403150</v>
      </c>
      <c r="X218" s="128">
        <f t="shared" si="27"/>
        <v>1403150</v>
      </c>
      <c r="Z218" s="128">
        <v>-145936095</v>
      </c>
      <c r="AA218" s="128">
        <f t="shared" si="31"/>
        <v>-125529964</v>
      </c>
    </row>
    <row r="219" spans="1:27" s="117" customFormat="1" ht="42.75" customHeight="1">
      <c r="A219" s="117">
        <v>209</v>
      </c>
      <c r="B219" s="234" t="s">
        <v>342</v>
      </c>
      <c r="C219" s="118"/>
      <c r="D219" s="248">
        <v>0</v>
      </c>
      <c r="E219" s="248"/>
      <c r="F219" s="248">
        <f>'درآمد ناشی از تغییر قیمت اوراق '!I201</f>
        <v>10607492493</v>
      </c>
      <c r="G219" s="248"/>
      <c r="H219" s="248">
        <v>-9005891574</v>
      </c>
      <c r="I219" s="248"/>
      <c r="J219" s="235">
        <f t="shared" si="28"/>
        <v>1601600919</v>
      </c>
      <c r="K219" s="235"/>
      <c r="L219" s="161">
        <f t="shared" si="30"/>
        <v>1.6059896097133047E-3</v>
      </c>
      <c r="M219" s="161"/>
      <c r="N219" s="248">
        <v>0</v>
      </c>
      <c r="O219" s="248"/>
      <c r="P219" s="248">
        <v>0</v>
      </c>
      <c r="Q219" s="248"/>
      <c r="R219" s="248">
        <v>-10184005104</v>
      </c>
      <c r="S219" s="248"/>
      <c r="T219" s="235">
        <f t="shared" si="29"/>
        <v>-10184005104</v>
      </c>
      <c r="U219" s="242"/>
      <c r="V219" s="161">
        <f>T219/درآمدها!$J$4</f>
        <v>-2.7267932512440068E-2</v>
      </c>
      <c r="W219" s="117">
        <v>3130014000</v>
      </c>
      <c r="X219" s="128">
        <f t="shared" si="27"/>
        <v>3130014000</v>
      </c>
      <c r="Z219" s="128">
        <v>484885463</v>
      </c>
      <c r="AA219" s="128">
        <f t="shared" si="31"/>
        <v>9490777037</v>
      </c>
    </row>
    <row r="220" spans="1:27" s="117" customFormat="1" ht="42.75" customHeight="1">
      <c r="A220" s="117">
        <v>210</v>
      </c>
      <c r="B220" s="234" t="s">
        <v>336</v>
      </c>
      <c r="C220" s="118"/>
      <c r="D220" s="248">
        <v>0</v>
      </c>
      <c r="E220" s="248"/>
      <c r="F220" s="248">
        <f>'درآمد ناشی از تغییر قیمت اوراق '!I202</f>
        <v>-10866756688</v>
      </c>
      <c r="G220" s="248"/>
      <c r="H220" s="248">
        <v>12925315318</v>
      </c>
      <c r="I220" s="248"/>
      <c r="J220" s="235">
        <f t="shared" si="28"/>
        <v>2058558630</v>
      </c>
      <c r="K220" s="235"/>
      <c r="L220" s="161">
        <f t="shared" si="30"/>
        <v>2.0641994716323309E-3</v>
      </c>
      <c r="M220" s="161"/>
      <c r="N220" s="248">
        <v>0</v>
      </c>
      <c r="O220" s="248"/>
      <c r="P220" s="248">
        <v>0</v>
      </c>
      <c r="Q220" s="248"/>
      <c r="R220" s="248">
        <v>13085860631</v>
      </c>
      <c r="S220" s="248"/>
      <c r="T220" s="235">
        <f t="shared" si="29"/>
        <v>13085860631</v>
      </c>
      <c r="U220" s="242"/>
      <c r="V220" s="161">
        <f>T220/درآمدها!$J$4</f>
        <v>3.5037724442336882E-2</v>
      </c>
      <c r="X220" s="128"/>
      <c r="Z220" s="128"/>
      <c r="AA220" s="128"/>
    </row>
    <row r="221" spans="1:27" s="117" customFormat="1" ht="42.75" customHeight="1">
      <c r="A221" s="117">
        <v>211</v>
      </c>
      <c r="B221" s="234" t="s">
        <v>301</v>
      </c>
      <c r="C221" s="118"/>
      <c r="D221" s="248">
        <v>0</v>
      </c>
      <c r="E221" s="248"/>
      <c r="F221" s="248">
        <f>'درآمد ناشی از تغییر قیمت اوراق '!I203</f>
        <v>5898771450</v>
      </c>
      <c r="G221" s="248"/>
      <c r="H221" s="248">
        <v>-60303792</v>
      </c>
      <c r="I221" s="248"/>
      <c r="J221" s="235">
        <f t="shared" si="28"/>
        <v>5838467658</v>
      </c>
      <c r="K221" s="235"/>
      <c r="L221" s="161">
        <f t="shared" si="30"/>
        <v>5.8544661682946829E-3</v>
      </c>
      <c r="M221" s="161"/>
      <c r="N221" s="248">
        <v>0</v>
      </c>
      <c r="O221" s="248"/>
      <c r="P221" s="248">
        <v>1670476374</v>
      </c>
      <c r="Q221" s="248"/>
      <c r="R221" s="248">
        <v>1611116746</v>
      </c>
      <c r="S221" s="248"/>
      <c r="T221" s="235">
        <f t="shared" si="29"/>
        <v>3281593120</v>
      </c>
      <c r="U221" s="242"/>
      <c r="V221" s="161">
        <f>T221/درآمدها!$J$4</f>
        <v>8.7865489869306361E-3</v>
      </c>
      <c r="X221" s="128"/>
      <c r="Z221" s="128"/>
      <c r="AA221" s="128"/>
    </row>
    <row r="222" spans="1:27" s="117" customFormat="1" ht="42.75" customHeight="1">
      <c r="A222" s="117">
        <v>212</v>
      </c>
      <c r="B222" s="234" t="s">
        <v>258</v>
      </c>
      <c r="C222" s="118"/>
      <c r="D222" s="248">
        <v>0</v>
      </c>
      <c r="E222" s="248"/>
      <c r="F222" s="248">
        <f>'درآمد ناشی از تغییر قیمت اوراق '!I204</f>
        <v>9665272686</v>
      </c>
      <c r="G222" s="248"/>
      <c r="H222" s="248">
        <v>126743404</v>
      </c>
      <c r="I222" s="248"/>
      <c r="J222" s="235">
        <f t="shared" si="28"/>
        <v>9792016090</v>
      </c>
      <c r="K222" s="235"/>
      <c r="L222" s="161">
        <f t="shared" si="30"/>
        <v>9.8188480739036712E-3</v>
      </c>
      <c r="M222" s="161"/>
      <c r="N222" s="248">
        <v>0</v>
      </c>
      <c r="O222" s="248"/>
      <c r="P222" s="248">
        <v>19893057945</v>
      </c>
      <c r="Q222" s="248"/>
      <c r="R222" s="248">
        <v>234312587</v>
      </c>
      <c r="S222" s="248"/>
      <c r="T222" s="235">
        <f t="shared" si="29"/>
        <v>20127370532</v>
      </c>
      <c r="U222" s="242"/>
      <c r="V222" s="161">
        <f>T222/درآمدها!$J$4</f>
        <v>5.3891546176060408E-2</v>
      </c>
      <c r="W222" s="117">
        <v>0</v>
      </c>
      <c r="X222" s="128">
        <f>W222-N222</f>
        <v>0</v>
      </c>
      <c r="Z222" s="128">
        <v>1365258544</v>
      </c>
      <c r="AA222" s="128">
        <f>Z222-H222</f>
        <v>1238515140</v>
      </c>
    </row>
    <row r="223" spans="1:27" s="117" customFormat="1" ht="42.75" customHeight="1">
      <c r="A223" s="117">
        <v>213</v>
      </c>
      <c r="B223" s="234" t="s">
        <v>256</v>
      </c>
      <c r="C223" s="118"/>
      <c r="D223" s="248">
        <v>0</v>
      </c>
      <c r="E223" s="248"/>
      <c r="F223" s="248">
        <f>'درآمد ناشی از تغییر قیمت اوراق '!I205</f>
        <v>3397607336</v>
      </c>
      <c r="G223" s="248"/>
      <c r="H223" s="248">
        <v>-83032014</v>
      </c>
      <c r="I223" s="248"/>
      <c r="J223" s="235">
        <f t="shared" si="28"/>
        <v>3314575322</v>
      </c>
      <c r="K223" s="235"/>
      <c r="L223" s="161">
        <f t="shared" si="30"/>
        <v>3.3236578879261565E-3</v>
      </c>
      <c r="M223" s="161"/>
      <c r="N223" s="248">
        <v>127550390</v>
      </c>
      <c r="O223" s="248"/>
      <c r="P223" s="248">
        <v>-2872572886</v>
      </c>
      <c r="Q223" s="248"/>
      <c r="R223" s="248">
        <v>-309622813</v>
      </c>
      <c r="S223" s="248"/>
      <c r="T223" s="235">
        <f t="shared" si="29"/>
        <v>-3054645309</v>
      </c>
      <c r="U223" s="242"/>
      <c r="V223" s="161">
        <f>T223/درآمدها!$J$4</f>
        <v>-8.1788904546540413E-3</v>
      </c>
      <c r="X223" s="128"/>
      <c r="Z223" s="128"/>
      <c r="AA223" s="128"/>
    </row>
    <row r="224" spans="1:27" s="117" customFormat="1" ht="42.75" customHeight="1">
      <c r="A224" s="117">
        <v>214</v>
      </c>
      <c r="B224" s="234" t="s">
        <v>252</v>
      </c>
      <c r="C224" s="118"/>
      <c r="D224" s="248">
        <v>0</v>
      </c>
      <c r="E224" s="248"/>
      <c r="F224" s="248">
        <f>'درآمد ناشی از تغییر قیمت اوراق '!I206</f>
        <v>5144516733</v>
      </c>
      <c r="G224" s="248"/>
      <c r="H224" s="248">
        <v>-258501423</v>
      </c>
      <c r="I224" s="248"/>
      <c r="J224" s="235">
        <f t="shared" si="28"/>
        <v>4886015310</v>
      </c>
      <c r="K224" s="235"/>
      <c r="L224" s="161">
        <f t="shared" si="30"/>
        <v>4.8994039199599954E-3</v>
      </c>
      <c r="M224" s="161"/>
      <c r="N224" s="248">
        <v>285327500</v>
      </c>
      <c r="O224" s="248"/>
      <c r="P224" s="248">
        <v>-15311355470</v>
      </c>
      <c r="Q224" s="248"/>
      <c r="R224" s="248">
        <v>-601826579</v>
      </c>
      <c r="S224" s="248"/>
      <c r="T224" s="235">
        <f t="shared" si="29"/>
        <v>-15627854549</v>
      </c>
      <c r="U224" s="242"/>
      <c r="V224" s="161">
        <f>T224/درآمدها!$J$4</f>
        <v>-4.184397776754703E-2</v>
      </c>
      <c r="X224" s="128"/>
      <c r="Z224" s="128"/>
      <c r="AA224" s="128"/>
    </row>
    <row r="225" spans="1:27" s="117" customFormat="1" ht="42.6" customHeight="1">
      <c r="A225" s="117">
        <v>215</v>
      </c>
      <c r="B225" s="234" t="s">
        <v>237</v>
      </c>
      <c r="C225" s="118"/>
      <c r="D225" s="248">
        <v>0</v>
      </c>
      <c r="E225" s="248"/>
      <c r="F225" s="248">
        <f>'درآمد ناشی از تغییر قیمت اوراق '!I207</f>
        <v>4172136743</v>
      </c>
      <c r="G225" s="248"/>
      <c r="H225" s="248">
        <v>-113923429</v>
      </c>
      <c r="I225" s="248"/>
      <c r="J225" s="235">
        <f t="shared" si="28"/>
        <v>4058213314</v>
      </c>
      <c r="K225" s="235"/>
      <c r="L225" s="161">
        <f t="shared" si="30"/>
        <v>4.0693335892648778E-3</v>
      </c>
      <c r="M225" s="161"/>
      <c r="N225" s="248">
        <v>0</v>
      </c>
      <c r="O225" s="248"/>
      <c r="P225" s="248">
        <v>-4434041393</v>
      </c>
      <c r="Q225" s="248"/>
      <c r="R225" s="248">
        <v>-803192115</v>
      </c>
      <c r="S225" s="248"/>
      <c r="T225" s="235">
        <f t="shared" si="29"/>
        <v>-5237233508</v>
      </c>
      <c r="U225" s="242"/>
      <c r="V225" s="161">
        <f>T225/درآمدها!$J$4</f>
        <v>-1.4022825832239856E-2</v>
      </c>
      <c r="X225" s="128"/>
      <c r="Z225" s="128"/>
      <c r="AA225" s="128"/>
    </row>
    <row r="226" spans="1:27" s="117" customFormat="1" ht="42.75" customHeight="1">
      <c r="A226" s="117">
        <v>216</v>
      </c>
      <c r="B226" s="234" t="s">
        <v>232</v>
      </c>
      <c r="C226" s="118"/>
      <c r="D226" s="248">
        <v>0</v>
      </c>
      <c r="E226" s="248"/>
      <c r="F226" s="248">
        <f>'درآمد ناشی از تغییر قیمت اوراق '!I208</f>
        <v>7341931230</v>
      </c>
      <c r="G226" s="248"/>
      <c r="H226" s="248">
        <v>-150743336</v>
      </c>
      <c r="I226" s="248"/>
      <c r="J226" s="235">
        <f t="shared" si="28"/>
        <v>7191187894</v>
      </c>
      <c r="K226" s="235"/>
      <c r="L226" s="161">
        <f t="shared" si="30"/>
        <v>7.2108931146661649E-3</v>
      </c>
      <c r="M226" s="161"/>
      <c r="N226" s="248">
        <v>0</v>
      </c>
      <c r="O226" s="248"/>
      <c r="P226" s="248">
        <v>-5704890136</v>
      </c>
      <c r="Q226" s="248"/>
      <c r="R226" s="248">
        <v>-518445767</v>
      </c>
      <c r="S226" s="248"/>
      <c r="T226" s="235">
        <f t="shared" si="29"/>
        <v>-6223335903</v>
      </c>
      <c r="U226" s="242"/>
      <c r="V226" s="161">
        <f>T226/درآمدها!$J$4</f>
        <v>-1.6663140058580363E-2</v>
      </c>
      <c r="X226" s="128"/>
      <c r="Z226" s="128"/>
      <c r="AA226" s="128"/>
    </row>
    <row r="227" spans="1:27" s="117" customFormat="1" ht="42.75" customHeight="1">
      <c r="A227" s="117">
        <v>217</v>
      </c>
      <c r="B227" s="234" t="s">
        <v>233</v>
      </c>
      <c r="C227" s="118"/>
      <c r="D227" s="248">
        <v>0</v>
      </c>
      <c r="E227" s="248"/>
      <c r="F227" s="248">
        <f>'درآمد ناشی از تغییر قیمت اوراق '!I209</f>
        <v>1671940313</v>
      </c>
      <c r="G227" s="248"/>
      <c r="H227" s="248">
        <v>-33853162</v>
      </c>
      <c r="I227" s="248"/>
      <c r="J227" s="235">
        <f t="shared" si="28"/>
        <v>1638087151</v>
      </c>
      <c r="K227" s="235"/>
      <c r="L227" s="161">
        <f t="shared" si="30"/>
        <v>1.6425758209188872E-3</v>
      </c>
      <c r="M227" s="161"/>
      <c r="N227" s="248">
        <v>630802150</v>
      </c>
      <c r="O227" s="248"/>
      <c r="P227" s="248">
        <v>-950437480</v>
      </c>
      <c r="Q227" s="248"/>
      <c r="R227" s="248">
        <v>-188039706</v>
      </c>
      <c r="S227" s="248"/>
      <c r="T227" s="235">
        <f t="shared" si="29"/>
        <v>-507675036</v>
      </c>
      <c r="U227" s="242"/>
      <c r="V227" s="161">
        <f>T227/درآمدها!$J$4</f>
        <v>-1.3593128124475635E-3</v>
      </c>
      <c r="X227" s="128"/>
      <c r="Z227" s="128"/>
      <c r="AA227" s="128"/>
    </row>
    <row r="228" spans="1:27" s="117" customFormat="1" ht="42.75" customHeight="1">
      <c r="A228" s="117">
        <v>218</v>
      </c>
      <c r="B228" s="234" t="s">
        <v>200</v>
      </c>
      <c r="C228" s="118"/>
      <c r="D228" s="248">
        <v>0</v>
      </c>
      <c r="E228" s="248"/>
      <c r="F228" s="248">
        <f>'درآمد ناشی از تغییر قیمت اوراق '!I210</f>
        <v>746038184</v>
      </c>
      <c r="G228" s="248"/>
      <c r="H228" s="248">
        <v>-46318117</v>
      </c>
      <c r="I228" s="248"/>
      <c r="J228" s="235">
        <f t="shared" si="28"/>
        <v>699720067</v>
      </c>
      <c r="K228" s="235"/>
      <c r="L228" s="161">
        <f t="shared" si="30"/>
        <v>7.0163743288280259E-4</v>
      </c>
      <c r="M228" s="161"/>
      <c r="N228" s="248">
        <v>38185344</v>
      </c>
      <c r="O228" s="248"/>
      <c r="P228" s="248">
        <v>-2900459494</v>
      </c>
      <c r="Q228" s="248"/>
      <c r="R228" s="248">
        <v>-2866086818</v>
      </c>
      <c r="S228" s="248"/>
      <c r="T228" s="235">
        <f t="shared" si="29"/>
        <v>-5728360968</v>
      </c>
      <c r="U228" s="242"/>
      <c r="V228" s="161">
        <f>T228/درآمدها!$J$4</f>
        <v>-1.5337832089358294E-2</v>
      </c>
      <c r="X228" s="128"/>
      <c r="Z228" s="128"/>
      <c r="AA228" s="128"/>
    </row>
    <row r="229" spans="1:27" s="117" customFormat="1" ht="42.75" customHeight="1">
      <c r="A229" s="117">
        <v>219</v>
      </c>
      <c r="B229" s="234" t="s">
        <v>199</v>
      </c>
      <c r="C229" s="118"/>
      <c r="D229" s="248">
        <v>0</v>
      </c>
      <c r="E229" s="248"/>
      <c r="F229" s="248">
        <f>'درآمد ناشی از تغییر قیمت اوراق '!I211</f>
        <v>759626453</v>
      </c>
      <c r="G229" s="248"/>
      <c r="H229" s="248">
        <v>-112396331</v>
      </c>
      <c r="I229" s="248"/>
      <c r="J229" s="235">
        <f t="shared" si="28"/>
        <v>647230122</v>
      </c>
      <c r="K229" s="235"/>
      <c r="L229" s="161">
        <f t="shared" si="30"/>
        <v>6.49003655463983E-4</v>
      </c>
      <c r="M229" s="161"/>
      <c r="N229" s="248">
        <v>3158391150</v>
      </c>
      <c r="O229" s="248"/>
      <c r="P229" s="248">
        <v>-8219316467</v>
      </c>
      <c r="Q229" s="248"/>
      <c r="R229" s="248">
        <v>-288090137</v>
      </c>
      <c r="S229" s="248"/>
      <c r="T229" s="235">
        <f t="shared" si="29"/>
        <v>-5349015454</v>
      </c>
      <c r="U229" s="242"/>
      <c r="V229" s="161">
        <f>T229/درآمدها!$J$4</f>
        <v>-1.4322124833812433E-2</v>
      </c>
      <c r="X229" s="128"/>
      <c r="Z229" s="128"/>
      <c r="AA229" s="128"/>
    </row>
    <row r="230" spans="1:27" s="117" customFormat="1" ht="42.75" customHeight="1">
      <c r="A230" s="117">
        <v>220</v>
      </c>
      <c r="B230" s="234" t="s">
        <v>198</v>
      </c>
      <c r="C230" s="118"/>
      <c r="D230" s="248">
        <v>0</v>
      </c>
      <c r="E230" s="248"/>
      <c r="F230" s="248">
        <f>'درآمد ناشی از تغییر قیمت اوراق '!I212</f>
        <v>-656158980</v>
      </c>
      <c r="G230" s="248"/>
      <c r="H230" s="248">
        <v>-102630708</v>
      </c>
      <c r="I230" s="248"/>
      <c r="J230" s="235">
        <f t="shared" si="28"/>
        <v>-758789688</v>
      </c>
      <c r="K230" s="235"/>
      <c r="L230" s="161">
        <f t="shared" si="30"/>
        <v>-7.6086891586355312E-4</v>
      </c>
      <c r="M230" s="161"/>
      <c r="N230" s="248">
        <v>2822331092</v>
      </c>
      <c r="O230" s="248"/>
      <c r="P230" s="248">
        <v>-8686907354</v>
      </c>
      <c r="Q230" s="248"/>
      <c r="R230" s="248">
        <v>-715044321</v>
      </c>
      <c r="S230" s="248"/>
      <c r="T230" s="235">
        <f t="shared" si="29"/>
        <v>-6579620583</v>
      </c>
      <c r="U230" s="242"/>
      <c r="V230" s="161">
        <f>T230/درآمدها!$J$4</f>
        <v>-1.7617101344954859E-2</v>
      </c>
      <c r="X230" s="128"/>
      <c r="Z230" s="128"/>
      <c r="AA230" s="128"/>
    </row>
    <row r="231" spans="1:27" s="117" customFormat="1" ht="42.75" customHeight="1">
      <c r="A231" s="117">
        <v>221</v>
      </c>
      <c r="B231" s="234" t="s">
        <v>197</v>
      </c>
      <c r="C231" s="118"/>
      <c r="D231" s="248">
        <v>0</v>
      </c>
      <c r="E231" s="248"/>
      <c r="F231" s="248">
        <f>'درآمد ناشی از تغییر قیمت اوراق '!I213</f>
        <v>5623789750</v>
      </c>
      <c r="G231" s="248"/>
      <c r="H231" s="248">
        <v>79104833</v>
      </c>
      <c r="I231" s="248"/>
      <c r="J231" s="235">
        <f t="shared" si="28"/>
        <v>5702894583</v>
      </c>
      <c r="K231" s="235"/>
      <c r="L231" s="161">
        <f t="shared" si="30"/>
        <v>5.7185215973195192E-3</v>
      </c>
      <c r="M231" s="161"/>
      <c r="N231" s="248">
        <v>5399176000</v>
      </c>
      <c r="O231" s="248"/>
      <c r="P231" s="248">
        <v>12269358710</v>
      </c>
      <c r="Q231" s="248"/>
      <c r="R231" s="248">
        <v>268619735</v>
      </c>
      <c r="S231" s="248"/>
      <c r="T231" s="235">
        <f t="shared" si="29"/>
        <v>17937154445</v>
      </c>
      <c r="U231" s="242"/>
      <c r="V231" s="161">
        <f>T231/درآمدها!$J$4</f>
        <v>4.802718693447685E-2</v>
      </c>
      <c r="X231" s="128"/>
      <c r="Z231" s="128"/>
      <c r="AA231" s="128"/>
    </row>
    <row r="232" spans="1:27" s="117" customFormat="1" ht="42.75" customHeight="1">
      <c r="A232" s="117">
        <v>222</v>
      </c>
      <c r="B232" s="234" t="s">
        <v>196</v>
      </c>
      <c r="C232" s="118"/>
      <c r="D232" s="248">
        <v>0</v>
      </c>
      <c r="E232" s="248"/>
      <c r="F232" s="248">
        <f>'درآمد ناشی از تغییر قیمت اوراق '!I214</f>
        <v>2229142130</v>
      </c>
      <c r="G232" s="248"/>
      <c r="H232" s="248">
        <v>32963503</v>
      </c>
      <c r="I232" s="248"/>
      <c r="J232" s="235">
        <f t="shared" si="28"/>
        <v>2262105633</v>
      </c>
      <c r="K232" s="235"/>
      <c r="L232" s="161">
        <f t="shared" si="30"/>
        <v>2.2683042320806373E-3</v>
      </c>
      <c r="M232" s="161"/>
      <c r="N232" s="248">
        <v>3420864150</v>
      </c>
      <c r="O232" s="248"/>
      <c r="P232" s="248">
        <v>5194384571</v>
      </c>
      <c r="Q232" s="248"/>
      <c r="R232" s="248">
        <v>439497325</v>
      </c>
      <c r="S232" s="248"/>
      <c r="T232" s="235">
        <f t="shared" si="29"/>
        <v>9054746046</v>
      </c>
      <c r="U232" s="242"/>
      <c r="V232" s="161">
        <f>T232/درآمدها!$J$4</f>
        <v>2.4244312682309466E-2</v>
      </c>
      <c r="X232" s="128"/>
      <c r="Z232" s="128"/>
      <c r="AA232" s="128"/>
    </row>
    <row r="233" spans="1:27" s="117" customFormat="1" ht="42.75" customHeight="1">
      <c r="A233" s="117">
        <v>223</v>
      </c>
      <c r="B233" s="234" t="s">
        <v>195</v>
      </c>
      <c r="C233" s="118"/>
      <c r="D233" s="248">
        <v>0</v>
      </c>
      <c r="E233" s="248"/>
      <c r="F233" s="248">
        <f>'درآمد ناشی از تغییر قیمت اوراق '!I215</f>
        <v>9692856009</v>
      </c>
      <c r="G233" s="248"/>
      <c r="H233" s="248">
        <v>-78040352</v>
      </c>
      <c r="I233" s="248"/>
      <c r="J233" s="235">
        <f t="shared" si="28"/>
        <v>9614815657</v>
      </c>
      <c r="K233" s="235"/>
      <c r="L233" s="161">
        <f t="shared" si="30"/>
        <v>9.6411620780612207E-3</v>
      </c>
      <c r="M233" s="161"/>
      <c r="N233" s="248">
        <v>1474711101</v>
      </c>
      <c r="O233" s="248"/>
      <c r="P233" s="248">
        <v>2548916507</v>
      </c>
      <c r="Q233" s="248"/>
      <c r="R233" s="248">
        <v>-316599311</v>
      </c>
      <c r="S233" s="248"/>
      <c r="T233" s="235">
        <f t="shared" si="29"/>
        <v>3707028297</v>
      </c>
      <c r="U233" s="242"/>
      <c r="V233" s="161">
        <f>T233/درآمدها!$J$4</f>
        <v>9.9256624866182544E-3</v>
      </c>
      <c r="X233" s="128"/>
      <c r="Z233" s="128"/>
      <c r="AA233" s="128"/>
    </row>
    <row r="234" spans="1:27" s="117" customFormat="1" ht="42.75" customHeight="1">
      <c r="A234" s="117">
        <v>224</v>
      </c>
      <c r="B234" s="234" t="s">
        <v>194</v>
      </c>
      <c r="C234" s="118"/>
      <c r="D234" s="248">
        <v>0</v>
      </c>
      <c r="E234" s="248"/>
      <c r="F234" s="248">
        <f>'درآمد ناشی از تغییر قیمت اوراق '!I216</f>
        <v>3536232964</v>
      </c>
      <c r="G234" s="248"/>
      <c r="H234" s="248">
        <v>-3994706</v>
      </c>
      <c r="I234" s="248"/>
      <c r="J234" s="235">
        <f t="shared" si="28"/>
        <v>3532238258</v>
      </c>
      <c r="K234" s="235"/>
      <c r="L234" s="161">
        <f t="shared" si="30"/>
        <v>3.5419172617119506E-3</v>
      </c>
      <c r="M234" s="161"/>
      <c r="N234" s="248">
        <v>2918735520</v>
      </c>
      <c r="O234" s="248"/>
      <c r="P234" s="248">
        <v>3193127760</v>
      </c>
      <c r="Q234" s="248"/>
      <c r="R234" s="248">
        <v>-868586168</v>
      </c>
      <c r="S234" s="248"/>
      <c r="T234" s="235">
        <f t="shared" si="29"/>
        <v>5243277112</v>
      </c>
      <c r="U234" s="242"/>
      <c r="V234" s="161">
        <f>T234/درآمدها!$J$4</f>
        <v>1.4039007735559914E-2</v>
      </c>
      <c r="X234" s="128"/>
      <c r="Z234" s="128"/>
      <c r="AA234" s="128"/>
    </row>
    <row r="235" spans="1:27" s="117" customFormat="1" ht="42.75" customHeight="1">
      <c r="A235" s="117">
        <v>225</v>
      </c>
      <c r="B235" s="234" t="s">
        <v>193</v>
      </c>
      <c r="C235" s="118"/>
      <c r="D235" s="248">
        <v>0</v>
      </c>
      <c r="E235" s="248"/>
      <c r="F235" s="248">
        <f>'درآمد ناشی از تغییر قیمت اوراق '!I217</f>
        <v>2539669718</v>
      </c>
      <c r="G235" s="248"/>
      <c r="H235" s="248">
        <v>2597435956</v>
      </c>
      <c r="I235" s="248"/>
      <c r="J235" s="235">
        <f t="shared" si="28"/>
        <v>5137105674</v>
      </c>
      <c r="K235" s="235"/>
      <c r="L235" s="161">
        <f t="shared" si="30"/>
        <v>5.1511823192474477E-3</v>
      </c>
      <c r="M235" s="161"/>
      <c r="N235" s="248">
        <v>0</v>
      </c>
      <c r="O235" s="248"/>
      <c r="P235" s="248">
        <v>12942789015</v>
      </c>
      <c r="Q235" s="248"/>
      <c r="R235" s="248">
        <v>2756071726</v>
      </c>
      <c r="S235" s="248"/>
      <c r="T235" s="235">
        <f t="shared" si="29"/>
        <v>15698860741</v>
      </c>
      <c r="U235" s="242"/>
      <c r="V235" s="161">
        <f>T235/درآمدها!$J$4</f>
        <v>4.2034098651388782E-2</v>
      </c>
      <c r="X235" s="128"/>
      <c r="Z235" s="128"/>
      <c r="AA235" s="128"/>
    </row>
    <row r="236" spans="1:27" s="117" customFormat="1" ht="42.75" customHeight="1">
      <c r="A236" s="117">
        <v>226</v>
      </c>
      <c r="B236" s="234" t="s">
        <v>192</v>
      </c>
      <c r="C236" s="118"/>
      <c r="D236" s="248">
        <v>0</v>
      </c>
      <c r="E236" s="248"/>
      <c r="F236" s="248">
        <f>'درآمد ناشی از تغییر قیمت اوراق '!I218</f>
        <v>4318905677</v>
      </c>
      <c r="G236" s="248"/>
      <c r="H236" s="248">
        <v>273255</v>
      </c>
      <c r="I236" s="248"/>
      <c r="J236" s="235">
        <f t="shared" si="28"/>
        <v>4319178932</v>
      </c>
      <c r="K236" s="235"/>
      <c r="L236" s="161">
        <f t="shared" si="30"/>
        <v>4.3310143026239166E-3</v>
      </c>
      <c r="M236" s="161"/>
      <c r="N236" s="248">
        <v>0</v>
      </c>
      <c r="O236" s="248"/>
      <c r="P236" s="248">
        <v>4519546866</v>
      </c>
      <c r="Q236" s="248"/>
      <c r="R236" s="248">
        <v>-73600146</v>
      </c>
      <c r="S236" s="248"/>
      <c r="T236" s="235">
        <f t="shared" si="29"/>
        <v>4445946720</v>
      </c>
      <c r="U236" s="242"/>
      <c r="V236" s="161">
        <f>T236/درآمدها!$J$4</f>
        <v>1.190413534526291E-2</v>
      </c>
      <c r="X236" s="128"/>
      <c r="Z236" s="128"/>
      <c r="AA236" s="128"/>
    </row>
    <row r="237" spans="1:27" s="117" customFormat="1" ht="42.75" customHeight="1">
      <c r="A237" s="117">
        <v>227</v>
      </c>
      <c r="B237" s="234" t="s">
        <v>191</v>
      </c>
      <c r="C237" s="118"/>
      <c r="D237" s="248">
        <v>0</v>
      </c>
      <c r="E237" s="248"/>
      <c r="F237" s="248">
        <f>'درآمد ناشی از تغییر قیمت اوراق '!I219</f>
        <v>5104460281</v>
      </c>
      <c r="G237" s="248"/>
      <c r="H237" s="248">
        <v>-189544511</v>
      </c>
      <c r="I237" s="248"/>
      <c r="J237" s="235">
        <f t="shared" si="28"/>
        <v>4914915770</v>
      </c>
      <c r="K237" s="235"/>
      <c r="L237" s="161">
        <f t="shared" si="30"/>
        <v>4.9283835727095176E-3</v>
      </c>
      <c r="M237" s="161"/>
      <c r="N237" s="248">
        <v>0</v>
      </c>
      <c r="O237" s="248"/>
      <c r="P237" s="248">
        <v>-9073775253</v>
      </c>
      <c r="Q237" s="248"/>
      <c r="R237" s="248">
        <v>-1035072999</v>
      </c>
      <c r="S237" s="248"/>
      <c r="T237" s="235">
        <f t="shared" si="29"/>
        <v>-10108848252</v>
      </c>
      <c r="U237" s="242"/>
      <c r="V237" s="161">
        <f>T237/درآمدها!$J$4</f>
        <v>-2.7066698130951146E-2</v>
      </c>
      <c r="X237" s="128"/>
      <c r="Z237" s="128"/>
      <c r="AA237" s="128"/>
    </row>
    <row r="238" spans="1:27" s="117" customFormat="1" ht="42.75" customHeight="1">
      <c r="A238" s="117">
        <v>228</v>
      </c>
      <c r="B238" s="234" t="s">
        <v>190</v>
      </c>
      <c r="C238" s="118"/>
      <c r="D238" s="248">
        <v>0</v>
      </c>
      <c r="E238" s="248"/>
      <c r="F238" s="248">
        <f>'درآمد ناشی از تغییر قیمت اوراق '!I220</f>
        <v>1733602392</v>
      </c>
      <c r="G238" s="248"/>
      <c r="H238" s="248">
        <v>1161299726</v>
      </c>
      <c r="I238" s="248"/>
      <c r="J238" s="235">
        <f t="shared" si="28"/>
        <v>2894902118</v>
      </c>
      <c r="K238" s="235"/>
      <c r="L238" s="161">
        <f t="shared" si="30"/>
        <v>2.9028346996378311E-3</v>
      </c>
      <c r="M238" s="161"/>
      <c r="N238" s="248">
        <v>149159205</v>
      </c>
      <c r="O238" s="248"/>
      <c r="P238" s="248">
        <v>4878939273</v>
      </c>
      <c r="Q238" s="248"/>
      <c r="R238" s="248">
        <v>1054720617</v>
      </c>
      <c r="S238" s="248"/>
      <c r="T238" s="235">
        <f t="shared" si="29"/>
        <v>6082819095</v>
      </c>
      <c r="U238" s="242"/>
      <c r="V238" s="161">
        <f>T238/درآمدها!$J$4</f>
        <v>1.6286902733649862E-2</v>
      </c>
      <c r="X238" s="128"/>
      <c r="Z238" s="128"/>
      <c r="AA238" s="128"/>
    </row>
    <row r="239" spans="1:27" s="117" customFormat="1" ht="42.75" customHeight="1">
      <c r="A239" s="117">
        <v>229</v>
      </c>
      <c r="B239" s="234" t="s">
        <v>189</v>
      </c>
      <c r="C239" s="118"/>
      <c r="D239" s="248">
        <v>0</v>
      </c>
      <c r="E239" s="248"/>
      <c r="F239" s="248">
        <f>'درآمد ناشی از تغییر قیمت اوراق '!I221</f>
        <v>-7587789510</v>
      </c>
      <c r="G239" s="248"/>
      <c r="H239" s="248">
        <v>-129572706</v>
      </c>
      <c r="I239" s="248"/>
      <c r="J239" s="235">
        <f t="shared" si="28"/>
        <v>-7717362216</v>
      </c>
      <c r="K239" s="235"/>
      <c r="L239" s="161">
        <f t="shared" si="30"/>
        <v>-7.7385092542457791E-3</v>
      </c>
      <c r="M239" s="161"/>
      <c r="N239" s="248">
        <v>0</v>
      </c>
      <c r="O239" s="248"/>
      <c r="P239" s="248">
        <v>-19466689862</v>
      </c>
      <c r="Q239" s="248"/>
      <c r="R239" s="248">
        <v>-2085129994</v>
      </c>
      <c r="S239" s="248"/>
      <c r="T239" s="235">
        <f t="shared" si="29"/>
        <v>-21551819856</v>
      </c>
      <c r="U239" s="242"/>
      <c r="V239" s="161">
        <f>T239/درآمدها!$J$4</f>
        <v>-5.7705545446246058E-2</v>
      </c>
      <c r="X239" s="128"/>
      <c r="Z239" s="128"/>
      <c r="AA239" s="128"/>
    </row>
    <row r="240" spans="1:27" s="117" customFormat="1" ht="42.75" customHeight="1">
      <c r="A240" s="117">
        <v>230</v>
      </c>
      <c r="B240" s="234" t="s">
        <v>188</v>
      </c>
      <c r="C240" s="118"/>
      <c r="D240" s="248">
        <v>0</v>
      </c>
      <c r="E240" s="248"/>
      <c r="F240" s="248">
        <f>'درآمد ناشی از تغییر قیمت اوراق '!I222</f>
        <v>4229384441</v>
      </c>
      <c r="G240" s="248"/>
      <c r="H240" s="248">
        <v>-14995391</v>
      </c>
      <c r="I240" s="248"/>
      <c r="J240" s="235">
        <f t="shared" si="28"/>
        <v>4214389050</v>
      </c>
      <c r="K240" s="235"/>
      <c r="L240" s="161">
        <f t="shared" si="30"/>
        <v>4.2259372764442858E-3</v>
      </c>
      <c r="M240" s="161"/>
      <c r="N240" s="248">
        <v>0</v>
      </c>
      <c r="O240" s="248"/>
      <c r="P240" s="248">
        <v>4401469881</v>
      </c>
      <c r="Q240" s="248"/>
      <c r="R240" s="248">
        <v>-336794098</v>
      </c>
      <c r="S240" s="248"/>
      <c r="T240" s="235">
        <f t="shared" si="29"/>
        <v>4064675783</v>
      </c>
      <c r="U240" s="242"/>
      <c r="V240" s="161">
        <f>T240/درآمدها!$J$4</f>
        <v>1.0883272720696143E-2</v>
      </c>
      <c r="X240" s="128"/>
      <c r="Z240" s="128"/>
      <c r="AA240" s="128"/>
    </row>
    <row r="241" spans="1:27" s="117" customFormat="1" ht="42.75" customHeight="1">
      <c r="A241" s="117">
        <v>231</v>
      </c>
      <c r="B241" s="234" t="s">
        <v>187</v>
      </c>
      <c r="C241" s="118"/>
      <c r="D241" s="248">
        <v>0</v>
      </c>
      <c r="E241" s="248"/>
      <c r="F241" s="248">
        <f>'درآمد ناشی از تغییر قیمت اوراق '!I223</f>
        <v>7532186177</v>
      </c>
      <c r="G241" s="248"/>
      <c r="H241" s="248">
        <v>-14833865</v>
      </c>
      <c r="I241" s="248"/>
      <c r="J241" s="235">
        <f t="shared" si="28"/>
        <v>7517352312</v>
      </c>
      <c r="K241" s="235"/>
      <c r="L241" s="161">
        <f t="shared" si="30"/>
        <v>7.5379512851205411E-3</v>
      </c>
      <c r="M241" s="161"/>
      <c r="N241" s="248">
        <v>0</v>
      </c>
      <c r="O241" s="248"/>
      <c r="P241" s="248">
        <v>5749657344</v>
      </c>
      <c r="Q241" s="248"/>
      <c r="R241" s="248">
        <v>53132766</v>
      </c>
      <c r="S241" s="248"/>
      <c r="T241" s="235">
        <f t="shared" si="29"/>
        <v>5802790110</v>
      </c>
      <c r="U241" s="242"/>
      <c r="V241" s="161">
        <f>T241/درآمدها!$J$4</f>
        <v>1.5537118008826036E-2</v>
      </c>
      <c r="X241" s="128"/>
      <c r="Z241" s="128"/>
      <c r="AA241" s="128"/>
    </row>
    <row r="242" spans="1:27" s="117" customFormat="1" ht="42.75" customHeight="1">
      <c r="A242" s="117">
        <v>232</v>
      </c>
      <c r="B242" s="234" t="s">
        <v>186</v>
      </c>
      <c r="C242" s="118"/>
      <c r="D242" s="248">
        <v>0</v>
      </c>
      <c r="E242" s="248"/>
      <c r="F242" s="248">
        <f>'درآمد ناشی از تغییر قیمت اوراق '!I224</f>
        <v>4136808844</v>
      </c>
      <c r="G242" s="248"/>
      <c r="H242" s="248">
        <v>1454</v>
      </c>
      <c r="I242" s="248"/>
      <c r="J242" s="235">
        <f t="shared" si="28"/>
        <v>4136810298</v>
      </c>
      <c r="K242" s="235"/>
      <c r="L242" s="161">
        <f t="shared" si="30"/>
        <v>4.1481459439291195E-3</v>
      </c>
      <c r="M242" s="161"/>
      <c r="N242" s="248">
        <v>0</v>
      </c>
      <c r="O242" s="248"/>
      <c r="P242" s="248">
        <v>4320103656</v>
      </c>
      <c r="Q242" s="248"/>
      <c r="R242" s="248">
        <v>1286112326</v>
      </c>
      <c r="S242" s="248"/>
      <c r="T242" s="235">
        <f t="shared" si="29"/>
        <v>5606215982</v>
      </c>
      <c r="U242" s="242"/>
      <c r="V242" s="161">
        <f>T242/درآمدها!$J$4</f>
        <v>1.5010785784788714E-2</v>
      </c>
      <c r="X242" s="128"/>
      <c r="Z242" s="128"/>
      <c r="AA242" s="128"/>
    </row>
    <row r="243" spans="1:27" s="117" customFormat="1" ht="42.75" customHeight="1">
      <c r="A243" s="117">
        <v>233</v>
      </c>
      <c r="B243" s="234" t="s">
        <v>185</v>
      </c>
      <c r="C243" s="118"/>
      <c r="D243" s="248">
        <v>0</v>
      </c>
      <c r="E243" s="248"/>
      <c r="F243" s="248">
        <f>'درآمد ناشی از تغییر قیمت اوراق '!I225</f>
        <v>4936044245</v>
      </c>
      <c r="G243" s="248"/>
      <c r="H243" s="248">
        <v>-160762451</v>
      </c>
      <c r="I243" s="248"/>
      <c r="J243" s="235">
        <f t="shared" si="28"/>
        <v>4775281794</v>
      </c>
      <c r="K243" s="235"/>
      <c r="L243" s="161">
        <f t="shared" si="30"/>
        <v>4.7883669730943192E-3</v>
      </c>
      <c r="M243" s="161"/>
      <c r="N243" s="248">
        <v>0</v>
      </c>
      <c r="O243" s="248"/>
      <c r="P243" s="248">
        <v>-7721636974</v>
      </c>
      <c r="Q243" s="248"/>
      <c r="R243" s="248">
        <v>-894517995</v>
      </c>
      <c r="S243" s="248"/>
      <c r="T243" s="235">
        <f t="shared" si="29"/>
        <v>-8616154969</v>
      </c>
      <c r="U243" s="242"/>
      <c r="V243" s="161">
        <f>T243/درآمدها!$J$4</f>
        <v>-2.3069973925988828E-2</v>
      </c>
      <c r="X243" s="128"/>
      <c r="Z243" s="128"/>
      <c r="AA243" s="128"/>
    </row>
    <row r="244" spans="1:27" s="117" customFormat="1" ht="42.75" customHeight="1">
      <c r="A244" s="117">
        <v>234</v>
      </c>
      <c r="B244" s="234" t="s">
        <v>184</v>
      </c>
      <c r="C244" s="118"/>
      <c r="D244" s="248">
        <v>0</v>
      </c>
      <c r="E244" s="248"/>
      <c r="F244" s="248">
        <f>'درآمد ناشی از تغییر قیمت اوراق '!I226</f>
        <v>1241479131</v>
      </c>
      <c r="G244" s="248"/>
      <c r="H244" s="248">
        <v>-31566103</v>
      </c>
      <c r="I244" s="248"/>
      <c r="J244" s="235">
        <f t="shared" si="28"/>
        <v>1209913028</v>
      </c>
      <c r="K244" s="235"/>
      <c r="L244" s="161">
        <f t="shared" si="30"/>
        <v>1.2132284194979054E-3</v>
      </c>
      <c r="M244" s="161"/>
      <c r="N244" s="248">
        <v>0</v>
      </c>
      <c r="O244" s="248"/>
      <c r="P244" s="248">
        <v>-827466220</v>
      </c>
      <c r="Q244" s="248"/>
      <c r="R244" s="248">
        <v>-127098749</v>
      </c>
      <c r="S244" s="248"/>
      <c r="T244" s="235">
        <f t="shared" si="29"/>
        <v>-954564969</v>
      </c>
      <c r="U244" s="242"/>
      <c r="V244" s="161">
        <f>T244/درآمدها!$J$4</f>
        <v>-2.5558719666399182E-3</v>
      </c>
      <c r="X244" s="128"/>
      <c r="Z244" s="128"/>
      <c r="AA244" s="128"/>
    </row>
    <row r="245" spans="1:27" s="117" customFormat="1" ht="42.75" customHeight="1">
      <c r="A245" s="117">
        <v>235</v>
      </c>
      <c r="B245" s="234" t="s">
        <v>183</v>
      </c>
      <c r="C245" s="118"/>
      <c r="D245" s="248">
        <v>0</v>
      </c>
      <c r="E245" s="248"/>
      <c r="F245" s="248">
        <f>'درآمد ناشی از تغییر قیمت اوراق '!I227</f>
        <v>6196746089</v>
      </c>
      <c r="G245" s="248"/>
      <c r="H245" s="248">
        <v>-17406722</v>
      </c>
      <c r="I245" s="248"/>
      <c r="J245" s="235">
        <f t="shared" si="28"/>
        <v>6179339367</v>
      </c>
      <c r="K245" s="235"/>
      <c r="L245" s="161">
        <f t="shared" si="30"/>
        <v>6.1962719305197833E-3</v>
      </c>
      <c r="M245" s="161"/>
      <c r="N245" s="248">
        <v>1833750500</v>
      </c>
      <c r="O245" s="248"/>
      <c r="P245" s="248">
        <v>4796545923</v>
      </c>
      <c r="Q245" s="248"/>
      <c r="R245" s="248">
        <v>-77650452</v>
      </c>
      <c r="S245" s="248"/>
      <c r="T245" s="235">
        <f t="shared" si="29"/>
        <v>6552645971</v>
      </c>
      <c r="U245" s="242"/>
      <c r="V245" s="161">
        <f>T245/درآمدها!$J$4</f>
        <v>1.7544876135712147E-2</v>
      </c>
      <c r="X245" s="128"/>
      <c r="Z245" s="128"/>
      <c r="AA245" s="128"/>
    </row>
    <row r="246" spans="1:27" s="117" customFormat="1" ht="42.75" customHeight="1">
      <c r="A246" s="117">
        <v>236</v>
      </c>
      <c r="B246" s="234" t="s">
        <v>182</v>
      </c>
      <c r="C246" s="118"/>
      <c r="D246" s="248">
        <v>0</v>
      </c>
      <c r="E246" s="248"/>
      <c r="F246" s="248">
        <f>'درآمد ناشی از تغییر قیمت اوراق '!I228</f>
        <v>4744036410</v>
      </c>
      <c r="G246" s="248"/>
      <c r="H246" s="248">
        <v>109105153</v>
      </c>
      <c r="I246" s="248"/>
      <c r="J246" s="235">
        <f t="shared" si="28"/>
        <v>4853141563</v>
      </c>
      <c r="K246" s="235"/>
      <c r="L246" s="161">
        <f t="shared" si="30"/>
        <v>4.8664400926494399E-3</v>
      </c>
      <c r="M246" s="161"/>
      <c r="N246" s="248">
        <v>1211020800</v>
      </c>
      <c r="O246" s="248"/>
      <c r="P246" s="248">
        <v>-686538951</v>
      </c>
      <c r="Q246" s="248"/>
      <c r="R246" s="248">
        <v>-208128549</v>
      </c>
      <c r="S246" s="248"/>
      <c r="T246" s="235">
        <f t="shared" si="29"/>
        <v>316353300</v>
      </c>
      <c r="U246" s="242"/>
      <c r="V246" s="161">
        <f>T246/درآمدها!$J$4</f>
        <v>8.4704400149009454E-4</v>
      </c>
      <c r="X246" s="128"/>
      <c r="Z246" s="128"/>
      <c r="AA246" s="128"/>
    </row>
    <row r="247" spans="1:27" s="117" customFormat="1" ht="42.75" customHeight="1">
      <c r="A247" s="117">
        <v>237</v>
      </c>
      <c r="B247" s="234" t="s">
        <v>181</v>
      </c>
      <c r="C247" s="118"/>
      <c r="D247" s="248">
        <v>0</v>
      </c>
      <c r="E247" s="248"/>
      <c r="F247" s="248">
        <f>'درآمد ناشی از تغییر قیمت اوراق '!I229</f>
        <v>36305093132</v>
      </c>
      <c r="G247" s="248"/>
      <c r="H247" s="248">
        <v>-607628397</v>
      </c>
      <c r="I247" s="248"/>
      <c r="J247" s="235">
        <f t="shared" si="28"/>
        <v>35697464735</v>
      </c>
      <c r="K247" s="235"/>
      <c r="L247" s="161">
        <f t="shared" si="30"/>
        <v>3.5795282568464301E-2</v>
      </c>
      <c r="M247" s="161"/>
      <c r="N247" s="248">
        <v>16235003070</v>
      </c>
      <c r="O247" s="248"/>
      <c r="P247" s="248">
        <v>-11510868492</v>
      </c>
      <c r="Q247" s="248"/>
      <c r="R247" s="248">
        <v>-1401749413</v>
      </c>
      <c r="S247" s="248"/>
      <c r="T247" s="235">
        <f t="shared" si="29"/>
        <v>3322385165</v>
      </c>
      <c r="U247" s="242"/>
      <c r="V247" s="161">
        <f>T247/درآمدها!$J$4</f>
        <v>8.8957707242280325E-3</v>
      </c>
      <c r="X247" s="128"/>
      <c r="Z247" s="128"/>
      <c r="AA247" s="128"/>
    </row>
    <row r="248" spans="1:27" s="117" customFormat="1" ht="42.75" customHeight="1">
      <c r="A248" s="117">
        <v>238</v>
      </c>
      <c r="B248" s="234" t="s">
        <v>180</v>
      </c>
      <c r="C248" s="118"/>
      <c r="D248" s="248">
        <v>0</v>
      </c>
      <c r="E248" s="248"/>
      <c r="F248" s="248">
        <f>'درآمد ناشی از تغییر قیمت اوراق '!I230</f>
        <v>4166390736</v>
      </c>
      <c r="G248" s="248"/>
      <c r="H248" s="248">
        <v>-12650262</v>
      </c>
      <c r="I248" s="248"/>
      <c r="J248" s="235">
        <f t="shared" si="28"/>
        <v>4153740474</v>
      </c>
      <c r="K248" s="235"/>
      <c r="L248" s="161">
        <f t="shared" si="30"/>
        <v>4.1651225118269413E-3</v>
      </c>
      <c r="M248" s="161"/>
      <c r="N248" s="248">
        <v>0</v>
      </c>
      <c r="O248" s="248"/>
      <c r="P248" s="248">
        <v>3069483066</v>
      </c>
      <c r="Q248" s="248"/>
      <c r="R248" s="248">
        <v>-67130452</v>
      </c>
      <c r="S248" s="248"/>
      <c r="T248" s="235">
        <f t="shared" si="29"/>
        <v>3002352614</v>
      </c>
      <c r="U248" s="242"/>
      <c r="V248" s="161">
        <f>T248/درآمدها!$J$4</f>
        <v>8.0388754346700508E-3</v>
      </c>
      <c r="X248" s="128"/>
      <c r="Z248" s="128"/>
      <c r="AA248" s="128"/>
    </row>
    <row r="249" spans="1:27" s="117" customFormat="1" ht="42.75" customHeight="1">
      <c r="A249" s="117">
        <v>239</v>
      </c>
      <c r="B249" s="234" t="s">
        <v>179</v>
      </c>
      <c r="C249" s="118"/>
      <c r="D249" s="248">
        <v>0</v>
      </c>
      <c r="E249" s="248"/>
      <c r="F249" s="248">
        <f>'درآمد ناشی از تغییر قیمت اوراق '!I231</f>
        <v>3101491947</v>
      </c>
      <c r="G249" s="248"/>
      <c r="H249" s="248">
        <v>-305156415</v>
      </c>
      <c r="I249" s="248"/>
      <c r="J249" s="235">
        <f t="shared" si="28"/>
        <v>2796335532</v>
      </c>
      <c r="K249" s="235"/>
      <c r="L249" s="161">
        <f t="shared" si="30"/>
        <v>2.8039980224712434E-3</v>
      </c>
      <c r="M249" s="161"/>
      <c r="N249" s="248">
        <v>17469542000</v>
      </c>
      <c r="O249" s="248"/>
      <c r="P249" s="248">
        <v>-20613055656</v>
      </c>
      <c r="Q249" s="248"/>
      <c r="R249" s="248">
        <v>-24188910031</v>
      </c>
      <c r="S249" s="248"/>
      <c r="T249" s="235">
        <f t="shared" si="29"/>
        <v>-27332423687</v>
      </c>
      <c r="U249" s="242"/>
      <c r="V249" s="161">
        <f>T249/درآمدها!$J$4</f>
        <v>-7.3183259129141767E-2</v>
      </c>
      <c r="X249" s="128"/>
      <c r="Z249" s="128"/>
      <c r="AA249" s="128"/>
    </row>
    <row r="250" spans="1:27" s="117" customFormat="1" ht="42.75" customHeight="1">
      <c r="A250" s="117">
        <v>240</v>
      </c>
      <c r="B250" s="234" t="s">
        <v>178</v>
      </c>
      <c r="C250" s="118"/>
      <c r="D250" s="248">
        <v>0</v>
      </c>
      <c r="E250" s="248"/>
      <c r="F250" s="248">
        <f>'درآمد ناشی از تغییر قیمت اوراق '!I232</f>
        <v>17014058522</v>
      </c>
      <c r="G250" s="248"/>
      <c r="H250" s="248">
        <v>-90167722</v>
      </c>
      <c r="I250" s="248"/>
      <c r="J250" s="235">
        <f t="shared" si="28"/>
        <v>16923890800</v>
      </c>
      <c r="K250" s="235"/>
      <c r="L250" s="161">
        <f t="shared" si="30"/>
        <v>1.6970265475180206E-2</v>
      </c>
      <c r="M250" s="161"/>
      <c r="N250" s="248">
        <v>0</v>
      </c>
      <c r="O250" s="248"/>
      <c r="P250" s="248">
        <v>11810372068</v>
      </c>
      <c r="Q250" s="248"/>
      <c r="R250" s="248">
        <v>-1191940295</v>
      </c>
      <c r="S250" s="248"/>
      <c r="T250" s="235">
        <f t="shared" si="29"/>
        <v>10618431773</v>
      </c>
      <c r="U250" s="242"/>
      <c r="V250" s="161">
        <f>T250/درآمدها!$J$4</f>
        <v>2.8431120960494102E-2</v>
      </c>
      <c r="X250" s="128"/>
      <c r="Z250" s="128"/>
      <c r="AA250" s="128"/>
    </row>
    <row r="251" spans="1:27" s="117" customFormat="1" ht="42.75" customHeight="1">
      <c r="A251" s="117">
        <v>241</v>
      </c>
      <c r="B251" s="234" t="s">
        <v>177</v>
      </c>
      <c r="C251" s="118"/>
      <c r="D251" s="248">
        <v>0</v>
      </c>
      <c r="E251" s="248"/>
      <c r="F251" s="248">
        <f>'درآمد ناشی از تغییر قیمت اوراق '!I233</f>
        <v>9848148434</v>
      </c>
      <c r="G251" s="248"/>
      <c r="H251" s="248">
        <v>-77506511</v>
      </c>
      <c r="I251" s="248"/>
      <c r="J251" s="235">
        <f t="shared" si="28"/>
        <v>9770641923</v>
      </c>
      <c r="K251" s="235"/>
      <c r="L251" s="161">
        <f t="shared" si="30"/>
        <v>9.7974153376264531E-3</v>
      </c>
      <c r="M251" s="161"/>
      <c r="N251" s="248">
        <v>8934580000</v>
      </c>
      <c r="O251" s="248"/>
      <c r="P251" s="248">
        <v>529718540</v>
      </c>
      <c r="Q251" s="248"/>
      <c r="R251" s="248">
        <v>-1264169131</v>
      </c>
      <c r="S251" s="248"/>
      <c r="T251" s="235">
        <f t="shared" si="29"/>
        <v>8200129409</v>
      </c>
      <c r="U251" s="242"/>
      <c r="V251" s="161">
        <f>T251/درآمدها!$J$4</f>
        <v>2.1956054914982596E-2</v>
      </c>
      <c r="X251" s="128"/>
      <c r="Z251" s="128"/>
      <c r="AA251" s="128"/>
    </row>
    <row r="252" spans="1:27" s="117" customFormat="1" ht="42.75" customHeight="1">
      <c r="A252" s="117">
        <v>242</v>
      </c>
      <c r="B252" s="234" t="s">
        <v>391</v>
      </c>
      <c r="C252" s="118"/>
      <c r="D252" s="248">
        <v>0</v>
      </c>
      <c r="E252" s="248"/>
      <c r="F252" s="248">
        <f>'درآمد ناشی از تغییر قیمت اوراق '!I234</f>
        <v>8643972</v>
      </c>
      <c r="G252" s="248"/>
      <c r="H252" s="248">
        <v>0</v>
      </c>
      <c r="I252" s="248"/>
      <c r="J252" s="235">
        <f t="shared" si="28"/>
        <v>8643972</v>
      </c>
      <c r="K252" s="235"/>
      <c r="L252" s="161">
        <f t="shared" si="30"/>
        <v>8.6676581250467762E-6</v>
      </c>
      <c r="M252" s="161"/>
      <c r="N252" s="248">
        <v>0</v>
      </c>
      <c r="O252" s="248"/>
      <c r="P252" s="248">
        <v>8643972</v>
      </c>
      <c r="Q252" s="248"/>
      <c r="R252" s="248">
        <v>0</v>
      </c>
      <c r="S252" s="248"/>
      <c r="T252" s="235">
        <f t="shared" si="29"/>
        <v>8643972</v>
      </c>
      <c r="U252" s="242"/>
      <c r="V252" s="161">
        <f>T252/درآمدها!$J$4</f>
        <v>2.3144454733515773E-5</v>
      </c>
      <c r="X252" s="128"/>
      <c r="Z252" s="128"/>
      <c r="AA252" s="128"/>
    </row>
    <row r="253" spans="1:27" s="117" customFormat="1" ht="42.75" customHeight="1">
      <c r="A253" s="117">
        <v>243</v>
      </c>
      <c r="B253" s="234" t="s">
        <v>395</v>
      </c>
      <c r="C253" s="118"/>
      <c r="D253" s="248">
        <v>0</v>
      </c>
      <c r="E253" s="248"/>
      <c r="F253" s="248">
        <f>'درآمد ناشی از تغییر قیمت اوراق '!I235</f>
        <v>-1705461624</v>
      </c>
      <c r="G253" s="248"/>
      <c r="H253" s="248">
        <v>0</v>
      </c>
      <c r="I253" s="248"/>
      <c r="J253" s="235">
        <f t="shared" si="28"/>
        <v>-1705461624</v>
      </c>
      <c r="K253" s="235"/>
      <c r="L253" s="161">
        <f t="shared" si="30"/>
        <v>-1.7101349127714748E-3</v>
      </c>
      <c r="M253" s="161"/>
      <c r="N253" s="248">
        <v>0</v>
      </c>
      <c r="O253" s="248"/>
      <c r="P253" s="248">
        <v>-1705461624</v>
      </c>
      <c r="Q253" s="248"/>
      <c r="R253" s="248">
        <v>0</v>
      </c>
      <c r="S253" s="248"/>
      <c r="T253" s="235">
        <f t="shared" si="29"/>
        <v>-1705461624</v>
      </c>
      <c r="U253" s="242"/>
      <c r="V253" s="161">
        <f>T253/درآمدها!$J$4</f>
        <v>-4.5664168459148523E-3</v>
      </c>
      <c r="X253" s="128"/>
      <c r="Z253" s="128"/>
      <c r="AA253" s="128"/>
    </row>
    <row r="254" spans="1:27" s="117" customFormat="1" ht="42.75" customHeight="1">
      <c r="A254" s="117">
        <v>244</v>
      </c>
      <c r="B254" s="234" t="s">
        <v>374</v>
      </c>
      <c r="C254" s="118"/>
      <c r="D254" s="248">
        <v>0</v>
      </c>
      <c r="E254" s="248"/>
      <c r="F254" s="248">
        <f>'درآمد ناشی از تغییر قیمت اوراق '!I236</f>
        <v>1354325879</v>
      </c>
      <c r="G254" s="248"/>
      <c r="H254" s="248">
        <v>8934446</v>
      </c>
      <c r="I254" s="248"/>
      <c r="J254" s="235">
        <f t="shared" si="28"/>
        <v>1363260325</v>
      </c>
      <c r="K254" s="235"/>
      <c r="L254" s="161">
        <f t="shared" si="30"/>
        <v>1.3669959172172422E-3</v>
      </c>
      <c r="M254" s="161"/>
      <c r="N254" s="248">
        <v>0</v>
      </c>
      <c r="O254" s="248"/>
      <c r="P254" s="248">
        <v>2843104894</v>
      </c>
      <c r="Q254" s="248"/>
      <c r="R254" s="248">
        <v>8495495</v>
      </c>
      <c r="S254" s="248"/>
      <c r="T254" s="235">
        <f t="shared" si="29"/>
        <v>2851600389</v>
      </c>
      <c r="U254" s="242"/>
      <c r="V254" s="161">
        <f>T254/درآمدها!$J$4</f>
        <v>7.6352325205688385E-3</v>
      </c>
      <c r="X254" s="128"/>
      <c r="Z254" s="128"/>
      <c r="AA254" s="128"/>
    </row>
    <row r="255" spans="1:27" s="117" customFormat="1" ht="42.75" customHeight="1">
      <c r="A255" s="117">
        <v>245</v>
      </c>
      <c r="B255" s="234" t="s">
        <v>375</v>
      </c>
      <c r="C255" s="118"/>
      <c r="D255" s="248">
        <v>0</v>
      </c>
      <c r="E255" s="248"/>
      <c r="F255" s="248">
        <f>'درآمد ناشی از تغییر قیمت اوراق '!I237</f>
        <v>10497570392</v>
      </c>
      <c r="G255" s="248"/>
      <c r="H255" s="248">
        <v>8325561</v>
      </c>
      <c r="I255" s="248"/>
      <c r="J255" s="235">
        <f t="shared" si="28"/>
        <v>10505895953</v>
      </c>
      <c r="K255" s="235"/>
      <c r="L255" s="161">
        <f t="shared" si="30"/>
        <v>1.0534684103316913E-2</v>
      </c>
      <c r="M255" s="161"/>
      <c r="N255" s="248">
        <v>0</v>
      </c>
      <c r="O255" s="248"/>
      <c r="P255" s="248">
        <v>11379845986</v>
      </c>
      <c r="Q255" s="248"/>
      <c r="R255" s="248">
        <v>11167406</v>
      </c>
      <c r="S255" s="248"/>
      <c r="T255" s="235">
        <f t="shared" si="29"/>
        <v>11391013392</v>
      </c>
      <c r="U255" s="242"/>
      <c r="V255" s="161">
        <f>T255/درآمدها!$J$4</f>
        <v>3.0499727882044962E-2</v>
      </c>
      <c r="X255" s="128"/>
      <c r="Z255" s="128"/>
      <c r="AA255" s="128"/>
    </row>
    <row r="256" spans="1:27" s="117" customFormat="1" ht="42.75" customHeight="1">
      <c r="A256" s="117">
        <v>246</v>
      </c>
      <c r="B256" s="234" t="s">
        <v>355</v>
      </c>
      <c r="C256" s="118"/>
      <c r="D256" s="248">
        <v>0</v>
      </c>
      <c r="E256" s="248"/>
      <c r="F256" s="248">
        <f>'درآمد ناشی از تغییر قیمت اوراق '!I238</f>
        <v>2861416598</v>
      </c>
      <c r="G256" s="248"/>
      <c r="H256" s="248">
        <v>-16172366</v>
      </c>
      <c r="I256" s="248"/>
      <c r="J256" s="235">
        <f t="shared" si="28"/>
        <v>2845244232</v>
      </c>
      <c r="K256" s="235"/>
      <c r="L256" s="161">
        <f t="shared" si="30"/>
        <v>2.8530407415985701E-3</v>
      </c>
      <c r="M256" s="161"/>
      <c r="N256" s="248">
        <v>0</v>
      </c>
      <c r="O256" s="248"/>
      <c r="P256" s="248">
        <v>1869839374</v>
      </c>
      <c r="Q256" s="248"/>
      <c r="R256" s="248">
        <v>-32753776</v>
      </c>
      <c r="S256" s="248"/>
      <c r="T256" s="235">
        <f t="shared" si="29"/>
        <v>1837085598</v>
      </c>
      <c r="U256" s="242"/>
      <c r="V256" s="161">
        <f>T256/درآمدها!$J$4</f>
        <v>4.9188433817815179E-3</v>
      </c>
      <c r="X256" s="128"/>
      <c r="Z256" s="128"/>
      <c r="AA256" s="128"/>
    </row>
    <row r="257" spans="1:27" s="117" customFormat="1" ht="42.75" customHeight="1">
      <c r="A257" s="117">
        <v>247</v>
      </c>
      <c r="B257" s="234" t="s">
        <v>333</v>
      </c>
      <c r="C257" s="118"/>
      <c r="D257" s="248">
        <v>0</v>
      </c>
      <c r="E257" s="248"/>
      <c r="F257" s="248">
        <f>'درآمد ناشی از تغییر قیمت اوراق '!I239</f>
        <v>897663131</v>
      </c>
      <c r="G257" s="248"/>
      <c r="H257" s="248">
        <v>-34766633</v>
      </c>
      <c r="I257" s="248"/>
      <c r="J257" s="235">
        <f t="shared" si="28"/>
        <v>862896498</v>
      </c>
      <c r="K257" s="235"/>
      <c r="L257" s="161">
        <f t="shared" si="30"/>
        <v>8.6526099829616629E-4</v>
      </c>
      <c r="M257" s="161"/>
      <c r="N257" s="248">
        <v>0</v>
      </c>
      <c r="O257" s="248"/>
      <c r="P257" s="248">
        <v>-1926679062</v>
      </c>
      <c r="Q257" s="248"/>
      <c r="R257" s="248">
        <v>-54033453</v>
      </c>
      <c r="S257" s="248"/>
      <c r="T257" s="235">
        <f t="shared" si="29"/>
        <v>-1980712515</v>
      </c>
      <c r="U257" s="242"/>
      <c r="V257" s="161">
        <f>T257/درآمدها!$J$4</f>
        <v>-5.303408102609041E-3</v>
      </c>
      <c r="X257" s="128"/>
      <c r="Z257" s="128"/>
      <c r="AA257" s="128"/>
    </row>
    <row r="258" spans="1:27" s="117" customFormat="1" ht="42.75" customHeight="1">
      <c r="A258" s="117">
        <v>248</v>
      </c>
      <c r="B258" s="234" t="s">
        <v>343</v>
      </c>
      <c r="C258" s="118"/>
      <c r="D258" s="248">
        <v>0</v>
      </c>
      <c r="E258" s="248"/>
      <c r="F258" s="248">
        <f>'درآمد ناشی از تغییر قیمت اوراق '!I240</f>
        <v>4650980499</v>
      </c>
      <c r="G258" s="248"/>
      <c r="H258" s="248">
        <v>238783496</v>
      </c>
      <c r="I258" s="248"/>
      <c r="J258" s="235">
        <f t="shared" si="28"/>
        <v>4889763995</v>
      </c>
      <c r="K258" s="235"/>
      <c r="L258" s="161">
        <f t="shared" si="30"/>
        <v>4.9031628770688906E-3</v>
      </c>
      <c r="M258" s="161"/>
      <c r="N258" s="248">
        <v>0</v>
      </c>
      <c r="O258" s="248"/>
      <c r="P258" s="248">
        <v>1390606950</v>
      </c>
      <c r="Q258" s="248"/>
      <c r="R258" s="248">
        <v>198771625</v>
      </c>
      <c r="S258" s="248"/>
      <c r="T258" s="235">
        <f t="shared" si="29"/>
        <v>1589378575</v>
      </c>
      <c r="U258" s="242"/>
      <c r="V258" s="161">
        <f>T258/درآمدها!$J$4</f>
        <v>4.2556015317388E-3</v>
      </c>
      <c r="X258" s="128"/>
      <c r="Z258" s="128"/>
      <c r="AA258" s="128"/>
    </row>
    <row r="259" spans="1:27" s="117" customFormat="1" ht="42.75" customHeight="1">
      <c r="A259" s="117">
        <v>249</v>
      </c>
      <c r="B259" s="234" t="s">
        <v>304</v>
      </c>
      <c r="C259" s="118"/>
      <c r="D259" s="248">
        <v>0</v>
      </c>
      <c r="E259" s="248"/>
      <c r="F259" s="248">
        <f>'درآمد ناشی از تغییر قیمت اوراق '!I241</f>
        <v>2389179429</v>
      </c>
      <c r="G259" s="248"/>
      <c r="H259" s="248">
        <v>-96292301</v>
      </c>
      <c r="I259" s="248"/>
      <c r="J259" s="235">
        <f t="shared" si="28"/>
        <v>2292887128</v>
      </c>
      <c r="K259" s="235"/>
      <c r="L259" s="161">
        <f t="shared" si="30"/>
        <v>2.2991700742233281E-3</v>
      </c>
      <c r="M259" s="161"/>
      <c r="N259" s="248">
        <v>6941006600</v>
      </c>
      <c r="O259" s="248"/>
      <c r="P259" s="248">
        <v>-5065704334</v>
      </c>
      <c r="Q259" s="248"/>
      <c r="R259" s="248">
        <v>-387498714</v>
      </c>
      <c r="S259" s="248"/>
      <c r="T259" s="235">
        <f t="shared" si="29"/>
        <v>1487803552</v>
      </c>
      <c r="U259" s="242"/>
      <c r="V259" s="161">
        <f>T259/درآمدها!$J$4</f>
        <v>3.9836318259277078E-3</v>
      </c>
      <c r="X259" s="128"/>
      <c r="Z259" s="128"/>
      <c r="AA259" s="128"/>
    </row>
    <row r="260" spans="1:27" s="117" customFormat="1" ht="42.75" customHeight="1">
      <c r="A260" s="117">
        <v>250</v>
      </c>
      <c r="B260" s="234" t="s">
        <v>280</v>
      </c>
      <c r="C260" s="118"/>
      <c r="D260" s="248">
        <v>0</v>
      </c>
      <c r="E260" s="248"/>
      <c r="F260" s="248">
        <f>'درآمد ناشی از تغییر قیمت اوراق '!I242</f>
        <v>387494595</v>
      </c>
      <c r="G260" s="248"/>
      <c r="H260" s="248">
        <v>54460490</v>
      </c>
      <c r="I260" s="248"/>
      <c r="J260" s="235">
        <f t="shared" si="28"/>
        <v>441955085</v>
      </c>
      <c r="K260" s="235"/>
      <c r="L260" s="161">
        <f t="shared" si="30"/>
        <v>4.4316612587430739E-4</v>
      </c>
      <c r="M260" s="161"/>
      <c r="N260" s="248">
        <v>0</v>
      </c>
      <c r="O260" s="248"/>
      <c r="P260" s="248">
        <v>4786626868</v>
      </c>
      <c r="Q260" s="248"/>
      <c r="R260" s="248">
        <v>4144955519</v>
      </c>
      <c r="S260" s="248"/>
      <c r="T260" s="235">
        <f t="shared" si="29"/>
        <v>8931582387</v>
      </c>
      <c r="U260" s="242"/>
      <c r="V260" s="161">
        <f>T260/درآمدها!$J$4</f>
        <v>2.3914538854890813E-2</v>
      </c>
      <c r="X260" s="128"/>
      <c r="Z260" s="128"/>
      <c r="AA260" s="128"/>
    </row>
    <row r="261" spans="1:27" s="117" customFormat="1" ht="42.75" customHeight="1">
      <c r="A261" s="117">
        <v>251</v>
      </c>
      <c r="B261" s="234" t="s">
        <v>267</v>
      </c>
      <c r="C261" s="118"/>
      <c r="D261" s="248">
        <v>0</v>
      </c>
      <c r="E261" s="248"/>
      <c r="F261" s="248">
        <f>'درآمد ناشی از تغییر قیمت اوراق '!I243</f>
        <v>3776787897</v>
      </c>
      <c r="G261" s="248"/>
      <c r="H261" s="248">
        <v>-183150847</v>
      </c>
      <c r="I261" s="248"/>
      <c r="J261" s="235">
        <f t="shared" si="28"/>
        <v>3593637050</v>
      </c>
      <c r="K261" s="235"/>
      <c r="L261" s="161">
        <f t="shared" si="30"/>
        <v>3.6034842980636251E-3</v>
      </c>
      <c r="M261" s="161"/>
      <c r="N261" s="248">
        <v>6227888400</v>
      </c>
      <c r="O261" s="248"/>
      <c r="P261" s="248">
        <v>-10261019411</v>
      </c>
      <c r="Q261" s="248"/>
      <c r="R261" s="248">
        <v>-649701659</v>
      </c>
      <c r="S261" s="248"/>
      <c r="T261" s="235">
        <f t="shared" si="29"/>
        <v>-4682832670</v>
      </c>
      <c r="U261" s="242"/>
      <c r="V261" s="161">
        <f>T261/درآمدها!$J$4</f>
        <v>-1.2538403497309315E-2</v>
      </c>
      <c r="X261" s="128"/>
      <c r="Z261" s="128"/>
      <c r="AA261" s="128"/>
    </row>
    <row r="262" spans="1:27" s="117" customFormat="1" ht="42.75" customHeight="1">
      <c r="A262" s="117">
        <v>252</v>
      </c>
      <c r="B262" s="234" t="s">
        <v>214</v>
      </c>
      <c r="C262" s="118"/>
      <c r="D262" s="248">
        <v>0</v>
      </c>
      <c r="E262" s="248"/>
      <c r="F262" s="248">
        <f>'درآمد ناشی از تغییر قیمت اوراق '!I244</f>
        <v>1623834963</v>
      </c>
      <c r="G262" s="248"/>
      <c r="H262" s="248">
        <v>-6302881</v>
      </c>
      <c r="I262" s="248"/>
      <c r="J262" s="235">
        <f t="shared" si="28"/>
        <v>1617532082</v>
      </c>
      <c r="K262" s="235"/>
      <c r="L262" s="161">
        <f t="shared" si="30"/>
        <v>1.6219644271257621E-3</v>
      </c>
      <c r="M262" s="161"/>
      <c r="N262" s="248">
        <v>0</v>
      </c>
      <c r="O262" s="248"/>
      <c r="P262" s="248">
        <v>934000447</v>
      </c>
      <c r="Q262" s="248"/>
      <c r="R262" s="248">
        <v>-82434257</v>
      </c>
      <c r="S262" s="248"/>
      <c r="T262" s="235">
        <f t="shared" si="29"/>
        <v>851566190</v>
      </c>
      <c r="U262" s="242"/>
      <c r="V262" s="161">
        <f>T262/درآمدها!$J$4</f>
        <v>2.2800901179512718E-3</v>
      </c>
      <c r="X262" s="128"/>
      <c r="Z262" s="128"/>
      <c r="AA262" s="128"/>
    </row>
    <row r="263" spans="1:27" s="117" customFormat="1" ht="42.75" customHeight="1">
      <c r="A263" s="117">
        <v>253</v>
      </c>
      <c r="B263" s="234" t="s">
        <v>213</v>
      </c>
      <c r="C263" s="118"/>
      <c r="D263" s="248">
        <v>0</v>
      </c>
      <c r="E263" s="248"/>
      <c r="F263" s="248">
        <f>'درآمد ناشی از تغییر قیمت اوراق '!I245</f>
        <v>2149534540</v>
      </c>
      <c r="G263" s="248"/>
      <c r="H263" s="248">
        <v>-94991767</v>
      </c>
      <c r="I263" s="248"/>
      <c r="J263" s="235">
        <f t="shared" si="28"/>
        <v>2054542773</v>
      </c>
      <c r="K263" s="235"/>
      <c r="L263" s="161">
        <f t="shared" si="30"/>
        <v>2.0601726104214112E-3</v>
      </c>
      <c r="M263" s="161"/>
      <c r="N263" s="248">
        <v>3714677431</v>
      </c>
      <c r="O263" s="248"/>
      <c r="P263" s="248">
        <v>-5014091527</v>
      </c>
      <c r="Q263" s="248"/>
      <c r="R263" s="248">
        <v>-745756260</v>
      </c>
      <c r="S263" s="248"/>
      <c r="T263" s="235">
        <f t="shared" si="29"/>
        <v>-2045170356</v>
      </c>
      <c r="U263" s="242"/>
      <c r="V263" s="161">
        <f>T263/درآمدها!$J$4</f>
        <v>-5.4759956102090959E-3</v>
      </c>
      <c r="X263" s="128"/>
      <c r="Z263" s="128"/>
      <c r="AA263" s="128"/>
    </row>
    <row r="264" spans="1:27" s="117" customFormat="1" ht="42.75" customHeight="1">
      <c r="A264" s="117">
        <v>254</v>
      </c>
      <c r="B264" s="234" t="s">
        <v>212</v>
      </c>
      <c r="C264" s="118"/>
      <c r="D264" s="248">
        <v>0</v>
      </c>
      <c r="E264" s="248"/>
      <c r="F264" s="248">
        <f>'درآمد ناشی از تغییر قیمت اوراق '!I246</f>
        <v>6828002166</v>
      </c>
      <c r="G264" s="248"/>
      <c r="H264" s="248">
        <v>-105482410</v>
      </c>
      <c r="I264" s="248"/>
      <c r="J264" s="235">
        <f t="shared" si="28"/>
        <v>6722519756</v>
      </c>
      <c r="K264" s="235"/>
      <c r="L264" s="161">
        <f t="shared" si="30"/>
        <v>6.7409407369529743E-3</v>
      </c>
      <c r="M264" s="161"/>
      <c r="N264" s="248">
        <v>0</v>
      </c>
      <c r="O264" s="248"/>
      <c r="P264" s="248">
        <v>-1513314933</v>
      </c>
      <c r="Q264" s="248"/>
      <c r="R264" s="248">
        <v>-699041891</v>
      </c>
      <c r="S264" s="248"/>
      <c r="T264" s="235">
        <f t="shared" si="29"/>
        <v>-2212356824</v>
      </c>
      <c r="U264" s="242"/>
      <c r="V264" s="161">
        <f>T264/درآمدها!$J$4</f>
        <v>-5.9236416276513531E-3</v>
      </c>
      <c r="X264" s="128"/>
      <c r="Z264" s="128"/>
      <c r="AA264" s="128"/>
    </row>
    <row r="265" spans="1:27" s="117" customFormat="1" ht="42.75" customHeight="1">
      <c r="A265" s="117">
        <v>255</v>
      </c>
      <c r="B265" s="234" t="s">
        <v>211</v>
      </c>
      <c r="C265" s="118"/>
      <c r="D265" s="248">
        <v>0</v>
      </c>
      <c r="E265" s="248"/>
      <c r="F265" s="248">
        <v>0</v>
      </c>
      <c r="G265" s="248"/>
      <c r="H265" s="248">
        <v>0</v>
      </c>
      <c r="I265" s="248"/>
      <c r="J265" s="235">
        <f t="shared" si="28"/>
        <v>0</v>
      </c>
      <c r="K265" s="235"/>
      <c r="L265" s="161">
        <f t="shared" si="30"/>
        <v>0</v>
      </c>
      <c r="M265" s="161"/>
      <c r="N265" s="248">
        <v>0</v>
      </c>
      <c r="O265" s="248"/>
      <c r="P265" s="248">
        <v>0</v>
      </c>
      <c r="Q265" s="248"/>
      <c r="R265" s="248">
        <v>-3193782098</v>
      </c>
      <c r="S265" s="248"/>
      <c r="T265" s="235">
        <f t="shared" si="29"/>
        <v>-3193782098</v>
      </c>
      <c r="U265" s="242"/>
      <c r="V265" s="161">
        <f>T265/درآمدها!$J$4</f>
        <v>-8.5514327436361469E-3</v>
      </c>
      <c r="X265" s="128"/>
      <c r="Z265" s="128"/>
      <c r="AA265" s="128"/>
    </row>
    <row r="266" spans="1:27" s="117" customFormat="1" ht="42.75" customHeight="1">
      <c r="A266" s="117">
        <v>256</v>
      </c>
      <c r="B266" s="234" t="s">
        <v>210</v>
      </c>
      <c r="C266" s="118"/>
      <c r="D266" s="248">
        <v>0</v>
      </c>
      <c r="E266" s="248"/>
      <c r="F266" s="248">
        <f>'درآمد ناشی از تغییر قیمت اوراق '!I247</f>
        <v>17893363798</v>
      </c>
      <c r="G266" s="248"/>
      <c r="H266" s="248">
        <f>'درآمد ناشی ازفروش'!I47</f>
        <v>-4896166</v>
      </c>
      <c r="I266" s="248"/>
      <c r="J266" s="235">
        <f t="shared" si="28"/>
        <v>17888467632</v>
      </c>
      <c r="K266" s="235"/>
      <c r="L266" s="161">
        <f t="shared" si="30"/>
        <v>1.7937485430903878E-2</v>
      </c>
      <c r="M266" s="161"/>
      <c r="N266" s="248">
        <v>8072859900</v>
      </c>
      <c r="O266" s="248"/>
      <c r="P266" s="248">
        <v>17222797483</v>
      </c>
      <c r="Q266" s="248"/>
      <c r="R266" s="248">
        <v>-189861792</v>
      </c>
      <c r="S266" s="248"/>
      <c r="T266" s="235">
        <f t="shared" si="29"/>
        <v>25105795591</v>
      </c>
      <c r="U266" s="242"/>
      <c r="V266" s="161">
        <f>T266/درآمدها!$J$4</f>
        <v>6.7221405807978016E-2</v>
      </c>
      <c r="X266" s="128"/>
      <c r="Z266" s="128"/>
      <c r="AA266" s="128"/>
    </row>
    <row r="267" spans="1:27" s="117" customFormat="1" ht="42.75" customHeight="1">
      <c r="A267" s="117">
        <v>257</v>
      </c>
      <c r="B267" s="234" t="s">
        <v>209</v>
      </c>
      <c r="C267" s="118"/>
      <c r="D267" s="248">
        <v>0</v>
      </c>
      <c r="E267" s="248"/>
      <c r="F267" s="248">
        <f>'درآمد ناشی از تغییر قیمت اوراق '!I248</f>
        <v>3369306914</v>
      </c>
      <c r="G267" s="248"/>
      <c r="H267" s="248">
        <f>'درآمد ناشی ازفروش'!I136</f>
        <v>-117221428</v>
      </c>
      <c r="I267" s="248"/>
      <c r="J267" s="235">
        <f t="shared" ref="J267:J289" si="32">D267+F267+H267</f>
        <v>3252085486</v>
      </c>
      <c r="K267" s="235"/>
      <c r="L267" s="161">
        <f t="shared" si="30"/>
        <v>3.260996817906698E-3</v>
      </c>
      <c r="M267" s="161"/>
      <c r="N267" s="248">
        <v>0</v>
      </c>
      <c r="O267" s="248"/>
      <c r="P267" s="248">
        <v>-5222647926</v>
      </c>
      <c r="Q267" s="248"/>
      <c r="R267" s="248">
        <v>-956332978</v>
      </c>
      <c r="S267" s="248"/>
      <c r="T267" s="235">
        <f t="shared" ref="T267:T289" si="33">N267+P267+R267</f>
        <v>-6178980904</v>
      </c>
      <c r="U267" s="242"/>
      <c r="V267" s="161">
        <f>T267/درآمدها!$J$4</f>
        <v>-1.6544378421388495E-2</v>
      </c>
      <c r="X267" s="128"/>
      <c r="Z267" s="128"/>
      <c r="AA267" s="128"/>
    </row>
    <row r="268" spans="1:27" s="117" customFormat="1" ht="42.75" customHeight="1">
      <c r="A268" s="117">
        <v>258</v>
      </c>
      <c r="B268" s="234" t="s">
        <v>208</v>
      </c>
      <c r="C268" s="118"/>
      <c r="D268" s="248">
        <v>0</v>
      </c>
      <c r="E268" s="248"/>
      <c r="F268" s="248">
        <f>'درآمد ناشی از تغییر قیمت اوراق '!I249</f>
        <v>443252782</v>
      </c>
      <c r="G268" s="248"/>
      <c r="H268" s="248">
        <v>-31684748</v>
      </c>
      <c r="I268" s="248"/>
      <c r="J268" s="235">
        <f t="shared" si="32"/>
        <v>411568034</v>
      </c>
      <c r="K268" s="235"/>
      <c r="L268" s="161">
        <f t="shared" ref="L268:L289" si="34">J268/997267298190</f>
        <v>4.1269580858309445E-4</v>
      </c>
      <c r="M268" s="161"/>
      <c r="N268" s="248">
        <v>0</v>
      </c>
      <c r="O268" s="248"/>
      <c r="P268" s="248">
        <v>-1524451436</v>
      </c>
      <c r="Q268" s="248"/>
      <c r="R268" s="248">
        <v>-204417562</v>
      </c>
      <c r="S268" s="248"/>
      <c r="T268" s="235">
        <f t="shared" si="33"/>
        <v>-1728868998</v>
      </c>
      <c r="U268" s="242"/>
      <c r="V268" s="161">
        <f>T268/درآمدها!$J$4</f>
        <v>-4.629090684744209E-3</v>
      </c>
      <c r="X268" s="128"/>
      <c r="Z268" s="128"/>
      <c r="AA268" s="128"/>
    </row>
    <row r="269" spans="1:27" s="117" customFormat="1" ht="42.75" customHeight="1">
      <c r="A269" s="117">
        <v>259</v>
      </c>
      <c r="B269" s="234" t="s">
        <v>207</v>
      </c>
      <c r="C269" s="118"/>
      <c r="D269" s="248">
        <v>0</v>
      </c>
      <c r="E269" s="248"/>
      <c r="F269" s="248">
        <f>'درآمد ناشی از تغییر قیمت اوراق '!I250</f>
        <v>4352255778</v>
      </c>
      <c r="G269" s="248"/>
      <c r="H269" s="248">
        <v>-71541432</v>
      </c>
      <c r="I269" s="248"/>
      <c r="J269" s="235">
        <f t="shared" si="32"/>
        <v>4280714346</v>
      </c>
      <c r="K269" s="235"/>
      <c r="L269" s="161">
        <f t="shared" si="34"/>
        <v>4.2924443163526206E-3</v>
      </c>
      <c r="M269" s="161"/>
      <c r="N269" s="248">
        <v>984518456</v>
      </c>
      <c r="O269" s="248"/>
      <c r="P269" s="248">
        <v>-1001658769</v>
      </c>
      <c r="Q269" s="248"/>
      <c r="R269" s="248">
        <v>476104964</v>
      </c>
      <c r="S269" s="248"/>
      <c r="T269" s="235">
        <f t="shared" si="33"/>
        <v>458964651</v>
      </c>
      <c r="U269" s="242"/>
      <c r="V269" s="161">
        <f>T269/درآمدها!$J$4</f>
        <v>1.2288895185400142E-3</v>
      </c>
      <c r="X269" s="128"/>
      <c r="Z269" s="128"/>
      <c r="AA269" s="128"/>
    </row>
    <row r="270" spans="1:27" s="117" customFormat="1" ht="42.75" customHeight="1">
      <c r="A270" s="117">
        <v>260</v>
      </c>
      <c r="B270" s="234" t="s">
        <v>206</v>
      </c>
      <c r="C270" s="118"/>
      <c r="D270" s="248">
        <v>0</v>
      </c>
      <c r="E270" s="248"/>
      <c r="F270" s="248">
        <f>'درآمد ناشی از تغییر قیمت اوراق '!I251</f>
        <v>14914559915</v>
      </c>
      <c r="G270" s="248"/>
      <c r="H270" s="248">
        <v>16332742</v>
      </c>
      <c r="I270" s="248"/>
      <c r="J270" s="235">
        <f t="shared" si="32"/>
        <v>14930892657</v>
      </c>
      <c r="K270" s="235"/>
      <c r="L270" s="161">
        <f t="shared" si="34"/>
        <v>1.4971806138734289E-2</v>
      </c>
      <c r="M270" s="161"/>
      <c r="N270" s="248">
        <v>0</v>
      </c>
      <c r="O270" s="248"/>
      <c r="P270" s="248">
        <v>14001576434</v>
      </c>
      <c r="Q270" s="248"/>
      <c r="R270" s="248">
        <v>-16266485</v>
      </c>
      <c r="S270" s="248"/>
      <c r="T270" s="235">
        <f t="shared" si="33"/>
        <v>13985309949</v>
      </c>
      <c r="U270" s="242"/>
      <c r="V270" s="161">
        <f>T270/درآمدها!$J$4</f>
        <v>3.7446022852551844E-2</v>
      </c>
      <c r="X270" s="128"/>
      <c r="Z270" s="128"/>
      <c r="AA270" s="128"/>
    </row>
    <row r="271" spans="1:27" s="117" customFormat="1" ht="42.75" customHeight="1">
      <c r="A271" s="117">
        <v>261</v>
      </c>
      <c r="B271" s="234" t="s">
        <v>205</v>
      </c>
      <c r="C271" s="118"/>
      <c r="D271" s="248">
        <v>0</v>
      </c>
      <c r="E271" s="248"/>
      <c r="F271" s="248">
        <f>'درآمد ناشی از تغییر قیمت اوراق '!I252</f>
        <v>989277125</v>
      </c>
      <c r="G271" s="248"/>
      <c r="H271" s="248">
        <v>14395173</v>
      </c>
      <c r="I271" s="248"/>
      <c r="J271" s="235">
        <f t="shared" si="32"/>
        <v>1003672298</v>
      </c>
      <c r="K271" s="235"/>
      <c r="L271" s="161">
        <f t="shared" si="34"/>
        <v>1.0064225507259938E-3</v>
      </c>
      <c r="M271" s="161"/>
      <c r="N271" s="248">
        <v>0</v>
      </c>
      <c r="O271" s="248"/>
      <c r="P271" s="248">
        <v>2676651025</v>
      </c>
      <c r="Q271" s="248"/>
      <c r="R271" s="248">
        <v>63938195</v>
      </c>
      <c r="S271" s="248"/>
      <c r="T271" s="235">
        <f t="shared" si="33"/>
        <v>2740589220</v>
      </c>
      <c r="U271" s="242"/>
      <c r="V271" s="161">
        <f>T271/درآمدها!$J$4</f>
        <v>7.337997294004573E-3</v>
      </c>
      <c r="X271" s="128"/>
      <c r="Z271" s="128"/>
      <c r="AA271" s="128"/>
    </row>
    <row r="272" spans="1:27" s="117" customFormat="1" ht="42.75" customHeight="1">
      <c r="A272" s="117">
        <v>262</v>
      </c>
      <c r="B272" s="234" t="s">
        <v>204</v>
      </c>
      <c r="C272" s="118"/>
      <c r="D272" s="248">
        <v>0</v>
      </c>
      <c r="E272" s="248"/>
      <c r="F272" s="248">
        <f>'درآمد ناشی از تغییر قیمت اوراق '!I253</f>
        <v>6729323253</v>
      </c>
      <c r="G272" s="248"/>
      <c r="H272" s="248">
        <v>-863497522</v>
      </c>
      <c r="I272" s="248"/>
      <c r="J272" s="235">
        <f t="shared" si="32"/>
        <v>5865825731</v>
      </c>
      <c r="K272" s="235"/>
      <c r="L272" s="161">
        <f t="shared" si="34"/>
        <v>5.8818992076108759E-3</v>
      </c>
      <c r="M272" s="161"/>
      <c r="N272" s="248">
        <v>1713193760</v>
      </c>
      <c r="O272" s="248"/>
      <c r="P272" s="248">
        <v>-8518900216</v>
      </c>
      <c r="Q272" s="248"/>
      <c r="R272" s="248">
        <v>-11651713791</v>
      </c>
      <c r="S272" s="248"/>
      <c r="T272" s="235">
        <f t="shared" si="33"/>
        <v>-18457420247</v>
      </c>
      <c r="U272" s="242"/>
      <c r="V272" s="161">
        <f>T272/درآمدها!$J$4</f>
        <v>-4.9420211842908443E-2</v>
      </c>
      <c r="X272" s="128"/>
      <c r="Z272" s="128"/>
      <c r="AA272" s="128"/>
    </row>
    <row r="273" spans="1:27" s="117" customFormat="1" ht="42.75" customHeight="1">
      <c r="A273" s="117">
        <v>263</v>
      </c>
      <c r="B273" s="234" t="s">
        <v>203</v>
      </c>
      <c r="C273" s="118"/>
      <c r="D273" s="248">
        <v>0</v>
      </c>
      <c r="E273" s="248"/>
      <c r="F273" s="248">
        <f>'درآمد ناشی از تغییر قیمت اوراق '!I254</f>
        <v>177647243</v>
      </c>
      <c r="G273" s="248"/>
      <c r="H273" s="248">
        <f>'درآمد ناشی ازفروش'!I106</f>
        <v>-256652875</v>
      </c>
      <c r="I273" s="248"/>
      <c r="J273" s="235">
        <f t="shared" si="32"/>
        <v>-79005632</v>
      </c>
      <c r="K273" s="235"/>
      <c r="L273" s="161">
        <f t="shared" si="34"/>
        <v>-7.9222122437376665E-5</v>
      </c>
      <c r="M273" s="161"/>
      <c r="N273" s="248">
        <v>0</v>
      </c>
      <c r="O273" s="248"/>
      <c r="P273" s="248">
        <v>-19570593085</v>
      </c>
      <c r="Q273" s="248"/>
      <c r="R273" s="248">
        <v>-1874328813</v>
      </c>
      <c r="S273" s="248"/>
      <c r="T273" s="235">
        <f t="shared" si="33"/>
        <v>-21444921898</v>
      </c>
      <c r="U273" s="242"/>
      <c r="V273" s="161">
        <f>T273/درآمدها!$J$4</f>
        <v>-5.7419323446679618E-2</v>
      </c>
      <c r="X273" s="128"/>
      <c r="Z273" s="128"/>
      <c r="AA273" s="128"/>
    </row>
    <row r="274" spans="1:27" s="117" customFormat="1" ht="42.75" customHeight="1">
      <c r="A274" s="117">
        <v>264</v>
      </c>
      <c r="B274" s="234" t="s">
        <v>202</v>
      </c>
      <c r="C274" s="118"/>
      <c r="D274" s="248">
        <v>0</v>
      </c>
      <c r="E274" s="248"/>
      <c r="F274" s="248">
        <f>'درآمد ناشی از تغییر قیمت اوراق '!I255</f>
        <v>8600168484</v>
      </c>
      <c r="G274" s="248"/>
      <c r="H274" s="248">
        <f>'درآمد ناشی ازفروش'!I164</f>
        <v>13099503</v>
      </c>
      <c r="I274" s="248"/>
      <c r="J274" s="235">
        <f t="shared" si="32"/>
        <v>8613267987</v>
      </c>
      <c r="K274" s="235"/>
      <c r="L274" s="161">
        <f t="shared" si="34"/>
        <v>8.6368699772194826E-3</v>
      </c>
      <c r="M274" s="161"/>
      <c r="N274" s="248">
        <v>0</v>
      </c>
      <c r="O274" s="248"/>
      <c r="P274" s="248">
        <v>10881339441</v>
      </c>
      <c r="Q274" s="248"/>
      <c r="R274" s="248">
        <v>5780496408</v>
      </c>
      <c r="S274" s="248"/>
      <c r="T274" s="235">
        <f t="shared" si="33"/>
        <v>16661835849</v>
      </c>
      <c r="U274" s="242"/>
      <c r="V274" s="161">
        <f>T274/درآمدها!$J$4</f>
        <v>4.461248897896139E-2</v>
      </c>
      <c r="X274" s="128"/>
      <c r="Z274" s="128"/>
      <c r="AA274" s="128"/>
    </row>
    <row r="275" spans="1:27" s="117" customFormat="1" ht="42.75" customHeight="1">
      <c r="A275" s="117">
        <v>265</v>
      </c>
      <c r="B275" s="234" t="s">
        <v>201</v>
      </c>
      <c r="C275" s="118"/>
      <c r="D275" s="248">
        <v>0</v>
      </c>
      <c r="E275" s="248"/>
      <c r="F275" s="248">
        <f>'درآمد ناشی از تغییر قیمت اوراق '!I256</f>
        <v>-1459681038</v>
      </c>
      <c r="G275" s="248"/>
      <c r="H275" s="248">
        <f>'درآمد ناشی ازفروش'!I62</f>
        <v>20579192</v>
      </c>
      <c r="I275" s="248"/>
      <c r="J275" s="235">
        <f t="shared" si="32"/>
        <v>-1439101846</v>
      </c>
      <c r="K275" s="235"/>
      <c r="L275" s="161">
        <f t="shared" si="34"/>
        <v>-1.4430452583895129E-3</v>
      </c>
      <c r="M275" s="161"/>
      <c r="N275" s="248">
        <v>4274929400</v>
      </c>
      <c r="O275" s="248"/>
      <c r="P275" s="248">
        <v>1619577073</v>
      </c>
      <c r="Q275" s="248"/>
      <c r="R275" s="248">
        <v>366852062</v>
      </c>
      <c r="S275" s="248"/>
      <c r="T275" s="235">
        <f t="shared" si="33"/>
        <v>6261358535</v>
      </c>
      <c r="U275" s="242"/>
      <c r="V275" s="161">
        <f>T275/درآمدها!$J$4</f>
        <v>1.6764946622180189E-2</v>
      </c>
      <c r="X275" s="128"/>
      <c r="Z275" s="128"/>
      <c r="AA275" s="128"/>
    </row>
    <row r="276" spans="1:27" s="117" customFormat="1" ht="42.75" customHeight="1">
      <c r="A276" s="117">
        <v>266</v>
      </c>
      <c r="B276" s="234" t="s">
        <v>283</v>
      </c>
      <c r="C276" s="118"/>
      <c r="D276" s="248">
        <v>0</v>
      </c>
      <c r="E276" s="248"/>
      <c r="F276" s="248">
        <f>'درآمد ناشی از تغییر قیمت اوراق '!I257</f>
        <v>529630</v>
      </c>
      <c r="G276" s="248"/>
      <c r="H276" s="248">
        <v>0</v>
      </c>
      <c r="I276" s="248"/>
      <c r="J276" s="235">
        <f t="shared" si="32"/>
        <v>529630</v>
      </c>
      <c r="K276" s="235"/>
      <c r="L276" s="161">
        <f t="shared" si="34"/>
        <v>5.310812867936782E-7</v>
      </c>
      <c r="M276" s="161"/>
      <c r="N276" s="248">
        <v>0</v>
      </c>
      <c r="O276" s="248"/>
      <c r="P276" s="248">
        <v>-84375248</v>
      </c>
      <c r="Q276" s="248"/>
      <c r="R276" s="248">
        <v>-1110719</v>
      </c>
      <c r="S276" s="248"/>
      <c r="T276" s="235">
        <f t="shared" si="33"/>
        <v>-85485967</v>
      </c>
      <c r="U276" s="242"/>
      <c r="V276" s="161">
        <f>T276/درآمدها!$J$4</f>
        <v>-2.288908494361531E-4</v>
      </c>
      <c r="X276" s="128"/>
      <c r="Z276" s="128"/>
      <c r="AA276" s="128"/>
    </row>
    <row r="277" spans="1:27" s="117" customFormat="1" ht="42.75" customHeight="1">
      <c r="A277" s="117">
        <v>267</v>
      </c>
      <c r="B277" s="234" t="s">
        <v>397</v>
      </c>
      <c r="C277" s="118"/>
      <c r="D277" s="248">
        <v>0</v>
      </c>
      <c r="E277" s="248"/>
      <c r="F277" s="248">
        <f>'درآمد ناشی از تغییر قیمت اوراق '!I258</f>
        <v>959138370</v>
      </c>
      <c r="G277" s="248"/>
      <c r="H277" s="248">
        <v>0</v>
      </c>
      <c r="I277" s="248"/>
      <c r="J277" s="235">
        <f t="shared" si="32"/>
        <v>959138370</v>
      </c>
      <c r="K277" s="235"/>
      <c r="L277" s="161">
        <f t="shared" si="34"/>
        <v>9.6176659130485628E-4</v>
      </c>
      <c r="M277" s="161"/>
      <c r="N277" s="248">
        <v>0</v>
      </c>
      <c r="O277" s="248"/>
      <c r="P277" s="248">
        <v>959138370</v>
      </c>
      <c r="Q277" s="248"/>
      <c r="R277" s="248">
        <v>0</v>
      </c>
      <c r="S277" s="248"/>
      <c r="T277" s="235">
        <f t="shared" si="33"/>
        <v>959138370</v>
      </c>
      <c r="U277" s="242"/>
      <c r="V277" s="161">
        <f>T277/درآمدها!$J$4</f>
        <v>2.5681173640593816E-3</v>
      </c>
      <c r="X277" s="128"/>
      <c r="Z277" s="128"/>
      <c r="AA277" s="128"/>
    </row>
    <row r="278" spans="1:27" s="117" customFormat="1" ht="42.75" customHeight="1">
      <c r="A278" s="117">
        <v>268</v>
      </c>
      <c r="B278" s="234" t="s">
        <v>305</v>
      </c>
      <c r="C278" s="118"/>
      <c r="D278" s="248">
        <v>0</v>
      </c>
      <c r="E278" s="248"/>
      <c r="F278" s="248">
        <f>'درآمد ناشی از تغییر قیمت اوراق '!I259</f>
        <v>754249723</v>
      </c>
      <c r="G278" s="248"/>
      <c r="H278" s="248">
        <v>0</v>
      </c>
      <c r="I278" s="248"/>
      <c r="J278" s="235">
        <f t="shared" si="32"/>
        <v>754249723</v>
      </c>
      <c r="K278" s="235"/>
      <c r="L278" s="161">
        <f t="shared" si="34"/>
        <v>7.5631651049716845E-4</v>
      </c>
      <c r="M278" s="161"/>
      <c r="N278" s="248">
        <v>0</v>
      </c>
      <c r="O278" s="248"/>
      <c r="P278" s="248">
        <v>602916592</v>
      </c>
      <c r="Q278" s="248"/>
      <c r="R278" s="248">
        <v>823462</v>
      </c>
      <c r="S278" s="248"/>
      <c r="T278" s="235">
        <f t="shared" si="33"/>
        <v>603740054</v>
      </c>
      <c r="U278" s="242"/>
      <c r="V278" s="161">
        <f>T278/درآمدها!$J$4</f>
        <v>1.6165293398235634E-3</v>
      </c>
      <c r="X278" s="128"/>
      <c r="Z278" s="128"/>
      <c r="AA278" s="128"/>
    </row>
    <row r="279" spans="1:27" s="117" customFormat="1" ht="42.75" customHeight="1">
      <c r="A279" s="117">
        <v>269</v>
      </c>
      <c r="B279" s="234" t="s">
        <v>285</v>
      </c>
      <c r="C279" s="118"/>
      <c r="D279" s="248">
        <v>0</v>
      </c>
      <c r="E279" s="248"/>
      <c r="F279" s="248">
        <v>0</v>
      </c>
      <c r="G279" s="248"/>
      <c r="H279" s="248">
        <v>0</v>
      </c>
      <c r="I279" s="248"/>
      <c r="J279" s="235">
        <f t="shared" si="32"/>
        <v>0</v>
      </c>
      <c r="K279" s="235"/>
      <c r="L279" s="161">
        <f t="shared" si="34"/>
        <v>0</v>
      </c>
      <c r="M279" s="161"/>
      <c r="N279" s="248">
        <v>0</v>
      </c>
      <c r="O279" s="248"/>
      <c r="P279" s="248">
        <v>0</v>
      </c>
      <c r="Q279" s="248"/>
      <c r="R279" s="248">
        <v>-68958419</v>
      </c>
      <c r="S279" s="248"/>
      <c r="T279" s="235">
        <f t="shared" si="33"/>
        <v>-68958419</v>
      </c>
      <c r="U279" s="242"/>
      <c r="V279" s="161">
        <f>T279/درآمدها!$J$4</f>
        <v>-1.8463791958607848E-4</v>
      </c>
      <c r="X279" s="128"/>
      <c r="Z279" s="128"/>
      <c r="AA279" s="128"/>
    </row>
    <row r="280" spans="1:27" s="117" customFormat="1" ht="42.75" customHeight="1">
      <c r="A280" s="117">
        <v>270</v>
      </c>
      <c r="B280" s="234" t="s">
        <v>284</v>
      </c>
      <c r="C280" s="118"/>
      <c r="D280" s="248">
        <v>0</v>
      </c>
      <c r="E280" s="248"/>
      <c r="F280" s="248">
        <v>0</v>
      </c>
      <c r="G280" s="248"/>
      <c r="H280" s="248">
        <v>0</v>
      </c>
      <c r="I280" s="248"/>
      <c r="J280" s="235">
        <f t="shared" si="32"/>
        <v>0</v>
      </c>
      <c r="K280" s="235"/>
      <c r="L280" s="161">
        <f t="shared" si="34"/>
        <v>0</v>
      </c>
      <c r="M280" s="161"/>
      <c r="N280" s="248">
        <v>0</v>
      </c>
      <c r="O280" s="248"/>
      <c r="P280" s="248">
        <v>0</v>
      </c>
      <c r="Q280" s="248"/>
      <c r="R280" s="248">
        <v>-596621249</v>
      </c>
      <c r="S280" s="248"/>
      <c r="T280" s="235">
        <f t="shared" si="33"/>
        <v>-596621249</v>
      </c>
      <c r="U280" s="242"/>
      <c r="V280" s="161">
        <f>T280/درآمدها!$J$4</f>
        <v>-1.5974685584976608E-3</v>
      </c>
      <c r="X280" s="128"/>
      <c r="Z280" s="128"/>
      <c r="AA280" s="128"/>
    </row>
    <row r="281" spans="1:27" s="117" customFormat="1" ht="42.75" customHeight="1">
      <c r="A281" s="117">
        <v>271</v>
      </c>
      <c r="B281" s="234" t="s">
        <v>277</v>
      </c>
      <c r="C281" s="118"/>
      <c r="D281" s="248">
        <v>0</v>
      </c>
      <c r="E281" s="248"/>
      <c r="F281" s="248">
        <v>0</v>
      </c>
      <c r="G281" s="248"/>
      <c r="H281" s="248">
        <v>0</v>
      </c>
      <c r="I281" s="248"/>
      <c r="J281" s="235">
        <f t="shared" si="32"/>
        <v>0</v>
      </c>
      <c r="K281" s="235"/>
      <c r="L281" s="161">
        <f t="shared" si="34"/>
        <v>0</v>
      </c>
      <c r="M281" s="161"/>
      <c r="N281" s="248">
        <v>0</v>
      </c>
      <c r="O281" s="248"/>
      <c r="P281" s="248">
        <v>0</v>
      </c>
      <c r="Q281" s="248"/>
      <c r="R281" s="248">
        <v>-35261517</v>
      </c>
      <c r="S281" s="248"/>
      <c r="T281" s="235">
        <f t="shared" si="33"/>
        <v>-35261517</v>
      </c>
      <c r="U281" s="242"/>
      <c r="V281" s="161">
        <f>T281/درآمدها!$J$4</f>
        <v>-9.4413608008169953E-5</v>
      </c>
      <c r="X281" s="128"/>
      <c r="Z281" s="128"/>
      <c r="AA281" s="128"/>
    </row>
    <row r="282" spans="1:27" s="117" customFormat="1" ht="42.75" customHeight="1">
      <c r="A282" s="117">
        <v>272</v>
      </c>
      <c r="B282" s="234" t="s">
        <v>349</v>
      </c>
      <c r="C282" s="118"/>
      <c r="D282" s="248">
        <v>0</v>
      </c>
      <c r="E282" s="248"/>
      <c r="F282" s="248">
        <f>'درآمد ناشی از تغییر قیمت اوراق '!I260</f>
        <v>10916217022</v>
      </c>
      <c r="G282" s="248"/>
      <c r="H282" s="248">
        <f>'درآمد ناشی ازفروش'!I240</f>
        <v>-163843747</v>
      </c>
      <c r="I282" s="248"/>
      <c r="J282" s="235">
        <f t="shared" si="32"/>
        <v>10752373275</v>
      </c>
      <c r="K282" s="235"/>
      <c r="L282" s="161">
        <f t="shared" si="34"/>
        <v>1.078183681999312E-2</v>
      </c>
      <c r="M282" s="161"/>
      <c r="N282" s="248">
        <v>0</v>
      </c>
      <c r="O282" s="248"/>
      <c r="P282" s="248">
        <v>0</v>
      </c>
      <c r="Q282" s="248"/>
      <c r="R282" s="248">
        <v>-163843747</v>
      </c>
      <c r="S282" s="248"/>
      <c r="T282" s="235">
        <f t="shared" si="33"/>
        <v>-163843747</v>
      </c>
      <c r="U282" s="242"/>
      <c r="V282" s="161">
        <f>T282/درآمدها!$J$4</f>
        <v>-4.3869579700294152E-4</v>
      </c>
      <c r="X282" s="128"/>
      <c r="Z282" s="128"/>
      <c r="AA282" s="128"/>
    </row>
    <row r="283" spans="1:27" s="117" customFormat="1" ht="42.75" customHeight="1">
      <c r="A283" s="117">
        <v>273</v>
      </c>
      <c r="B283" s="234" t="s">
        <v>376</v>
      </c>
      <c r="C283" s="118"/>
      <c r="D283" s="248">
        <v>0</v>
      </c>
      <c r="E283" s="248"/>
      <c r="F283" s="248">
        <f>'درآمد ناشی از تغییر قیمت اوراق '!I261</f>
        <v>-55159546</v>
      </c>
      <c r="G283" s="248"/>
      <c r="H283" s="248">
        <v>0</v>
      </c>
      <c r="I283" s="248"/>
      <c r="J283" s="235">
        <f t="shared" si="32"/>
        <v>-55159546</v>
      </c>
      <c r="K283" s="235"/>
      <c r="L283" s="161">
        <f t="shared" si="34"/>
        <v>-5.5310693632602165E-5</v>
      </c>
      <c r="M283" s="161"/>
      <c r="N283" s="248">
        <v>0</v>
      </c>
      <c r="O283" s="248"/>
      <c r="P283" s="248">
        <v>-1026533954</v>
      </c>
      <c r="Q283" s="248"/>
      <c r="R283" s="248">
        <v>0</v>
      </c>
      <c r="S283" s="248"/>
      <c r="T283" s="235">
        <f t="shared" si="33"/>
        <v>-1026533954</v>
      </c>
      <c r="U283" s="242"/>
      <c r="V283" s="161">
        <f>T283/درآمدها!$J$4</f>
        <v>-2.7485707532104412E-3</v>
      </c>
      <c r="X283" s="128"/>
      <c r="Z283" s="128"/>
      <c r="AA283" s="128"/>
    </row>
    <row r="284" spans="1:27" s="117" customFormat="1" ht="42.75" customHeight="1">
      <c r="A284" s="117">
        <v>274</v>
      </c>
      <c r="B284" s="234" t="s">
        <v>290</v>
      </c>
      <c r="C284" s="118"/>
      <c r="D284" s="248">
        <v>0</v>
      </c>
      <c r="E284" s="248"/>
      <c r="F284" s="248">
        <f>'درآمد ناشی از تغییر قیمت اوراق '!I266</f>
        <v>0</v>
      </c>
      <c r="G284" s="248"/>
      <c r="H284" s="248">
        <v>0</v>
      </c>
      <c r="I284" s="248"/>
      <c r="J284" s="235">
        <f t="shared" si="32"/>
        <v>0</v>
      </c>
      <c r="K284" s="235"/>
      <c r="L284" s="161">
        <f t="shared" si="34"/>
        <v>0</v>
      </c>
      <c r="M284" s="161"/>
      <c r="N284" s="248">
        <v>0</v>
      </c>
      <c r="O284" s="248"/>
      <c r="P284" s="248">
        <v>0</v>
      </c>
      <c r="Q284" s="248"/>
      <c r="R284" s="248">
        <v>-728606161</v>
      </c>
      <c r="S284" s="248"/>
      <c r="T284" s="235">
        <f t="shared" si="33"/>
        <v>-728606161</v>
      </c>
      <c r="U284" s="242"/>
      <c r="V284" s="161">
        <f>T284/درآمدها!$J$4</f>
        <v>-1.9508615150332746E-3</v>
      </c>
      <c r="X284" s="128"/>
      <c r="Z284" s="128"/>
      <c r="AA284" s="128"/>
    </row>
    <row r="285" spans="1:27" s="117" customFormat="1" ht="42.75" customHeight="1">
      <c r="A285" s="117">
        <v>275</v>
      </c>
      <c r="B285" s="234" t="s">
        <v>268</v>
      </c>
      <c r="C285" s="118"/>
      <c r="D285" s="248">
        <v>0</v>
      </c>
      <c r="E285" s="248"/>
      <c r="F285" s="248">
        <f>'درآمد ناشی از تغییر قیمت اوراق '!I267</f>
        <v>0</v>
      </c>
      <c r="G285" s="248"/>
      <c r="H285" s="248">
        <v>0</v>
      </c>
      <c r="I285" s="248"/>
      <c r="J285" s="235">
        <f t="shared" si="32"/>
        <v>0</v>
      </c>
      <c r="K285" s="235"/>
      <c r="L285" s="161">
        <f t="shared" si="34"/>
        <v>0</v>
      </c>
      <c r="M285" s="161"/>
      <c r="N285" s="248">
        <v>0</v>
      </c>
      <c r="O285" s="248"/>
      <c r="P285" s="248">
        <v>0</v>
      </c>
      <c r="Q285" s="248"/>
      <c r="R285" s="248">
        <v>0</v>
      </c>
      <c r="S285" s="248"/>
      <c r="T285" s="235">
        <f t="shared" si="33"/>
        <v>0</v>
      </c>
      <c r="U285" s="242"/>
      <c r="V285" s="161">
        <f>T285/درآمدها!$J$4</f>
        <v>0</v>
      </c>
      <c r="X285" s="128"/>
      <c r="Z285" s="128"/>
      <c r="AA285" s="128"/>
    </row>
    <row r="286" spans="1:27" s="117" customFormat="1" ht="42.75" customHeight="1">
      <c r="A286" s="117">
        <v>276</v>
      </c>
      <c r="B286" s="234" t="s">
        <v>341</v>
      </c>
      <c r="C286" s="118"/>
      <c r="D286" s="248">
        <v>0</v>
      </c>
      <c r="E286" s="248"/>
      <c r="F286" s="248">
        <v>0</v>
      </c>
      <c r="G286" s="248"/>
      <c r="H286" s="248">
        <v>0</v>
      </c>
      <c r="I286" s="248"/>
      <c r="J286" s="235">
        <f t="shared" si="32"/>
        <v>0</v>
      </c>
      <c r="K286" s="235"/>
      <c r="L286" s="161">
        <f t="shared" si="34"/>
        <v>0</v>
      </c>
      <c r="M286" s="161"/>
      <c r="N286" s="248">
        <v>0</v>
      </c>
      <c r="O286" s="248"/>
      <c r="P286" s="248">
        <v>0</v>
      </c>
      <c r="Q286" s="248"/>
      <c r="R286" s="248">
        <v>0</v>
      </c>
      <c r="S286" s="248"/>
      <c r="T286" s="235">
        <f t="shared" si="33"/>
        <v>0</v>
      </c>
      <c r="U286" s="242"/>
      <c r="V286" s="161">
        <f>T286/درآمدها!$J$4</f>
        <v>0</v>
      </c>
      <c r="X286" s="128"/>
      <c r="Z286" s="128"/>
      <c r="AA286" s="128"/>
    </row>
    <row r="287" spans="1:27" s="117" customFormat="1" ht="42.75" customHeight="1">
      <c r="A287" s="117">
        <v>277</v>
      </c>
      <c r="B287" s="234" t="s">
        <v>302</v>
      </c>
      <c r="C287" s="118"/>
      <c r="D287" s="248">
        <v>0</v>
      </c>
      <c r="E287" s="248"/>
      <c r="F287" s="248">
        <f>'درآمد ناشی از تغییر قیمت اوراق '!I269</f>
        <v>0</v>
      </c>
      <c r="G287" s="248"/>
      <c r="H287" s="248">
        <v>0</v>
      </c>
      <c r="I287" s="248"/>
      <c r="J287" s="235">
        <f t="shared" si="32"/>
        <v>0</v>
      </c>
      <c r="K287" s="235"/>
      <c r="L287" s="161">
        <f t="shared" si="34"/>
        <v>0</v>
      </c>
      <c r="M287" s="161"/>
      <c r="N287" s="248">
        <v>0</v>
      </c>
      <c r="O287" s="248"/>
      <c r="P287" s="248">
        <v>0</v>
      </c>
      <c r="Q287" s="248"/>
      <c r="R287" s="248">
        <v>0</v>
      </c>
      <c r="S287" s="248"/>
      <c r="T287" s="235">
        <f t="shared" si="33"/>
        <v>0</v>
      </c>
      <c r="U287" s="242"/>
      <c r="V287" s="161">
        <f>T287/درآمدها!$J$4</f>
        <v>0</v>
      </c>
      <c r="X287" s="128"/>
      <c r="Z287" s="128"/>
      <c r="AA287" s="128"/>
    </row>
    <row r="288" spans="1:27" s="117" customFormat="1" ht="42.75" customHeight="1">
      <c r="A288" s="117">
        <v>278</v>
      </c>
      <c r="B288" s="234" t="s">
        <v>394</v>
      </c>
      <c r="C288" s="118"/>
      <c r="D288" s="248">
        <v>0</v>
      </c>
      <c r="E288" s="248"/>
      <c r="F288" s="248">
        <f>'درآمد ناشی از تغییر قیمت اوراق '!I262</f>
        <v>-28357837710</v>
      </c>
      <c r="G288" s="248"/>
      <c r="H288" s="248">
        <v>0</v>
      </c>
      <c r="I288" s="248"/>
      <c r="J288" s="235">
        <f t="shared" si="32"/>
        <v>-28357837710</v>
      </c>
      <c r="K288" s="235"/>
      <c r="L288" s="161">
        <f t="shared" si="34"/>
        <v>-2.8435543571385859E-2</v>
      </c>
      <c r="M288" s="161"/>
      <c r="N288" s="248">
        <v>0</v>
      </c>
      <c r="O288" s="248"/>
      <c r="P288" s="248">
        <v>-28357837710</v>
      </c>
      <c r="Q288" s="248"/>
      <c r="R288" s="248">
        <v>0</v>
      </c>
      <c r="S288" s="248"/>
      <c r="T288" s="235">
        <f t="shared" si="33"/>
        <v>-28357837710</v>
      </c>
      <c r="U288" s="242"/>
      <c r="V288" s="161">
        <f>T288/درآمدها!$J$4</f>
        <v>-7.5928831238634462E-2</v>
      </c>
      <c r="X288" s="128"/>
      <c r="Z288" s="128"/>
      <c r="AA288" s="128"/>
    </row>
    <row r="289" spans="1:27" s="117" customFormat="1" ht="42.75" customHeight="1">
      <c r="A289" s="117">
        <v>279</v>
      </c>
      <c r="B289" s="234" t="s">
        <v>234</v>
      </c>
      <c r="C289" s="118"/>
      <c r="D289" s="248">
        <v>0</v>
      </c>
      <c r="E289" s="248"/>
      <c r="F289" s="248">
        <f>'درآمد ناشی از تغییر قیمت اوراق '!I271</f>
        <v>0</v>
      </c>
      <c r="G289" s="248"/>
      <c r="H289" s="248">
        <v>0</v>
      </c>
      <c r="I289" s="248"/>
      <c r="J289" s="235">
        <f t="shared" si="32"/>
        <v>0</v>
      </c>
      <c r="K289" s="235"/>
      <c r="L289" s="161">
        <f t="shared" si="34"/>
        <v>0</v>
      </c>
      <c r="M289" s="161"/>
      <c r="N289" s="248">
        <v>0</v>
      </c>
      <c r="O289" s="248"/>
      <c r="P289" s="248">
        <v>0</v>
      </c>
      <c r="Q289" s="248"/>
      <c r="R289" s="248">
        <v>0</v>
      </c>
      <c r="S289" s="248"/>
      <c r="T289" s="235">
        <f t="shared" si="33"/>
        <v>0</v>
      </c>
      <c r="U289" s="242"/>
      <c r="V289" s="161">
        <f>T289/درآمدها!$J$4</f>
        <v>0</v>
      </c>
      <c r="X289" s="128"/>
      <c r="Z289" s="128"/>
      <c r="AA289" s="128"/>
    </row>
    <row r="290" spans="1:27" s="129" customFormat="1" ht="25.5" customHeight="1" thickBot="1">
      <c r="B290" s="234" t="s">
        <v>2</v>
      </c>
      <c r="C290" s="118"/>
      <c r="D290" s="249">
        <f>SUM(D11:D289)</f>
        <v>18450474757</v>
      </c>
      <c r="E290" s="248"/>
      <c r="F290" s="249">
        <f>SUM(F11:F289)</f>
        <v>932693864025</v>
      </c>
      <c r="G290" s="248"/>
      <c r="H290" s="249">
        <f>SUM(H11:H289)</f>
        <v>39069552633</v>
      </c>
      <c r="I290" s="248"/>
      <c r="J290" s="250">
        <f>SUM(J11:J289)</f>
        <v>990213891415</v>
      </c>
      <c r="K290" s="235"/>
      <c r="L290" s="251">
        <f>SUM(L11:L289)</f>
        <v>0.99292726555076927</v>
      </c>
      <c r="M290" s="161"/>
      <c r="N290" s="249">
        <v>352273838835</v>
      </c>
      <c r="O290" s="248"/>
      <c r="P290" s="249">
        <f>SUM(P11:P289)</f>
        <v>-21764065880</v>
      </c>
      <c r="Q290" s="248"/>
      <c r="R290" s="249">
        <f>SUM(R11:R289)</f>
        <v>-6275760621</v>
      </c>
      <c r="S290" s="248"/>
      <c r="T290" s="249">
        <f>SUM(T11:T289)</f>
        <v>324234012334</v>
      </c>
      <c r="U290" s="242"/>
      <c r="V290" s="251">
        <f>SUM(V11:V289)</f>
        <v>0.8681448090681525</v>
      </c>
    </row>
    <row r="291" spans="1:27" ht="25.5" customHeight="1" thickTop="1">
      <c r="B291" s="234"/>
      <c r="D291" s="63"/>
      <c r="E291" s="248"/>
      <c r="G291" s="248"/>
      <c r="I291" s="248"/>
      <c r="K291" s="235"/>
      <c r="M291" s="161"/>
      <c r="N291" s="63"/>
      <c r="O291" s="248"/>
      <c r="P291" s="237"/>
      <c r="Q291" s="248"/>
      <c r="R291" s="237"/>
      <c r="S291" s="248"/>
      <c r="T291" s="237"/>
      <c r="U291" s="242"/>
    </row>
    <row r="292" spans="1:27" ht="27.6" hidden="1" customHeight="1">
      <c r="N292" s="147">
        <f>N290-'درآمد سود سهام'!T100</f>
        <v>0</v>
      </c>
    </row>
    <row r="293" spans="1:27" s="151" customFormat="1" ht="27.6" hidden="1">
      <c r="D293" s="151">
        <f>'درآمد سود سهام'!N100</f>
        <v>18450474757</v>
      </c>
      <c r="F293" s="151">
        <f>'درآمد ناشی از تغییر قیمت اوراق '!I263</f>
        <v>932693864025</v>
      </c>
      <c r="H293" s="151">
        <f>'درآمد ناشی ازفروش'!I241</f>
        <v>39069552633</v>
      </c>
      <c r="J293" s="151">
        <f>D293+F293+H293</f>
        <v>990213891415</v>
      </c>
      <c r="N293" s="151">
        <f>'درآمد سود سهام'!T100</f>
        <v>352273838835</v>
      </c>
      <c r="P293" s="151">
        <f>'درآمد ناشی از تغییر قیمت اوراق '!P263</f>
        <v>-21764065880</v>
      </c>
      <c r="R293" s="151">
        <f>'درآمد ناشی ازفروش'!Q241</f>
        <v>-6275760621</v>
      </c>
      <c r="T293" s="151">
        <f>N293+P293+R293</f>
        <v>324234012334</v>
      </c>
    </row>
    <row r="294" spans="1:27" s="152" customFormat="1" ht="27" hidden="1">
      <c r="D294" s="152">
        <f>D293-D290</f>
        <v>0</v>
      </c>
      <c r="F294" s="152">
        <f>F293-F290</f>
        <v>0</v>
      </c>
      <c r="H294" s="152">
        <f>H293-H290</f>
        <v>0</v>
      </c>
      <c r="J294" s="152">
        <f>J293-J290</f>
        <v>0</v>
      </c>
      <c r="N294" s="152">
        <f>N293-N290</f>
        <v>0</v>
      </c>
      <c r="P294" s="152">
        <f>P293-P290</f>
        <v>0</v>
      </c>
      <c r="R294" s="152">
        <f>R293-R290</f>
        <v>0</v>
      </c>
      <c r="T294" s="152">
        <f>T293-T290</f>
        <v>0</v>
      </c>
    </row>
    <row r="295" spans="1:27" hidden="1"/>
    <row r="296" spans="1:27" hidden="1"/>
    <row r="297" spans="1:27" hidden="1"/>
  </sheetData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rightToLeft="1" view="pageBreakPreview" zoomScale="90" zoomScaleNormal="100" zoomScaleSheetLayoutView="90" workbookViewId="0">
      <selection activeCell="A3" sqref="A3:Q3"/>
    </sheetView>
  </sheetViews>
  <sheetFormatPr defaultColWidth="9.109375" defaultRowHeight="21"/>
  <cols>
    <col min="1" max="1" width="34.44140625" style="2" bestFit="1" customWidth="1"/>
    <col min="2" max="2" width="0.44140625" style="2" customWidth="1"/>
    <col min="3" max="3" width="18.109375" style="2" bestFit="1" customWidth="1"/>
    <col min="4" max="4" width="0.6640625" style="2" customWidth="1"/>
    <col min="5" max="5" width="20" style="2" bestFit="1" customWidth="1"/>
    <col min="6" max="6" width="0.5546875" style="2" customWidth="1"/>
    <col min="7" max="7" width="17" style="2" bestFit="1" customWidth="1"/>
    <col min="8" max="8" width="0.5546875" style="2" customWidth="1"/>
    <col min="9" max="9" width="20.44140625" style="2" bestFit="1" customWidth="1"/>
    <col min="10" max="10" width="0.44140625" style="2" customWidth="1"/>
    <col min="11" max="11" width="18.109375" style="2" bestFit="1" customWidth="1"/>
    <col min="12" max="12" width="0.5546875" style="2" customWidth="1"/>
    <col min="13" max="13" width="17.6640625" style="2" bestFit="1" customWidth="1"/>
    <col min="14" max="14" width="0.88671875" style="2" customWidth="1"/>
    <col min="15" max="15" width="19.33203125" style="2" bestFit="1" customWidth="1"/>
    <col min="16" max="16" width="0.5546875" style="2" customWidth="1"/>
    <col min="17" max="17" width="19.33203125" style="2" bestFit="1" customWidth="1"/>
    <col min="18" max="18" width="9.109375" style="2"/>
    <col min="19" max="19" width="12.6640625" style="2" bestFit="1" customWidth="1"/>
    <col min="20" max="16384" width="9.109375" style="2"/>
  </cols>
  <sheetData>
    <row r="1" spans="1:17" ht="21" customHeight="1">
      <c r="A1" s="298" t="s">
        <v>87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18" customHeight="1">
      <c r="A2" s="298" t="s">
        <v>53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19.5" customHeight="1">
      <c r="A3" s="298" t="str">
        <f>' سهام'!B3</f>
        <v>برای ماه منتهی به 1402/09/30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>
      <c r="A4" s="288" t="s">
        <v>29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</row>
    <row r="5" spans="1:17" ht="4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22.5" customHeight="1" thickBot="1">
      <c r="A6" s="98"/>
      <c r="B6" s="99"/>
      <c r="C6" s="326" t="str">
        <f>'درآمد سرمایه گذاری در سهام '!D7</f>
        <v>طی  آذر ماه</v>
      </c>
      <c r="D6" s="326"/>
      <c r="E6" s="326"/>
      <c r="F6" s="326"/>
      <c r="G6" s="326"/>
      <c r="H6" s="326"/>
      <c r="I6" s="326"/>
      <c r="J6" s="100"/>
      <c r="K6" s="327" t="s">
        <v>384</v>
      </c>
      <c r="L6" s="326"/>
      <c r="M6" s="326"/>
      <c r="N6" s="326"/>
      <c r="O6" s="326"/>
      <c r="P6" s="326"/>
      <c r="Q6" s="326"/>
    </row>
    <row r="7" spans="1:17" ht="15.75" customHeight="1">
      <c r="A7" s="322"/>
      <c r="B7" s="323"/>
      <c r="C7" s="324" t="s">
        <v>15</v>
      </c>
      <c r="D7" s="324"/>
      <c r="E7" s="324" t="s">
        <v>13</v>
      </c>
      <c r="F7" s="322"/>
      <c r="G7" s="324" t="s">
        <v>14</v>
      </c>
      <c r="H7" s="322"/>
      <c r="I7" s="324" t="s">
        <v>2</v>
      </c>
      <c r="J7" s="101"/>
      <c r="K7" s="324" t="s">
        <v>15</v>
      </c>
      <c r="L7" s="324"/>
      <c r="M7" s="324" t="s">
        <v>13</v>
      </c>
      <c r="N7" s="322"/>
      <c r="O7" s="324" t="s">
        <v>14</v>
      </c>
      <c r="P7" s="322"/>
      <c r="Q7" s="324" t="s">
        <v>2</v>
      </c>
    </row>
    <row r="8" spans="1:17" ht="12" customHeight="1">
      <c r="A8" s="323"/>
      <c r="B8" s="323"/>
      <c r="C8" s="325"/>
      <c r="D8" s="325"/>
      <c r="E8" s="325"/>
      <c r="F8" s="323"/>
      <c r="G8" s="325"/>
      <c r="H8" s="323"/>
      <c r="I8" s="325"/>
      <c r="J8" s="101"/>
      <c r="K8" s="325"/>
      <c r="L8" s="325"/>
      <c r="M8" s="325"/>
      <c r="N8" s="323"/>
      <c r="O8" s="325"/>
      <c r="P8" s="323"/>
      <c r="Q8" s="325"/>
    </row>
    <row r="9" spans="1:17" ht="14.25" customHeight="1" thickBot="1">
      <c r="A9" s="323"/>
      <c r="B9" s="323"/>
      <c r="C9" s="107" t="s">
        <v>60</v>
      </c>
      <c r="D9" s="325"/>
      <c r="E9" s="107" t="s">
        <v>57</v>
      </c>
      <c r="F9" s="323"/>
      <c r="G9" s="107" t="s">
        <v>58</v>
      </c>
      <c r="H9" s="323"/>
      <c r="I9" s="326"/>
      <c r="J9" s="102"/>
      <c r="K9" s="107" t="s">
        <v>60</v>
      </c>
      <c r="L9" s="325"/>
      <c r="M9" s="107" t="s">
        <v>57</v>
      </c>
      <c r="N9" s="323"/>
      <c r="O9" s="107" t="s">
        <v>58</v>
      </c>
      <c r="P9" s="323"/>
      <c r="Q9" s="326"/>
    </row>
    <row r="10" spans="1:17" ht="21" customHeight="1">
      <c r="A10" s="108"/>
      <c r="B10" s="28"/>
      <c r="C10" s="21">
        <v>0</v>
      </c>
      <c r="D10" s="21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>
        <v>1228793</v>
      </c>
      <c r="Q10" s="21">
        <f>O10+M10+K10</f>
        <v>0</v>
      </c>
    </row>
    <row r="11" spans="1:17" ht="21" customHeight="1" thickBot="1">
      <c r="A11" s="105" t="s">
        <v>2</v>
      </c>
      <c r="B11" s="106"/>
      <c r="C11" s="39">
        <f>SUM(C10:C10)</f>
        <v>0</v>
      </c>
      <c r="D11" s="40" t="e">
        <f>SUM(#REF!)</f>
        <v>#REF!</v>
      </c>
      <c r="E11" s="39">
        <f>SUM(E10:E10)</f>
        <v>0</v>
      </c>
      <c r="F11" s="40" t="e">
        <f>SUM(#REF!)</f>
        <v>#REF!</v>
      </c>
      <c r="G11" s="39">
        <f>SUM(G10:G10)</f>
        <v>0</v>
      </c>
      <c r="H11" s="40" t="e">
        <f>SUM(#REF!)</f>
        <v>#REF!</v>
      </c>
      <c r="I11" s="39">
        <f>SUM(I10:I10)</f>
        <v>0</v>
      </c>
      <c r="J11" s="40" t="e">
        <f>SUM(#REF!)</f>
        <v>#REF!</v>
      </c>
      <c r="K11" s="39">
        <v>0</v>
      </c>
      <c r="L11" s="40" t="e">
        <v>#REF!</v>
      </c>
      <c r="M11" s="39">
        <f>SUM(M10)</f>
        <v>0</v>
      </c>
      <c r="N11" s="40" t="e">
        <v>#REF!</v>
      </c>
      <c r="O11" s="39">
        <f>SUM(O10)</f>
        <v>0</v>
      </c>
      <c r="P11" s="40" t="e">
        <v>#REF!</v>
      </c>
      <c r="Q11" s="39">
        <f>SUM(Q10)</f>
        <v>0</v>
      </c>
    </row>
    <row r="12" spans="1:17" ht="21.6" thickTop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>
      <c r="I13" s="26"/>
      <c r="O13" s="109"/>
      <c r="Q13" s="109"/>
    </row>
    <row r="14" spans="1:17">
      <c r="O14" s="26"/>
      <c r="Q14" s="26"/>
    </row>
    <row r="15" spans="1:17">
      <c r="I15" s="26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3"/>
  <sheetViews>
    <sheetView rightToLeft="1" view="pageBreakPreview" topLeftCell="A2" zoomScaleNormal="100" zoomScaleSheetLayoutView="100" workbookViewId="0">
      <selection activeCell="E14" sqref="E14"/>
    </sheetView>
  </sheetViews>
  <sheetFormatPr defaultColWidth="9.109375" defaultRowHeight="21"/>
  <cols>
    <col min="1" max="1" width="32.109375" style="2" customWidth="1"/>
    <col min="2" max="2" width="0.6640625" style="2" customWidth="1"/>
    <col min="3" max="3" width="22.88671875" style="2" customWidth="1"/>
    <col min="4" max="4" width="0.6640625" style="2" customWidth="1"/>
    <col min="5" max="5" width="18.44140625" style="22" customWidth="1"/>
    <col min="6" max="6" width="1.44140625" style="22" customWidth="1"/>
    <col min="7" max="7" width="21.6640625" style="22" customWidth="1"/>
    <col min="8" max="8" width="1.44140625" style="22" customWidth="1"/>
    <col min="9" max="9" width="26.109375" style="22" customWidth="1"/>
    <col min="10" max="10" width="1.33203125" style="2" customWidth="1"/>
    <col min="11" max="11" width="22" style="2" customWidth="1"/>
    <col min="12" max="12" width="0.6640625" style="2" customWidth="1"/>
    <col min="13" max="16384" width="9.109375" style="2"/>
  </cols>
  <sheetData>
    <row r="1" spans="1:12" ht="21.6">
      <c r="A1" s="298" t="s">
        <v>84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</row>
    <row r="2" spans="1:12" ht="21.6">
      <c r="A2" s="298" t="s">
        <v>53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12" ht="21.6">
      <c r="A3" s="298" t="str">
        <f>' سهام'!B3</f>
        <v>برای ماه منتهی به 1402/09/30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>
      <c r="A4" s="288" t="s">
        <v>30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</row>
    <row r="5" spans="1:12" ht="21.6" thickBot="1">
      <c r="A5" s="103"/>
      <c r="B5" s="103"/>
      <c r="C5" s="103"/>
      <c r="D5" s="3"/>
      <c r="E5" s="15"/>
      <c r="F5" s="15"/>
      <c r="G5" s="15"/>
      <c r="H5" s="15"/>
      <c r="I5" s="15"/>
      <c r="J5" s="103"/>
      <c r="K5" s="103"/>
      <c r="L5" s="103"/>
    </row>
    <row r="6" spans="1:12" ht="37.5" customHeight="1" thickBot="1">
      <c r="A6" s="328" t="s">
        <v>20</v>
      </c>
      <c r="B6" s="328"/>
      <c r="C6" s="328"/>
      <c r="D6" s="100"/>
      <c r="E6" s="329" t="s">
        <v>383</v>
      </c>
      <c r="F6" s="329"/>
      <c r="G6" s="329"/>
      <c r="H6" s="329"/>
      <c r="I6" s="328" t="s">
        <v>384</v>
      </c>
      <c r="J6" s="328"/>
      <c r="K6" s="328"/>
      <c r="L6" s="328"/>
    </row>
    <row r="7" spans="1:12" ht="37.200000000000003">
      <c r="A7" s="130" t="s">
        <v>16</v>
      </c>
      <c r="B7" s="100"/>
      <c r="C7" s="130" t="s">
        <v>9</v>
      </c>
      <c r="D7" s="101"/>
      <c r="E7" s="41" t="s">
        <v>17</v>
      </c>
      <c r="F7" s="42"/>
      <c r="G7" s="41" t="s">
        <v>18</v>
      </c>
      <c r="H7" s="43"/>
      <c r="I7" s="41" t="s">
        <v>17</v>
      </c>
      <c r="J7" s="100"/>
      <c r="K7" s="130" t="s">
        <v>18</v>
      </c>
      <c r="L7" s="100"/>
    </row>
    <row r="8" spans="1:12" ht="27" customHeight="1">
      <c r="A8" s="131" t="s">
        <v>215</v>
      </c>
      <c r="B8" s="28"/>
      <c r="C8" s="104" t="s">
        <v>216</v>
      </c>
      <c r="D8" s="28"/>
      <c r="E8" s="18">
        <v>11174091</v>
      </c>
      <c r="F8" s="28"/>
      <c r="G8" s="132">
        <f>E8/$E$11</f>
        <v>0.99948559201462772</v>
      </c>
      <c r="H8" s="28"/>
      <c r="I8" s="18">
        <v>370360754</v>
      </c>
      <c r="J8" s="28"/>
      <c r="K8" s="132">
        <f>I8/$I$11</f>
        <v>0.99990576293444089</v>
      </c>
      <c r="L8" s="100"/>
    </row>
    <row r="9" spans="1:12" ht="27" customHeight="1">
      <c r="A9" s="131" t="s">
        <v>238</v>
      </c>
      <c r="B9" s="28"/>
      <c r="C9" s="133" t="s">
        <v>239</v>
      </c>
      <c r="D9" s="28"/>
      <c r="E9" s="18">
        <v>1636</v>
      </c>
      <c r="F9" s="28"/>
      <c r="G9" s="132">
        <f t="shared" ref="G9:G10" si="0">E9/$E$11</f>
        <v>1.4633480508937426E-4</v>
      </c>
      <c r="H9" s="28"/>
      <c r="I9" s="18">
        <v>9931</v>
      </c>
      <c r="J9" s="28"/>
      <c r="K9" s="132">
        <f t="shared" ref="K9:K10" si="1">I9/$I$11</f>
        <v>2.6811869304332208E-5</v>
      </c>
      <c r="L9" s="100"/>
    </row>
    <row r="10" spans="1:12" ht="27" customHeight="1" thickBot="1">
      <c r="A10" s="131" t="s">
        <v>240</v>
      </c>
      <c r="B10" s="28"/>
      <c r="C10" s="104" t="s">
        <v>241</v>
      </c>
      <c r="D10" s="28"/>
      <c r="E10" s="18">
        <v>4115</v>
      </c>
      <c r="F10" s="28"/>
      <c r="G10" s="132">
        <f t="shared" si="0"/>
        <v>3.6807318028286981E-4</v>
      </c>
      <c r="H10" s="28"/>
      <c r="I10" s="18">
        <v>24974</v>
      </c>
      <c r="J10" s="28"/>
      <c r="K10" s="132">
        <f t="shared" si="1"/>
        <v>6.7425196254797365E-5</v>
      </c>
      <c r="L10" s="100"/>
    </row>
    <row r="11" spans="1:12" ht="21.6" thickBot="1">
      <c r="A11" s="105" t="s">
        <v>2</v>
      </c>
      <c r="B11" s="106"/>
      <c r="D11" s="134"/>
      <c r="E11" s="135">
        <f>SUM(E8:E10)</f>
        <v>11179842</v>
      </c>
      <c r="F11" s="28"/>
      <c r="G11" s="44">
        <f>SUM(G8:G10)</f>
        <v>1</v>
      </c>
      <c r="H11" s="28"/>
      <c r="I11" s="135">
        <f>SUM(I8:I10)</f>
        <v>370395659</v>
      </c>
      <c r="J11" s="28"/>
      <c r="K11" s="44">
        <f>SUM(K8:K10)</f>
        <v>1</v>
      </c>
      <c r="L11" s="100"/>
    </row>
    <row r="12" spans="1:12" ht="21.6" thickTop="1">
      <c r="F12" s="28"/>
      <c r="H12" s="28"/>
      <c r="J12" s="28"/>
    </row>
    <row r="13" spans="1:12">
      <c r="E13" s="22">
        <f>E11-'سود اوراق بهادار و سپرده بانکی'!K10</f>
        <v>0</v>
      </c>
      <c r="I13" s="22">
        <f>I11-'سود اوراق بهادار و سپرده بانکی'!Q10</f>
        <v>0</v>
      </c>
    </row>
  </sheetData>
  <autoFilter ref="A7:L7" xr:uid="{00000000-0009-0000-0000-00000B000000}">
    <sortState xmlns:xlrd2="http://schemas.microsoft.com/office/spreadsheetml/2017/richdata2" ref="A8:L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rightToLeft="1" tabSelected="1" view="pageBreakPreview" zoomScaleNormal="100" zoomScaleSheetLayoutView="100" workbookViewId="0">
      <selection activeCell="C19" sqref="C19"/>
    </sheetView>
  </sheetViews>
  <sheetFormatPr defaultColWidth="9.109375" defaultRowHeight="18"/>
  <cols>
    <col min="1" max="1" width="32.44140625" style="3" customWidth="1"/>
    <col min="2" max="2" width="1.44140625" style="3" customWidth="1"/>
    <col min="3" max="3" width="19" style="3" bestFit="1" customWidth="1"/>
    <col min="4" max="4" width="0.88671875" style="3" customWidth="1"/>
    <col min="5" max="5" width="19" style="3" bestFit="1" customWidth="1"/>
    <col min="6" max="6" width="10.6640625" style="3" bestFit="1" customWidth="1"/>
    <col min="7" max="16384" width="9.109375" style="3"/>
  </cols>
  <sheetData>
    <row r="1" spans="1:6" s="136" customFormat="1" ht="18.600000000000001">
      <c r="A1" s="285" t="s">
        <v>84</v>
      </c>
      <c r="B1" s="285"/>
      <c r="C1" s="285"/>
      <c r="D1" s="285"/>
      <c r="E1" s="285"/>
    </row>
    <row r="2" spans="1:6" s="136" customFormat="1" ht="18.600000000000001">
      <c r="A2" s="285" t="s">
        <v>53</v>
      </c>
      <c r="B2" s="285"/>
      <c r="C2" s="285"/>
      <c r="D2" s="285"/>
      <c r="E2" s="285"/>
    </row>
    <row r="3" spans="1:6" s="136" customFormat="1" ht="18.600000000000001">
      <c r="A3" s="285" t="str">
        <f>' سهام'!B3</f>
        <v>برای ماه منتهی به 1402/09/30</v>
      </c>
      <c r="B3" s="285"/>
      <c r="C3" s="285"/>
      <c r="D3" s="285"/>
      <c r="E3" s="285"/>
    </row>
    <row r="4" spans="1:6" s="136" customFormat="1" ht="18.600000000000001">
      <c r="A4" s="113"/>
      <c r="B4" s="113"/>
      <c r="C4" s="113"/>
      <c r="D4" s="113"/>
      <c r="E4" s="113"/>
    </row>
    <row r="5" spans="1:6" ht="18.600000000000001">
      <c r="A5" s="288" t="s">
        <v>31</v>
      </c>
      <c r="B5" s="288"/>
      <c r="C5" s="288"/>
      <c r="D5" s="288"/>
      <c r="E5" s="288"/>
    </row>
    <row r="6" spans="1:6" ht="37.799999999999997" thickBot="1">
      <c r="A6" s="98"/>
      <c r="B6" s="99"/>
      <c r="C6" s="114" t="s">
        <v>381</v>
      </c>
      <c r="D6" s="100"/>
      <c r="E6" s="114" t="s">
        <v>382</v>
      </c>
    </row>
    <row r="7" spans="1:6" ht="16.5" customHeight="1">
      <c r="A7" s="322"/>
      <c r="B7" s="323"/>
      <c r="C7" s="324" t="s">
        <v>6</v>
      </c>
      <c r="D7" s="101"/>
      <c r="E7" s="324" t="s">
        <v>6</v>
      </c>
    </row>
    <row r="8" spans="1:6" ht="18.600000000000001" thickBot="1">
      <c r="A8" s="323"/>
      <c r="B8" s="323"/>
      <c r="C8" s="326"/>
      <c r="D8" s="102"/>
      <c r="E8" s="326"/>
    </row>
    <row r="9" spans="1:6">
      <c r="A9" s="137" t="s">
        <v>32</v>
      </c>
      <c r="B9" s="28"/>
      <c r="C9" s="18">
        <v>793410798</v>
      </c>
      <c r="D9" s="18"/>
      <c r="E9" s="18">
        <v>22011387817</v>
      </c>
      <c r="F9" s="138"/>
    </row>
    <row r="10" spans="1:6" ht="25.95" customHeight="1">
      <c r="A10" s="137" t="s">
        <v>82</v>
      </c>
      <c r="B10" s="28"/>
      <c r="C10" s="18">
        <v>849264056</v>
      </c>
      <c r="D10" s="18"/>
      <c r="E10" s="18">
        <v>2538180457</v>
      </c>
      <c r="F10" s="138"/>
    </row>
    <row r="11" spans="1:6" ht="18.600000000000001" thickBot="1">
      <c r="A11" s="139" t="s">
        <v>2</v>
      </c>
      <c r="B11" s="100"/>
      <c r="C11" s="135">
        <f>SUM(C9:C10)</f>
        <v>1642674854</v>
      </c>
      <c r="D11" s="18"/>
      <c r="E11" s="135">
        <f>SUM(E9:E10)</f>
        <v>24549568274</v>
      </c>
    </row>
    <row r="12" spans="1:6" ht="18.600000000000001" thickTop="1">
      <c r="D12" s="18"/>
    </row>
    <row r="13" spans="1:6">
      <c r="E13" s="138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2023-12-31T13:35:31Z</dcterms:modified>
</cp:coreProperties>
</file>