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2\11 بهمن\"/>
    </mc:Choice>
  </mc:AlternateContent>
  <xr:revisionPtr revIDLastSave="0" documentId="13_ncr:1_{F119D633-27E8-4AFD-BC64-80964FE621E1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ود سهام" sheetId="18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بانکی'!$A$8:$L$8</definedName>
    <definedName name="_xlnm._FilterDatabase" localSheetId="10" hidden="1">'درآمد سرمایه گذاری در اوراق بها'!$A$10:$Q$10</definedName>
    <definedName name="_xlnm._FilterDatabase" localSheetId="9" hidden="1">'درآمد سرمایه گذاری در سهام '!$A$8:$B$301</definedName>
    <definedName name="_xlnm._FilterDatabase" localSheetId="8" hidden="1">'درآمد ناشی از تغییر قیمت اوراق '!$A$7:$P$268</definedName>
    <definedName name="_xlnm._FilterDatabase" localSheetId="7" hidden="1">'درآمد ناشی ازفروش'!$A$7:$Q$292</definedName>
    <definedName name="_xlnm._FilterDatabase" localSheetId="3" hidden="1">سپرده!$A$8:$S$8</definedName>
    <definedName name="_xlnm._FilterDatabase" localSheetId="6" hidden="1">'سود اوراق بهادار و سپرده بانکی'!$A$7:$Q$7</definedName>
    <definedName name="a">'درآمد ناشی از تغییر قیمت اوراق '!$A$8:$P$268</definedName>
    <definedName name="b">'درآمد ناشی ازفروش'!$A$8:$Q$292</definedName>
    <definedName name="_xlnm.Print_Area" localSheetId="1">' سهام'!$B$1:$Z$269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بها'!$A$1:$Q$13</definedName>
    <definedName name="_xlnm.Print_Area" localSheetId="9">'درآمد سرمایه گذاری در سهام '!$B$1:$U$302</definedName>
    <definedName name="_xlnm.Print_Area" localSheetId="5">'درآمد سود سهام'!$A$1:$S$120</definedName>
    <definedName name="_xlnm.Print_Area" localSheetId="8">'درآمد ناشی از تغییر قیمت اوراق '!$A$1:$P$272</definedName>
    <definedName name="_xlnm.Print_Area" localSheetId="7">'درآمد ناشی ازفروش'!$A$1:$Q$296</definedName>
    <definedName name="_xlnm.Print_Area" localSheetId="4">درآمدها!$A$1:$I$11</definedName>
    <definedName name="_xlnm.Print_Area" localSheetId="0">روکش!$B$1:$K$36</definedName>
    <definedName name="_xlnm.Print_Area" localSheetId="12">'سایر درآمدها'!$A$1:$E$12</definedName>
    <definedName name="_xlnm.Print_Area" localSheetId="3">سپرده!$A$1:$S$14</definedName>
    <definedName name="_xlnm.Print_Area" localSheetId="6">'سود اوراق بهادار و سپرده بانکی'!$A$1:$Q$13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'!$6:$7</definedName>
    <definedName name="_xlnm.Print_Titles" localSheetId="7">'درآمد ناشی ازفروش'!$6:$7</definedName>
    <definedName name="تحققنیافته">'درآمد ناشی از تغییر قیمت اوراق '!$A$8:$P$186</definedName>
    <definedName name="درآمدسودسهام">'درآمد سود سهام'!$A$9:$S$94</definedName>
    <definedName name="سود">'درآمد سود سهام'!$A$9:$S$73</definedName>
    <definedName name="فروش">'درآمد ناشی ازفروش'!$A$8:$Q$292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A3" i="14"/>
  <c r="G292" i="15"/>
  <c r="F301" i="5"/>
  <c r="H301" i="5"/>
  <c r="M301" i="5"/>
  <c r="O301" i="5"/>
  <c r="Q301" i="5"/>
  <c r="L268" i="1" l="1"/>
  <c r="P268" i="1"/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10" i="1"/>
  <c r="S12" i="5" l="1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S26" i="5"/>
  <c r="U26" i="5" s="1"/>
  <c r="S27" i="5"/>
  <c r="U27" i="5" s="1"/>
  <c r="S28" i="5"/>
  <c r="U28" i="5" s="1"/>
  <c r="S29" i="5"/>
  <c r="U29" i="5" s="1"/>
  <c r="S30" i="5"/>
  <c r="U30" i="5" s="1"/>
  <c r="S31" i="5"/>
  <c r="U31" i="5" s="1"/>
  <c r="S32" i="5"/>
  <c r="U32" i="5" s="1"/>
  <c r="S33" i="5"/>
  <c r="U33" i="5" s="1"/>
  <c r="S34" i="5"/>
  <c r="U34" i="5" s="1"/>
  <c r="S35" i="5"/>
  <c r="U35" i="5" s="1"/>
  <c r="S36" i="5"/>
  <c r="U36" i="5" s="1"/>
  <c r="S37" i="5"/>
  <c r="U37" i="5" s="1"/>
  <c r="S38" i="5"/>
  <c r="U38" i="5" s="1"/>
  <c r="S39" i="5"/>
  <c r="U39" i="5" s="1"/>
  <c r="S40" i="5"/>
  <c r="U40" i="5" s="1"/>
  <c r="S41" i="5"/>
  <c r="U41" i="5" s="1"/>
  <c r="S42" i="5"/>
  <c r="U42" i="5" s="1"/>
  <c r="S43" i="5"/>
  <c r="U43" i="5" s="1"/>
  <c r="S44" i="5"/>
  <c r="U44" i="5" s="1"/>
  <c r="S45" i="5"/>
  <c r="U45" i="5" s="1"/>
  <c r="S46" i="5"/>
  <c r="U46" i="5" s="1"/>
  <c r="S47" i="5"/>
  <c r="U47" i="5" s="1"/>
  <c r="S48" i="5"/>
  <c r="U48" i="5" s="1"/>
  <c r="S49" i="5"/>
  <c r="U49" i="5" s="1"/>
  <c r="S50" i="5"/>
  <c r="U50" i="5" s="1"/>
  <c r="S51" i="5"/>
  <c r="U51" i="5" s="1"/>
  <c r="S52" i="5"/>
  <c r="U52" i="5" s="1"/>
  <c r="S53" i="5"/>
  <c r="U53" i="5" s="1"/>
  <c r="S54" i="5"/>
  <c r="U54" i="5" s="1"/>
  <c r="S55" i="5"/>
  <c r="U55" i="5" s="1"/>
  <c r="S56" i="5"/>
  <c r="U56" i="5" s="1"/>
  <c r="S57" i="5"/>
  <c r="U57" i="5" s="1"/>
  <c r="S58" i="5"/>
  <c r="U58" i="5" s="1"/>
  <c r="S59" i="5"/>
  <c r="U59" i="5" s="1"/>
  <c r="S60" i="5"/>
  <c r="U60" i="5" s="1"/>
  <c r="S61" i="5"/>
  <c r="U61" i="5" s="1"/>
  <c r="S62" i="5"/>
  <c r="U62" i="5" s="1"/>
  <c r="S63" i="5"/>
  <c r="U63" i="5" s="1"/>
  <c r="S64" i="5"/>
  <c r="U64" i="5" s="1"/>
  <c r="S65" i="5"/>
  <c r="U65" i="5" s="1"/>
  <c r="S66" i="5"/>
  <c r="U66" i="5" s="1"/>
  <c r="S67" i="5"/>
  <c r="U67" i="5" s="1"/>
  <c r="S68" i="5"/>
  <c r="U68" i="5" s="1"/>
  <c r="S69" i="5"/>
  <c r="U69" i="5" s="1"/>
  <c r="S70" i="5"/>
  <c r="U70" i="5" s="1"/>
  <c r="S71" i="5"/>
  <c r="U71" i="5" s="1"/>
  <c r="S72" i="5"/>
  <c r="U72" i="5" s="1"/>
  <c r="S73" i="5"/>
  <c r="U73" i="5" s="1"/>
  <c r="S74" i="5"/>
  <c r="U74" i="5" s="1"/>
  <c r="S75" i="5"/>
  <c r="U75" i="5" s="1"/>
  <c r="S76" i="5"/>
  <c r="U76" i="5" s="1"/>
  <c r="S77" i="5"/>
  <c r="U77" i="5" s="1"/>
  <c r="S78" i="5"/>
  <c r="U78" i="5" s="1"/>
  <c r="S79" i="5"/>
  <c r="U79" i="5" s="1"/>
  <c r="S80" i="5"/>
  <c r="U80" i="5" s="1"/>
  <c r="S81" i="5"/>
  <c r="U81" i="5" s="1"/>
  <c r="S82" i="5"/>
  <c r="U82" i="5" s="1"/>
  <c r="S83" i="5"/>
  <c r="U83" i="5" s="1"/>
  <c r="S84" i="5"/>
  <c r="U84" i="5" s="1"/>
  <c r="S85" i="5"/>
  <c r="U85" i="5" s="1"/>
  <c r="S86" i="5"/>
  <c r="U86" i="5" s="1"/>
  <c r="S87" i="5"/>
  <c r="U87" i="5" s="1"/>
  <c r="S88" i="5"/>
  <c r="U88" i="5" s="1"/>
  <c r="S89" i="5"/>
  <c r="U89" i="5" s="1"/>
  <c r="S90" i="5"/>
  <c r="U90" i="5" s="1"/>
  <c r="S91" i="5"/>
  <c r="U91" i="5" s="1"/>
  <c r="S92" i="5"/>
  <c r="U92" i="5" s="1"/>
  <c r="S93" i="5"/>
  <c r="U93" i="5" s="1"/>
  <c r="S94" i="5"/>
  <c r="U94" i="5" s="1"/>
  <c r="S95" i="5"/>
  <c r="U95" i="5" s="1"/>
  <c r="S96" i="5"/>
  <c r="U96" i="5" s="1"/>
  <c r="S97" i="5"/>
  <c r="U97" i="5" s="1"/>
  <c r="S98" i="5"/>
  <c r="U98" i="5" s="1"/>
  <c r="S99" i="5"/>
  <c r="U99" i="5" s="1"/>
  <c r="S100" i="5"/>
  <c r="U100" i="5" s="1"/>
  <c r="S101" i="5"/>
  <c r="U101" i="5" s="1"/>
  <c r="S102" i="5"/>
  <c r="U102" i="5" s="1"/>
  <c r="S103" i="5"/>
  <c r="U103" i="5" s="1"/>
  <c r="S104" i="5"/>
  <c r="U104" i="5" s="1"/>
  <c r="S105" i="5"/>
  <c r="U105" i="5" s="1"/>
  <c r="S106" i="5"/>
  <c r="U106" i="5" s="1"/>
  <c r="S107" i="5"/>
  <c r="U107" i="5" s="1"/>
  <c r="S108" i="5"/>
  <c r="U108" i="5" s="1"/>
  <c r="S109" i="5"/>
  <c r="U109" i="5" s="1"/>
  <c r="S110" i="5"/>
  <c r="U110" i="5" s="1"/>
  <c r="S111" i="5"/>
  <c r="U111" i="5" s="1"/>
  <c r="S112" i="5"/>
  <c r="U112" i="5" s="1"/>
  <c r="S113" i="5"/>
  <c r="U113" i="5" s="1"/>
  <c r="S114" i="5"/>
  <c r="U114" i="5" s="1"/>
  <c r="S115" i="5"/>
  <c r="U115" i="5" s="1"/>
  <c r="S116" i="5"/>
  <c r="U116" i="5" s="1"/>
  <c r="S117" i="5"/>
  <c r="U117" i="5" s="1"/>
  <c r="S118" i="5"/>
  <c r="U118" i="5" s="1"/>
  <c r="S119" i="5"/>
  <c r="U119" i="5" s="1"/>
  <c r="S120" i="5"/>
  <c r="U120" i="5" s="1"/>
  <c r="S121" i="5"/>
  <c r="U121" i="5" s="1"/>
  <c r="S122" i="5"/>
  <c r="U122" i="5" s="1"/>
  <c r="S123" i="5"/>
  <c r="U123" i="5" s="1"/>
  <c r="S124" i="5"/>
  <c r="U124" i="5" s="1"/>
  <c r="S125" i="5"/>
  <c r="U125" i="5" s="1"/>
  <c r="S126" i="5"/>
  <c r="U126" i="5" s="1"/>
  <c r="S127" i="5"/>
  <c r="U127" i="5" s="1"/>
  <c r="S128" i="5"/>
  <c r="U128" i="5" s="1"/>
  <c r="S129" i="5"/>
  <c r="U129" i="5" s="1"/>
  <c r="S130" i="5"/>
  <c r="U130" i="5" s="1"/>
  <c r="S131" i="5"/>
  <c r="U131" i="5" s="1"/>
  <c r="S132" i="5"/>
  <c r="U132" i="5" s="1"/>
  <c r="S133" i="5"/>
  <c r="U133" i="5" s="1"/>
  <c r="S134" i="5"/>
  <c r="U134" i="5" s="1"/>
  <c r="S135" i="5"/>
  <c r="U135" i="5" s="1"/>
  <c r="S136" i="5"/>
  <c r="U136" i="5" s="1"/>
  <c r="S137" i="5"/>
  <c r="U137" i="5" s="1"/>
  <c r="S138" i="5"/>
  <c r="U138" i="5" s="1"/>
  <c r="S139" i="5"/>
  <c r="U139" i="5" s="1"/>
  <c r="S140" i="5"/>
  <c r="U140" i="5" s="1"/>
  <c r="S141" i="5"/>
  <c r="U141" i="5" s="1"/>
  <c r="S142" i="5"/>
  <c r="U142" i="5" s="1"/>
  <c r="S143" i="5"/>
  <c r="U143" i="5" s="1"/>
  <c r="S144" i="5"/>
  <c r="U144" i="5" s="1"/>
  <c r="S145" i="5"/>
  <c r="U145" i="5" s="1"/>
  <c r="S146" i="5"/>
  <c r="U146" i="5" s="1"/>
  <c r="S147" i="5"/>
  <c r="U147" i="5" s="1"/>
  <c r="S148" i="5"/>
  <c r="U148" i="5" s="1"/>
  <c r="S149" i="5"/>
  <c r="U149" i="5" s="1"/>
  <c r="S150" i="5"/>
  <c r="U150" i="5" s="1"/>
  <c r="S151" i="5"/>
  <c r="U151" i="5" s="1"/>
  <c r="S152" i="5"/>
  <c r="U152" i="5" s="1"/>
  <c r="S153" i="5"/>
  <c r="U153" i="5" s="1"/>
  <c r="S154" i="5"/>
  <c r="U154" i="5" s="1"/>
  <c r="S155" i="5"/>
  <c r="U155" i="5" s="1"/>
  <c r="S156" i="5"/>
  <c r="U156" i="5" s="1"/>
  <c r="S157" i="5"/>
  <c r="U157" i="5" s="1"/>
  <c r="S158" i="5"/>
  <c r="U158" i="5" s="1"/>
  <c r="S159" i="5"/>
  <c r="U159" i="5" s="1"/>
  <c r="S160" i="5"/>
  <c r="U160" i="5" s="1"/>
  <c r="S161" i="5"/>
  <c r="U161" i="5" s="1"/>
  <c r="S162" i="5"/>
  <c r="U162" i="5" s="1"/>
  <c r="S163" i="5"/>
  <c r="U163" i="5" s="1"/>
  <c r="S164" i="5"/>
  <c r="U164" i="5" s="1"/>
  <c r="S165" i="5"/>
  <c r="U165" i="5" s="1"/>
  <c r="S166" i="5"/>
  <c r="U166" i="5" s="1"/>
  <c r="S167" i="5"/>
  <c r="U167" i="5" s="1"/>
  <c r="S168" i="5"/>
  <c r="U168" i="5" s="1"/>
  <c r="S169" i="5"/>
  <c r="U169" i="5" s="1"/>
  <c r="S170" i="5"/>
  <c r="U170" i="5" s="1"/>
  <c r="S171" i="5"/>
  <c r="U171" i="5" s="1"/>
  <c r="S172" i="5"/>
  <c r="U172" i="5" s="1"/>
  <c r="S173" i="5"/>
  <c r="U173" i="5" s="1"/>
  <c r="S174" i="5"/>
  <c r="U174" i="5" s="1"/>
  <c r="S175" i="5"/>
  <c r="U175" i="5" s="1"/>
  <c r="S176" i="5"/>
  <c r="U176" i="5" s="1"/>
  <c r="S177" i="5"/>
  <c r="U177" i="5" s="1"/>
  <c r="S178" i="5"/>
  <c r="U178" i="5" s="1"/>
  <c r="S179" i="5"/>
  <c r="U179" i="5" s="1"/>
  <c r="S180" i="5"/>
  <c r="U180" i="5" s="1"/>
  <c r="S181" i="5"/>
  <c r="U181" i="5" s="1"/>
  <c r="S182" i="5"/>
  <c r="U182" i="5" s="1"/>
  <c r="S183" i="5"/>
  <c r="U183" i="5" s="1"/>
  <c r="S184" i="5"/>
  <c r="U184" i="5" s="1"/>
  <c r="S185" i="5"/>
  <c r="U185" i="5" s="1"/>
  <c r="S186" i="5"/>
  <c r="U186" i="5" s="1"/>
  <c r="S187" i="5"/>
  <c r="U187" i="5" s="1"/>
  <c r="S188" i="5"/>
  <c r="U188" i="5" s="1"/>
  <c r="S189" i="5"/>
  <c r="U189" i="5" s="1"/>
  <c r="S190" i="5"/>
  <c r="U190" i="5" s="1"/>
  <c r="S191" i="5"/>
  <c r="U191" i="5" s="1"/>
  <c r="S192" i="5"/>
  <c r="U192" i="5" s="1"/>
  <c r="S193" i="5"/>
  <c r="U193" i="5" s="1"/>
  <c r="S194" i="5"/>
  <c r="U194" i="5" s="1"/>
  <c r="S195" i="5"/>
  <c r="U195" i="5" s="1"/>
  <c r="S196" i="5"/>
  <c r="U196" i="5" s="1"/>
  <c r="S197" i="5"/>
  <c r="U197" i="5" s="1"/>
  <c r="S198" i="5"/>
  <c r="U198" i="5" s="1"/>
  <c r="S199" i="5"/>
  <c r="U199" i="5" s="1"/>
  <c r="S200" i="5"/>
  <c r="U200" i="5" s="1"/>
  <c r="S201" i="5"/>
  <c r="U201" i="5" s="1"/>
  <c r="S202" i="5"/>
  <c r="U202" i="5" s="1"/>
  <c r="S203" i="5"/>
  <c r="U203" i="5" s="1"/>
  <c r="S204" i="5"/>
  <c r="U204" i="5" s="1"/>
  <c r="S205" i="5"/>
  <c r="U205" i="5" s="1"/>
  <c r="S206" i="5"/>
  <c r="U206" i="5" s="1"/>
  <c r="S207" i="5"/>
  <c r="U207" i="5" s="1"/>
  <c r="S208" i="5"/>
  <c r="U208" i="5" s="1"/>
  <c r="S209" i="5"/>
  <c r="U209" i="5" s="1"/>
  <c r="S210" i="5"/>
  <c r="U210" i="5" s="1"/>
  <c r="S211" i="5"/>
  <c r="U211" i="5" s="1"/>
  <c r="S212" i="5"/>
  <c r="U212" i="5" s="1"/>
  <c r="S213" i="5"/>
  <c r="U213" i="5" s="1"/>
  <c r="S214" i="5"/>
  <c r="U214" i="5" s="1"/>
  <c r="S215" i="5"/>
  <c r="U215" i="5" s="1"/>
  <c r="S216" i="5"/>
  <c r="U216" i="5" s="1"/>
  <c r="S217" i="5"/>
  <c r="U217" i="5" s="1"/>
  <c r="S218" i="5"/>
  <c r="U218" i="5" s="1"/>
  <c r="S219" i="5"/>
  <c r="U219" i="5" s="1"/>
  <c r="S220" i="5"/>
  <c r="U220" i="5" s="1"/>
  <c r="S221" i="5"/>
  <c r="U221" i="5" s="1"/>
  <c r="S222" i="5"/>
  <c r="U222" i="5" s="1"/>
  <c r="S223" i="5"/>
  <c r="U223" i="5" s="1"/>
  <c r="S224" i="5"/>
  <c r="U224" i="5" s="1"/>
  <c r="S225" i="5"/>
  <c r="U225" i="5" s="1"/>
  <c r="S226" i="5"/>
  <c r="U226" i="5" s="1"/>
  <c r="S227" i="5"/>
  <c r="U227" i="5" s="1"/>
  <c r="S228" i="5"/>
  <c r="U228" i="5" s="1"/>
  <c r="S229" i="5"/>
  <c r="U229" i="5" s="1"/>
  <c r="S230" i="5"/>
  <c r="U230" i="5" s="1"/>
  <c r="S231" i="5"/>
  <c r="U231" i="5" s="1"/>
  <c r="S232" i="5"/>
  <c r="U232" i="5" s="1"/>
  <c r="S233" i="5"/>
  <c r="U233" i="5" s="1"/>
  <c r="S234" i="5"/>
  <c r="U234" i="5" s="1"/>
  <c r="S235" i="5"/>
  <c r="U235" i="5" s="1"/>
  <c r="S236" i="5"/>
  <c r="U236" i="5" s="1"/>
  <c r="S237" i="5"/>
  <c r="U237" i="5" s="1"/>
  <c r="S238" i="5"/>
  <c r="U238" i="5" s="1"/>
  <c r="S239" i="5"/>
  <c r="U239" i="5" s="1"/>
  <c r="S240" i="5"/>
  <c r="U240" i="5" s="1"/>
  <c r="S241" i="5"/>
  <c r="U241" i="5" s="1"/>
  <c r="S242" i="5"/>
  <c r="U242" i="5" s="1"/>
  <c r="S243" i="5"/>
  <c r="U243" i="5" s="1"/>
  <c r="S244" i="5"/>
  <c r="U244" i="5" s="1"/>
  <c r="S245" i="5"/>
  <c r="U245" i="5" s="1"/>
  <c r="S246" i="5"/>
  <c r="U246" i="5" s="1"/>
  <c r="S247" i="5"/>
  <c r="U247" i="5" s="1"/>
  <c r="S248" i="5"/>
  <c r="U248" i="5" s="1"/>
  <c r="S249" i="5"/>
  <c r="U249" i="5" s="1"/>
  <c r="S250" i="5"/>
  <c r="U250" i="5" s="1"/>
  <c r="S251" i="5"/>
  <c r="U251" i="5" s="1"/>
  <c r="S252" i="5"/>
  <c r="U252" i="5" s="1"/>
  <c r="S253" i="5"/>
  <c r="U253" i="5" s="1"/>
  <c r="S254" i="5"/>
  <c r="U254" i="5" s="1"/>
  <c r="S255" i="5"/>
  <c r="U255" i="5" s="1"/>
  <c r="S256" i="5"/>
  <c r="U256" i="5" s="1"/>
  <c r="S257" i="5"/>
  <c r="U257" i="5" s="1"/>
  <c r="S258" i="5"/>
  <c r="U258" i="5" s="1"/>
  <c r="S259" i="5"/>
  <c r="U259" i="5" s="1"/>
  <c r="S260" i="5"/>
  <c r="U260" i="5" s="1"/>
  <c r="S261" i="5"/>
  <c r="U261" i="5" s="1"/>
  <c r="S262" i="5"/>
  <c r="U262" i="5" s="1"/>
  <c r="S263" i="5"/>
  <c r="U263" i="5" s="1"/>
  <c r="S264" i="5"/>
  <c r="U264" i="5" s="1"/>
  <c r="S265" i="5"/>
  <c r="U265" i="5" s="1"/>
  <c r="S266" i="5"/>
  <c r="U266" i="5" s="1"/>
  <c r="S267" i="5"/>
  <c r="U267" i="5" s="1"/>
  <c r="S268" i="5"/>
  <c r="U268" i="5" s="1"/>
  <c r="S269" i="5"/>
  <c r="U269" i="5" s="1"/>
  <c r="S270" i="5"/>
  <c r="U270" i="5" s="1"/>
  <c r="S271" i="5"/>
  <c r="U271" i="5" s="1"/>
  <c r="S272" i="5"/>
  <c r="U272" i="5" s="1"/>
  <c r="S273" i="5"/>
  <c r="U273" i="5" s="1"/>
  <c r="S274" i="5"/>
  <c r="U274" i="5" s="1"/>
  <c r="S275" i="5"/>
  <c r="U275" i="5" s="1"/>
  <c r="S276" i="5"/>
  <c r="U276" i="5" s="1"/>
  <c r="S277" i="5"/>
  <c r="U277" i="5" s="1"/>
  <c r="S278" i="5"/>
  <c r="U278" i="5" s="1"/>
  <c r="S279" i="5"/>
  <c r="U279" i="5" s="1"/>
  <c r="S280" i="5"/>
  <c r="U280" i="5" s="1"/>
  <c r="S281" i="5"/>
  <c r="U281" i="5" s="1"/>
  <c r="S282" i="5"/>
  <c r="U282" i="5" s="1"/>
  <c r="S283" i="5"/>
  <c r="U283" i="5" s="1"/>
  <c r="S284" i="5"/>
  <c r="U284" i="5" s="1"/>
  <c r="S285" i="5"/>
  <c r="U285" i="5" s="1"/>
  <c r="S286" i="5"/>
  <c r="U286" i="5" s="1"/>
  <c r="S287" i="5"/>
  <c r="U287" i="5" s="1"/>
  <c r="S288" i="5"/>
  <c r="U288" i="5" s="1"/>
  <c r="S289" i="5"/>
  <c r="U289" i="5" s="1"/>
  <c r="S290" i="5"/>
  <c r="U290" i="5" s="1"/>
  <c r="S291" i="5"/>
  <c r="U291" i="5" s="1"/>
  <c r="S292" i="5"/>
  <c r="U292" i="5" s="1"/>
  <c r="S293" i="5"/>
  <c r="U293" i="5" s="1"/>
  <c r="S294" i="5"/>
  <c r="U294" i="5" s="1"/>
  <c r="S295" i="5"/>
  <c r="U295" i="5" s="1"/>
  <c r="S296" i="5"/>
  <c r="U296" i="5" s="1"/>
  <c r="S297" i="5"/>
  <c r="U297" i="5" s="1"/>
  <c r="S298" i="5"/>
  <c r="U298" i="5" s="1"/>
  <c r="S299" i="5"/>
  <c r="U299" i="5" s="1"/>
  <c r="S300" i="5"/>
  <c r="U300" i="5" s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J297" i="5" l="1"/>
  <c r="K297" i="5" s="1"/>
  <c r="J298" i="5"/>
  <c r="K298" i="5" s="1"/>
  <c r="J299" i="5"/>
  <c r="K299" i="5" s="1"/>
  <c r="J300" i="5"/>
  <c r="K300" i="5" s="1"/>
  <c r="N268" i="14"/>
  <c r="L268" i="14"/>
  <c r="G268" i="14"/>
  <c r="E268" i="14"/>
  <c r="I265" i="14"/>
  <c r="I266" i="14"/>
  <c r="I267" i="14"/>
  <c r="E292" i="15"/>
  <c r="Q285" i="15"/>
  <c r="Q286" i="15"/>
  <c r="Q287" i="15"/>
  <c r="Q288" i="15"/>
  <c r="Q289" i="15"/>
  <c r="Q290" i="15"/>
  <c r="Q291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M292" i="15"/>
  <c r="O292" i="15"/>
  <c r="M108" i="18"/>
  <c r="D225" i="5" s="1"/>
  <c r="M109" i="18"/>
  <c r="D21" i="5" s="1"/>
  <c r="M110" i="18"/>
  <c r="D275" i="5" s="1"/>
  <c r="M111" i="18"/>
  <c r="D77" i="5" s="1"/>
  <c r="M112" i="18"/>
  <c r="D268" i="5" s="1"/>
  <c r="M113" i="18"/>
  <c r="D94" i="5" s="1"/>
  <c r="M114" i="18"/>
  <c r="D133" i="5" s="1"/>
  <c r="M115" i="18"/>
  <c r="D63" i="5" s="1"/>
  <c r="M116" i="18"/>
  <c r="D222" i="5" s="1"/>
  <c r="M117" i="18"/>
  <c r="D32" i="5" s="1"/>
  <c r="M118" i="18"/>
  <c r="D143" i="5" s="1"/>
  <c r="S108" i="18"/>
  <c r="S109" i="18"/>
  <c r="S110" i="18"/>
  <c r="S111" i="18"/>
  <c r="S112" i="18"/>
  <c r="S113" i="18"/>
  <c r="S114" i="18"/>
  <c r="S115" i="18"/>
  <c r="S116" i="18"/>
  <c r="S117" i="18"/>
  <c r="S118" i="18"/>
  <c r="Q119" i="18"/>
  <c r="O119" i="18"/>
  <c r="K119" i="18"/>
  <c r="I119" i="18"/>
  <c r="S9" i="18"/>
  <c r="Q9" i="2"/>
  <c r="F268" i="1"/>
  <c r="H268" i="1"/>
  <c r="V268" i="1"/>
  <c r="X268" i="1"/>
  <c r="D301" i="5" l="1"/>
  <c r="C6" i="8"/>
  <c r="E7" i="7"/>
  <c r="C7" i="6"/>
  <c r="D7" i="5"/>
  <c r="C6" i="14"/>
  <c r="C6" i="15"/>
  <c r="G6" i="13"/>
  <c r="E6" i="8"/>
  <c r="I7" i="7"/>
  <c r="K7" i="6"/>
  <c r="M7" i="5"/>
  <c r="J6" i="14"/>
  <c r="K6" i="15"/>
  <c r="M6" i="13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55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Y6" i="17"/>
  <c r="E5" i="11" s="1"/>
  <c r="M6" i="17"/>
  <c r="K6" i="2" s="1"/>
  <c r="O12" i="2"/>
  <c r="M12" i="2"/>
  <c r="K12" i="2"/>
  <c r="M19" i="18"/>
  <c r="M9" i="18"/>
  <c r="S119" i="18" l="1"/>
  <c r="Q6" i="2"/>
  <c r="Z268" i="1" l="1"/>
  <c r="I260" i="14" l="1"/>
  <c r="J22" i="5" l="1"/>
  <c r="K22" i="5" s="1"/>
  <c r="J47" i="5"/>
  <c r="K47" i="5" s="1"/>
  <c r="J58" i="5"/>
  <c r="K58" i="5" s="1"/>
  <c r="J67" i="5"/>
  <c r="K67" i="5" s="1"/>
  <c r="J87" i="5"/>
  <c r="K87" i="5" s="1"/>
  <c r="J90" i="5"/>
  <c r="K90" i="5" s="1"/>
  <c r="J97" i="5"/>
  <c r="K97" i="5" s="1"/>
  <c r="J99" i="5"/>
  <c r="K99" i="5" s="1"/>
  <c r="J100" i="5"/>
  <c r="K100" i="5" s="1"/>
  <c r="J129" i="5"/>
  <c r="K129" i="5" s="1"/>
  <c r="J135" i="5"/>
  <c r="K135" i="5" s="1"/>
  <c r="J157" i="5"/>
  <c r="K157" i="5" s="1"/>
  <c r="J168" i="5"/>
  <c r="K168" i="5" s="1"/>
  <c r="J199" i="5"/>
  <c r="K199" i="5" s="1"/>
  <c r="J209" i="5"/>
  <c r="K209" i="5" s="1"/>
  <c r="J211" i="5"/>
  <c r="K211" i="5" s="1"/>
  <c r="J224" i="5"/>
  <c r="K224" i="5" s="1"/>
  <c r="J225" i="5"/>
  <c r="J270" i="5"/>
  <c r="K270" i="5" s="1"/>
  <c r="J284" i="5"/>
  <c r="K284" i="5" s="1"/>
  <c r="J285" i="5"/>
  <c r="K285" i="5" s="1"/>
  <c r="J286" i="5"/>
  <c r="K286" i="5" s="1"/>
  <c r="J287" i="5"/>
  <c r="K287" i="5" s="1"/>
  <c r="J290" i="5"/>
  <c r="K290" i="5" s="1"/>
  <c r="J291" i="5"/>
  <c r="K291" i="5" s="1"/>
  <c r="J293" i="5"/>
  <c r="K293" i="5" s="1"/>
  <c r="J294" i="5"/>
  <c r="K294" i="5" s="1"/>
  <c r="J296" i="5"/>
  <c r="K296" i="5" s="1"/>
  <c r="K225" i="5" l="1"/>
  <c r="J282" i="5"/>
  <c r="K282" i="5" s="1"/>
  <c r="J289" i="5"/>
  <c r="K289" i="5" s="1"/>
  <c r="I9" i="14"/>
  <c r="I10" i="14"/>
  <c r="I11" i="14"/>
  <c r="I12" i="14"/>
  <c r="I13" i="14"/>
  <c r="I14" i="14"/>
  <c r="I15" i="14"/>
  <c r="I16" i="14"/>
  <c r="I17" i="14"/>
  <c r="I18" i="14"/>
  <c r="J21" i="5" s="1"/>
  <c r="K21" i="5" s="1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J46" i="5" s="1"/>
  <c r="K46" i="5" s="1"/>
  <c r="I43" i="14"/>
  <c r="I44" i="14"/>
  <c r="I45" i="14"/>
  <c r="I46" i="14"/>
  <c r="I47" i="14"/>
  <c r="I48" i="14"/>
  <c r="I49" i="14"/>
  <c r="I50" i="14"/>
  <c r="I51" i="14"/>
  <c r="I52" i="14"/>
  <c r="J57" i="5" s="1"/>
  <c r="K57" i="5" s="1"/>
  <c r="I53" i="14"/>
  <c r="I54" i="14"/>
  <c r="I55" i="14"/>
  <c r="I56" i="14"/>
  <c r="I57" i="14"/>
  <c r="I58" i="14"/>
  <c r="I59" i="14"/>
  <c r="I60" i="14"/>
  <c r="J66" i="5" s="1"/>
  <c r="K66" i="5" s="1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J86" i="5" s="1"/>
  <c r="K86" i="5" s="1"/>
  <c r="I80" i="14"/>
  <c r="I81" i="14"/>
  <c r="I82" i="14"/>
  <c r="J91" i="5" s="1"/>
  <c r="K91" i="5" s="1"/>
  <c r="I83" i="14"/>
  <c r="I84" i="14"/>
  <c r="J93" i="5" s="1"/>
  <c r="K93" i="5" s="1"/>
  <c r="I85" i="14"/>
  <c r="J94" i="5" s="1"/>
  <c r="K94" i="5" s="1"/>
  <c r="I86" i="14"/>
  <c r="J95" i="5" s="1"/>
  <c r="K95" i="5" s="1"/>
  <c r="I87" i="14"/>
  <c r="J96" i="5" s="1"/>
  <c r="K96" i="5" s="1"/>
  <c r="I88" i="14"/>
  <c r="J98" i="5" s="1"/>
  <c r="K98" i="5" s="1"/>
  <c r="I89" i="14"/>
  <c r="J101" i="5" s="1"/>
  <c r="K101" i="5" s="1"/>
  <c r="I90" i="14"/>
  <c r="J102" i="5" s="1"/>
  <c r="K102" i="5" s="1"/>
  <c r="I91" i="14"/>
  <c r="J103" i="5" s="1"/>
  <c r="K103" i="5" s="1"/>
  <c r="I92" i="14"/>
  <c r="I93" i="14"/>
  <c r="J105" i="5" s="1"/>
  <c r="K105" i="5" s="1"/>
  <c r="I94" i="14"/>
  <c r="J106" i="5" s="1"/>
  <c r="K106" i="5" s="1"/>
  <c r="I95" i="14"/>
  <c r="J107" i="5" s="1"/>
  <c r="K107" i="5" s="1"/>
  <c r="I96" i="14"/>
  <c r="J108" i="5" s="1"/>
  <c r="K108" i="5" s="1"/>
  <c r="I97" i="14"/>
  <c r="J109" i="5" s="1"/>
  <c r="K109" i="5" s="1"/>
  <c r="I98" i="14"/>
  <c r="I99" i="14"/>
  <c r="I100" i="14"/>
  <c r="J112" i="5" s="1"/>
  <c r="K112" i="5" s="1"/>
  <c r="I101" i="14"/>
  <c r="J113" i="5" s="1"/>
  <c r="K113" i="5" s="1"/>
  <c r="I102" i="14"/>
  <c r="J114" i="5" s="1"/>
  <c r="K114" i="5" s="1"/>
  <c r="I103" i="14"/>
  <c r="J115" i="5" s="1"/>
  <c r="K115" i="5" s="1"/>
  <c r="I104" i="14"/>
  <c r="J116" i="5" s="1"/>
  <c r="K116" i="5" s="1"/>
  <c r="I105" i="14"/>
  <c r="J117" i="5" s="1"/>
  <c r="K117" i="5" s="1"/>
  <c r="I106" i="14"/>
  <c r="J118" i="5" s="1"/>
  <c r="K118" i="5" s="1"/>
  <c r="I107" i="14"/>
  <c r="J119" i="5" s="1"/>
  <c r="K119" i="5" s="1"/>
  <c r="I108" i="14"/>
  <c r="J120" i="5" s="1"/>
  <c r="K120" i="5" s="1"/>
  <c r="I109" i="14"/>
  <c r="J121" i="5" s="1"/>
  <c r="K121" i="5" s="1"/>
  <c r="I110" i="14"/>
  <c r="J122" i="5" s="1"/>
  <c r="K122" i="5" s="1"/>
  <c r="I111" i="14"/>
  <c r="J123" i="5" s="1"/>
  <c r="K123" i="5" s="1"/>
  <c r="I112" i="14"/>
  <c r="J124" i="5" s="1"/>
  <c r="K124" i="5" s="1"/>
  <c r="I113" i="14"/>
  <c r="J125" i="5" s="1"/>
  <c r="K125" i="5" s="1"/>
  <c r="I114" i="14"/>
  <c r="J126" i="5" s="1"/>
  <c r="K126" i="5" s="1"/>
  <c r="I115" i="14"/>
  <c r="I116" i="14"/>
  <c r="I117" i="14"/>
  <c r="J130" i="5" s="1"/>
  <c r="K130" i="5" s="1"/>
  <c r="I118" i="14"/>
  <c r="J131" i="5" s="1"/>
  <c r="K131" i="5" s="1"/>
  <c r="I119" i="14"/>
  <c r="J132" i="5" s="1"/>
  <c r="K132" i="5" s="1"/>
  <c r="I120" i="14"/>
  <c r="J133" i="5" s="1"/>
  <c r="K133" i="5" s="1"/>
  <c r="I121" i="14"/>
  <c r="I122" i="14"/>
  <c r="J136" i="5" s="1"/>
  <c r="K136" i="5" s="1"/>
  <c r="I123" i="14"/>
  <c r="J137" i="5" s="1"/>
  <c r="K137" i="5" s="1"/>
  <c r="I124" i="14"/>
  <c r="J138" i="5" s="1"/>
  <c r="K138" i="5" s="1"/>
  <c r="I125" i="14"/>
  <c r="J139" i="5" s="1"/>
  <c r="K139" i="5" s="1"/>
  <c r="I126" i="14"/>
  <c r="J140" i="5" s="1"/>
  <c r="K140" i="5" s="1"/>
  <c r="I127" i="14"/>
  <c r="J141" i="5" s="1"/>
  <c r="K141" i="5" s="1"/>
  <c r="I128" i="14"/>
  <c r="J142" i="5" s="1"/>
  <c r="K142" i="5" s="1"/>
  <c r="I129" i="14"/>
  <c r="J143" i="5" s="1"/>
  <c r="K143" i="5" s="1"/>
  <c r="I130" i="14"/>
  <c r="I131" i="14"/>
  <c r="J145" i="5" s="1"/>
  <c r="K145" i="5" s="1"/>
  <c r="I132" i="14"/>
  <c r="J146" i="5" s="1"/>
  <c r="K146" i="5" s="1"/>
  <c r="I133" i="14"/>
  <c r="J147" i="5" s="1"/>
  <c r="K147" i="5" s="1"/>
  <c r="I134" i="14"/>
  <c r="J148" i="5" s="1"/>
  <c r="K148" i="5" s="1"/>
  <c r="I135" i="14"/>
  <c r="J149" i="5" s="1"/>
  <c r="K149" i="5" s="1"/>
  <c r="I136" i="14"/>
  <c r="J150" i="5" s="1"/>
  <c r="K150" i="5" s="1"/>
  <c r="I137" i="14"/>
  <c r="J151" i="5" s="1"/>
  <c r="K151" i="5" s="1"/>
  <c r="I138" i="14"/>
  <c r="J152" i="5" s="1"/>
  <c r="K152" i="5" s="1"/>
  <c r="I139" i="14"/>
  <c r="J153" i="5" s="1"/>
  <c r="K153" i="5" s="1"/>
  <c r="I140" i="14"/>
  <c r="J154" i="5" s="1"/>
  <c r="K154" i="5" s="1"/>
  <c r="I141" i="14"/>
  <c r="J155" i="5" s="1"/>
  <c r="K155" i="5" s="1"/>
  <c r="I142" i="14"/>
  <c r="J156" i="5" s="1"/>
  <c r="K156" i="5" s="1"/>
  <c r="I143" i="14"/>
  <c r="J158" i="5" s="1"/>
  <c r="K158" i="5" s="1"/>
  <c r="I144" i="14"/>
  <c r="J159" i="5" s="1"/>
  <c r="K159" i="5" s="1"/>
  <c r="I145" i="14"/>
  <c r="J160" i="5" s="1"/>
  <c r="K160" i="5" s="1"/>
  <c r="I146" i="14"/>
  <c r="J161" i="5" s="1"/>
  <c r="K161" i="5" s="1"/>
  <c r="I147" i="14"/>
  <c r="I148" i="14"/>
  <c r="J163" i="5" s="1"/>
  <c r="K163" i="5" s="1"/>
  <c r="I149" i="14"/>
  <c r="J164" i="5" s="1"/>
  <c r="K164" i="5" s="1"/>
  <c r="I150" i="14"/>
  <c r="J165" i="5" s="1"/>
  <c r="K165" i="5" s="1"/>
  <c r="I151" i="14"/>
  <c r="J166" i="5" s="1"/>
  <c r="K166" i="5" s="1"/>
  <c r="I152" i="14"/>
  <c r="I153" i="14"/>
  <c r="J169" i="5" s="1"/>
  <c r="K169" i="5" s="1"/>
  <c r="I154" i="14"/>
  <c r="I155" i="14"/>
  <c r="J171" i="5" s="1"/>
  <c r="K171" i="5" s="1"/>
  <c r="I156" i="14"/>
  <c r="J172" i="5" s="1"/>
  <c r="K172" i="5" s="1"/>
  <c r="I157" i="14"/>
  <c r="J173" i="5" s="1"/>
  <c r="K173" i="5" s="1"/>
  <c r="I158" i="14"/>
  <c r="J174" i="5" s="1"/>
  <c r="K174" i="5" s="1"/>
  <c r="I159" i="14"/>
  <c r="J175" i="5" s="1"/>
  <c r="K175" i="5" s="1"/>
  <c r="I160" i="14"/>
  <c r="I161" i="14"/>
  <c r="J177" i="5" s="1"/>
  <c r="K177" i="5" s="1"/>
  <c r="I162" i="14"/>
  <c r="J178" i="5" s="1"/>
  <c r="K178" i="5" s="1"/>
  <c r="I163" i="14"/>
  <c r="J179" i="5" s="1"/>
  <c r="K179" i="5" s="1"/>
  <c r="I164" i="14"/>
  <c r="I165" i="14"/>
  <c r="J181" i="5" s="1"/>
  <c r="K181" i="5" s="1"/>
  <c r="I166" i="14"/>
  <c r="J182" i="5" s="1"/>
  <c r="K182" i="5" s="1"/>
  <c r="I167" i="14"/>
  <c r="J183" i="5" s="1"/>
  <c r="K183" i="5" s="1"/>
  <c r="I168" i="14"/>
  <c r="J184" i="5" s="1"/>
  <c r="K184" i="5" s="1"/>
  <c r="I169" i="14"/>
  <c r="J185" i="5" s="1"/>
  <c r="K185" i="5" s="1"/>
  <c r="I170" i="14"/>
  <c r="J186" i="5" s="1"/>
  <c r="K186" i="5" s="1"/>
  <c r="I171" i="14"/>
  <c r="J187" i="5" s="1"/>
  <c r="K187" i="5" s="1"/>
  <c r="I172" i="14"/>
  <c r="I173" i="14"/>
  <c r="I174" i="14"/>
  <c r="J190" i="5" s="1"/>
  <c r="K190" i="5" s="1"/>
  <c r="I175" i="14"/>
  <c r="J191" i="5" s="1"/>
  <c r="K191" i="5" s="1"/>
  <c r="I176" i="14"/>
  <c r="J192" i="5" s="1"/>
  <c r="K192" i="5" s="1"/>
  <c r="I177" i="14"/>
  <c r="J193" i="5" s="1"/>
  <c r="K193" i="5" s="1"/>
  <c r="I178" i="14"/>
  <c r="J194" i="5" s="1"/>
  <c r="K194" i="5" s="1"/>
  <c r="I179" i="14"/>
  <c r="J195" i="5" s="1"/>
  <c r="K195" i="5" s="1"/>
  <c r="I180" i="14"/>
  <c r="J196" i="5" s="1"/>
  <c r="K196" i="5" s="1"/>
  <c r="I181" i="14"/>
  <c r="J197" i="5" s="1"/>
  <c r="K197" i="5" s="1"/>
  <c r="I182" i="14"/>
  <c r="J198" i="5" s="1"/>
  <c r="K198" i="5" s="1"/>
  <c r="I183" i="14"/>
  <c r="I184" i="14"/>
  <c r="J201" i="5" s="1"/>
  <c r="K201" i="5" s="1"/>
  <c r="I185" i="14"/>
  <c r="J202" i="5" s="1"/>
  <c r="K202" i="5" s="1"/>
  <c r="I186" i="14"/>
  <c r="I187" i="14"/>
  <c r="J204" i="5" s="1"/>
  <c r="K204" i="5" s="1"/>
  <c r="I188" i="14"/>
  <c r="J205" i="5" s="1"/>
  <c r="K205" i="5" s="1"/>
  <c r="I189" i="14"/>
  <c r="J206" i="5" s="1"/>
  <c r="K206" i="5" s="1"/>
  <c r="I190" i="14"/>
  <c r="J207" i="5" s="1"/>
  <c r="K207" i="5" s="1"/>
  <c r="I191" i="14"/>
  <c r="J208" i="5" s="1"/>
  <c r="K208" i="5" s="1"/>
  <c r="I192" i="14"/>
  <c r="J210" i="5" s="1"/>
  <c r="K210" i="5" s="1"/>
  <c r="I193" i="14"/>
  <c r="I194" i="14"/>
  <c r="J213" i="5" s="1"/>
  <c r="K213" i="5" s="1"/>
  <c r="I195" i="14"/>
  <c r="J214" i="5" s="1"/>
  <c r="K214" i="5" s="1"/>
  <c r="I196" i="14"/>
  <c r="J215" i="5" s="1"/>
  <c r="K215" i="5" s="1"/>
  <c r="I197" i="14"/>
  <c r="J216" i="5" s="1"/>
  <c r="K216" i="5" s="1"/>
  <c r="I198" i="14"/>
  <c r="J217" i="5" s="1"/>
  <c r="K217" i="5" s="1"/>
  <c r="I199" i="14"/>
  <c r="I200" i="14"/>
  <c r="J219" i="5" s="1"/>
  <c r="K219" i="5" s="1"/>
  <c r="I201" i="14"/>
  <c r="J220" i="5" s="1"/>
  <c r="K220" i="5" s="1"/>
  <c r="I202" i="14"/>
  <c r="J221" i="5" s="1"/>
  <c r="K221" i="5" s="1"/>
  <c r="I203" i="14"/>
  <c r="J222" i="5" s="1"/>
  <c r="K222" i="5" s="1"/>
  <c r="I204" i="14"/>
  <c r="J223" i="5" s="1"/>
  <c r="K223" i="5" s="1"/>
  <c r="I205" i="14"/>
  <c r="J226" i="5" s="1"/>
  <c r="K226" i="5" s="1"/>
  <c r="I206" i="14"/>
  <c r="J227" i="5" s="1"/>
  <c r="K227" i="5" s="1"/>
  <c r="I207" i="14"/>
  <c r="J228" i="5" s="1"/>
  <c r="K228" i="5" s="1"/>
  <c r="I208" i="14"/>
  <c r="I209" i="14"/>
  <c r="J230" i="5" s="1"/>
  <c r="K230" i="5" s="1"/>
  <c r="I210" i="14"/>
  <c r="J231" i="5" s="1"/>
  <c r="K231" i="5" s="1"/>
  <c r="I211" i="14"/>
  <c r="J232" i="5" s="1"/>
  <c r="K232" i="5" s="1"/>
  <c r="I212" i="14"/>
  <c r="J233" i="5" s="1"/>
  <c r="K233" i="5" s="1"/>
  <c r="I213" i="14"/>
  <c r="J234" i="5" s="1"/>
  <c r="K234" i="5" s="1"/>
  <c r="I214" i="14"/>
  <c r="I215" i="14"/>
  <c r="J236" i="5" s="1"/>
  <c r="K236" i="5" s="1"/>
  <c r="I216" i="14"/>
  <c r="J237" i="5" s="1"/>
  <c r="K237" i="5" s="1"/>
  <c r="I217" i="14"/>
  <c r="I218" i="14"/>
  <c r="J239" i="5" s="1"/>
  <c r="K239" i="5" s="1"/>
  <c r="I219" i="14"/>
  <c r="J240" i="5" s="1"/>
  <c r="K240" i="5" s="1"/>
  <c r="I220" i="14"/>
  <c r="J241" i="5" s="1"/>
  <c r="K241" i="5" s="1"/>
  <c r="I221" i="14"/>
  <c r="J242" i="5" s="1"/>
  <c r="K242" i="5" s="1"/>
  <c r="I222" i="14"/>
  <c r="J243" i="5" s="1"/>
  <c r="K243" i="5" s="1"/>
  <c r="I223" i="14"/>
  <c r="J244" i="5" s="1"/>
  <c r="K244" i="5" s="1"/>
  <c r="I224" i="14"/>
  <c r="J245" i="5" s="1"/>
  <c r="K245" i="5" s="1"/>
  <c r="I225" i="14"/>
  <c r="J246" i="5" s="1"/>
  <c r="K246" i="5" s="1"/>
  <c r="I226" i="14"/>
  <c r="J247" i="5" s="1"/>
  <c r="K247" i="5" s="1"/>
  <c r="I227" i="14"/>
  <c r="J248" i="5" s="1"/>
  <c r="K248" i="5" s="1"/>
  <c r="I228" i="14"/>
  <c r="J249" i="5" s="1"/>
  <c r="K249" i="5" s="1"/>
  <c r="I229" i="14"/>
  <c r="J250" i="5" s="1"/>
  <c r="K250" i="5" s="1"/>
  <c r="I230" i="14"/>
  <c r="J251" i="5" s="1"/>
  <c r="K251" i="5" s="1"/>
  <c r="I231" i="14"/>
  <c r="J252" i="5" s="1"/>
  <c r="K252" i="5" s="1"/>
  <c r="I232" i="14"/>
  <c r="J253" i="5" s="1"/>
  <c r="K253" i="5" s="1"/>
  <c r="I233" i="14"/>
  <c r="J254" i="5" s="1"/>
  <c r="K254" i="5" s="1"/>
  <c r="I234" i="14"/>
  <c r="J255" i="5" s="1"/>
  <c r="K255" i="5" s="1"/>
  <c r="I235" i="14"/>
  <c r="J256" i="5" s="1"/>
  <c r="K256" i="5" s="1"/>
  <c r="I236" i="14"/>
  <c r="J257" i="5" s="1"/>
  <c r="K257" i="5" s="1"/>
  <c r="I237" i="14"/>
  <c r="J258" i="5" s="1"/>
  <c r="K258" i="5" s="1"/>
  <c r="I238" i="14"/>
  <c r="J259" i="5" s="1"/>
  <c r="K259" i="5" s="1"/>
  <c r="I239" i="14"/>
  <c r="J260" i="5" s="1"/>
  <c r="K260" i="5" s="1"/>
  <c r="I240" i="14"/>
  <c r="J261" i="5" s="1"/>
  <c r="K261" i="5" s="1"/>
  <c r="I241" i="14"/>
  <c r="I242" i="14"/>
  <c r="J263" i="5" s="1"/>
  <c r="K263" i="5" s="1"/>
  <c r="I243" i="14"/>
  <c r="J264" i="5" s="1"/>
  <c r="K264" i="5" s="1"/>
  <c r="I244" i="14"/>
  <c r="J265" i="5" s="1"/>
  <c r="K265" i="5" s="1"/>
  <c r="I245" i="14"/>
  <c r="J266" i="5" s="1"/>
  <c r="K266" i="5" s="1"/>
  <c r="I246" i="14"/>
  <c r="J267" i="5" s="1"/>
  <c r="K267" i="5" s="1"/>
  <c r="I247" i="14"/>
  <c r="I248" i="14"/>
  <c r="J269" i="5" s="1"/>
  <c r="K269" i="5" s="1"/>
  <c r="I249" i="14"/>
  <c r="J271" i="5" s="1"/>
  <c r="K271" i="5" s="1"/>
  <c r="I250" i="14"/>
  <c r="J272" i="5" s="1"/>
  <c r="K272" i="5" s="1"/>
  <c r="I251" i="14"/>
  <c r="J273" i="5" s="1"/>
  <c r="K273" i="5" s="1"/>
  <c r="I252" i="14"/>
  <c r="I253" i="14"/>
  <c r="J275" i="5" s="1"/>
  <c r="K275" i="5" s="1"/>
  <c r="I254" i="14"/>
  <c r="J276" i="5" s="1"/>
  <c r="K276" i="5" s="1"/>
  <c r="I255" i="14"/>
  <c r="J277" i="5" s="1"/>
  <c r="K277" i="5" s="1"/>
  <c r="I256" i="14"/>
  <c r="J278" i="5" s="1"/>
  <c r="K278" i="5" s="1"/>
  <c r="I257" i="14"/>
  <c r="J279" i="5" s="1"/>
  <c r="K279" i="5" s="1"/>
  <c r="I258" i="14"/>
  <c r="J280" i="5" s="1"/>
  <c r="K280" i="5" s="1"/>
  <c r="I259" i="14"/>
  <c r="J281" i="5" s="1"/>
  <c r="K281" i="5" s="1"/>
  <c r="I261" i="14"/>
  <c r="J283" i="5" s="1"/>
  <c r="K283" i="5" s="1"/>
  <c r="I262" i="14"/>
  <c r="J288" i="5" s="1"/>
  <c r="K288" i="5" s="1"/>
  <c r="I263" i="14"/>
  <c r="J292" i="5" s="1"/>
  <c r="K292" i="5" s="1"/>
  <c r="I264" i="14"/>
  <c r="J295" i="5" s="1"/>
  <c r="K295" i="5" s="1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M10" i="18"/>
  <c r="M11" i="18"/>
  <c r="M12" i="18"/>
  <c r="M13" i="18"/>
  <c r="M14" i="18"/>
  <c r="M15" i="18"/>
  <c r="M16" i="18"/>
  <c r="M17" i="18"/>
  <c r="M18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55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19" i="18" l="1"/>
  <c r="J170" i="5"/>
  <c r="K170" i="5" s="1"/>
  <c r="J274" i="5"/>
  <c r="K274" i="5" s="1"/>
  <c r="J200" i="5"/>
  <c r="K200" i="5" s="1"/>
  <c r="J176" i="5"/>
  <c r="K176" i="5" s="1"/>
  <c r="J144" i="5"/>
  <c r="K144" i="5" s="1"/>
  <c r="J262" i="5"/>
  <c r="K262" i="5" s="1"/>
  <c r="J127" i="5"/>
  <c r="K127" i="5" s="1"/>
  <c r="J189" i="5"/>
  <c r="K189" i="5" s="1"/>
  <c r="J134" i="5"/>
  <c r="K134" i="5" s="1"/>
  <c r="J128" i="5"/>
  <c r="K128" i="5" s="1"/>
  <c r="J92" i="5"/>
  <c r="K92" i="5" s="1"/>
  <c r="J188" i="5"/>
  <c r="K188" i="5" s="1"/>
  <c r="J238" i="5"/>
  <c r="K238" i="5" s="1"/>
  <c r="J162" i="5"/>
  <c r="K162" i="5" s="1"/>
  <c r="J167" i="5"/>
  <c r="K167" i="5" s="1"/>
  <c r="J180" i="5"/>
  <c r="K180" i="5" s="1"/>
  <c r="J111" i="5"/>
  <c r="K111" i="5" s="1"/>
  <c r="J218" i="5"/>
  <c r="K218" i="5" s="1"/>
  <c r="J268" i="5"/>
  <c r="K268" i="5" s="1"/>
  <c r="J203" i="5"/>
  <c r="K203" i="5" s="1"/>
  <c r="J229" i="5"/>
  <c r="K229" i="5" s="1"/>
  <c r="J235" i="5"/>
  <c r="K235" i="5" s="1"/>
  <c r="J104" i="5"/>
  <c r="K104" i="5" s="1"/>
  <c r="J212" i="5"/>
  <c r="K212" i="5" s="1"/>
  <c r="J110" i="5"/>
  <c r="K110" i="5" s="1"/>
  <c r="A3" i="8" l="1"/>
  <c r="A3" i="7" l="1"/>
  <c r="A3" i="6"/>
  <c r="M11" i="13"/>
  <c r="K11" i="13"/>
  <c r="G11" i="13"/>
  <c r="G17" i="13" s="1"/>
  <c r="A3" i="2"/>
  <c r="A3" i="17"/>
  <c r="A3" i="13"/>
  <c r="S9" i="2" l="1"/>
  <c r="Q240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E11" i="8" l="1"/>
  <c r="E10" i="11" s="1"/>
  <c r="C11" i="8"/>
  <c r="I12" i="7"/>
  <c r="E9" i="11" s="1"/>
  <c r="E12" i="7"/>
  <c r="C12" i="6"/>
  <c r="I11" i="6"/>
  <c r="Q11" i="6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9" i="5"/>
  <c r="K59" i="5" s="1"/>
  <c r="J60" i="5"/>
  <c r="K60" i="5" s="1"/>
  <c r="J61" i="5"/>
  <c r="K61" i="5" s="1"/>
  <c r="J62" i="5"/>
  <c r="K62" i="5" s="1"/>
  <c r="J63" i="5"/>
  <c r="K63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8" i="5"/>
  <c r="K88" i="5" s="1"/>
  <c r="J89" i="5"/>
  <c r="K89" i="5" s="1"/>
  <c r="P8" i="14"/>
  <c r="P268" i="14" s="1"/>
  <c r="I8" i="14"/>
  <c r="I268" i="14" s="1"/>
  <c r="Q8" i="15"/>
  <c r="Q292" i="15" s="1"/>
  <c r="I8" i="15"/>
  <c r="I292" i="15" s="1"/>
  <c r="Q9" i="13"/>
  <c r="Q10" i="13"/>
  <c r="Q8" i="13"/>
  <c r="O11" i="13"/>
  <c r="I11" i="13"/>
  <c r="K32" i="5" l="1"/>
  <c r="G11" i="7"/>
  <c r="G9" i="7"/>
  <c r="K9" i="7"/>
  <c r="K11" i="7"/>
  <c r="K10" i="7"/>
  <c r="G10" i="7"/>
  <c r="Q11" i="13"/>
  <c r="J65" i="5"/>
  <c r="K65" i="5" s="1"/>
  <c r="J64" i="5"/>
  <c r="K64" i="5" s="1"/>
  <c r="K12" i="7" l="1"/>
  <c r="G12" i="7"/>
  <c r="J12" i="5" l="1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11" i="5" l="1"/>
  <c r="K11" i="5" l="1"/>
  <c r="K301" i="5" s="1"/>
  <c r="J301" i="5"/>
  <c r="S11" i="5" l="1"/>
  <c r="S301" i="5" l="1"/>
  <c r="U11" i="5"/>
  <c r="U301" i="5" s="1"/>
  <c r="I10" i="11"/>
  <c r="I9" i="11"/>
  <c r="E7" i="11" l="1"/>
  <c r="A3" i="18" l="1"/>
  <c r="Q11" i="2" l="1"/>
  <c r="Q10" i="2"/>
  <c r="Q12" i="2" s="1"/>
  <c r="S11" i="2" l="1"/>
  <c r="S10" i="2"/>
  <c r="S12" i="2" s="1"/>
  <c r="A3" i="15" l="1"/>
  <c r="Q12" i="6" l="1"/>
  <c r="O12" i="6"/>
  <c r="E8" i="11" l="1"/>
  <c r="E11" i="11" s="1"/>
  <c r="I7" i="11"/>
  <c r="G7" i="11"/>
  <c r="M12" i="6"/>
  <c r="I8" i="11" l="1"/>
  <c r="I11" i="11" s="1"/>
  <c r="G10" i="11"/>
  <c r="G8" i="11"/>
  <c r="G9" i="11"/>
  <c r="XEH292" i="15"/>
  <c r="XFD292" i="15" s="1"/>
  <c r="G11" i="11" l="1"/>
  <c r="AG9" i="17"/>
  <c r="AE10" i="17" l="1"/>
  <c r="AC10" i="17"/>
  <c r="W10" i="17"/>
  <c r="T10" i="17"/>
  <c r="O10" i="17"/>
  <c r="Q10" i="17"/>
  <c r="E12" i="6" l="1"/>
  <c r="G12" i="6"/>
  <c r="AG10" i="17" l="1"/>
  <c r="I12" i="6" l="1"/>
  <c r="P11" i="13" l="1"/>
  <c r="D12" i="6" l="1"/>
  <c r="F12" i="6"/>
  <c r="H12" i="6"/>
  <c r="J12" i="6"/>
  <c r="A3" i="11" l="1"/>
  <c r="XDI1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9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<sst xmlns="http://schemas.openxmlformats.org/spreadsheetml/2006/main" count="1548" uniqueCount="451">
  <si>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</si>
  <si>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</si>
  <si>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</si>
  <si>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</si>
  <si>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</si>
  <si>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</si>
  <si>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</si>
  <si>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</si>
  <si>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</si>
  <si>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</si>
  <si>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</si>
  <si>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</si>
  <si>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</si>
  <si>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</si>
  <si>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</si>
  <si>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</si>
  <si>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</si>
  <si>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</si>
  <si>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</si>
  <si>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</si>
  <si>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</si>
  <si>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</si>
  <si>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</si>
  <si>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</si>
  <si>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</si>
  <si>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</si>
  <si>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</si>
  <si>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</si>
  <si>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</si>
  <si>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</si>
  <si>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</si>
  <si>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</si>
  <si>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</si>
  <si>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</si>
  <si>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</si>
  <si>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</si>
  <si>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</si>
  <si>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</si>
  <si>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</si>
  <si>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</si>
  <si>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</si>
  <si>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</si>
  <si>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</si>
  <si>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</si>
  <si>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</si>
  <si>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</si>
  <si>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</si>
  <si>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</si>
  <si>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</si>
  <si>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</si>
  <si>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</si>
  <si>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</si>
  <si>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</si>
  <si>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</si>
  <si>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</si>
  <si>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</si>
  <si>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</si>
  <si>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</si>
  <si>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</si>
  <si>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</si>
  <si>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</si>
  <si>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</si>
  <si>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</si>
  <si>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</si>
  <si>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</si>
  <si>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</si>
  <si>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</si>
  <si>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</si>
  <si>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</si>
  <si>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</si>
  <si>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</si>
  <si>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</si>
  <si>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</si>
  <si>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</si>
  <si>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</si>
  <si>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</si>
  <si>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</si>
  <si>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</si>
  <si>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</si>
  <si>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</si>
  <si>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</si>
  <si>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</si>
  <si>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</si>
  <si>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</si>
  <si>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</si>
  <si>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</si>
  <si>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</si>
  <si>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</si>
  <si>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</si>
  <si>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</si>
  <si>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</si>
  <si>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</si>
  <si>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</si>
  <si>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</si>
  <si>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</si>
  <si>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</si>
  <si>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</si>
  <si>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</si>
  <si>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</si>
  <si>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</si>
  <si>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</si>
  <si>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</si>
  <si>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</si>
  <si>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</si>
  <si>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</si>
  <si>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</si>
  <si>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</si>
  <si>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</si>
  <si>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</si>
  <si>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</si>
  <si>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</si>
  <si>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</si>
  <si>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</si>
  <si>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</si>
  <si>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</si>
  <si>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</si>
  <si>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</si>
  <si>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</si>
  <si>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</si>
  <si>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</si>
  <si>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</si>
  <si>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</si>
  <si>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</si>
  <si>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</si>
  <si>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</si>
  <si>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</si>
  <si>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</si>
  <si>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</si>
  <si>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</si>
  <si>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</si>
  <si>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</si>
  <si>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</si>
  <si>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</si>
  <si>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</si>
  <si>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</si>
  <si>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</si>
  <si>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</si>
  <si>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</si>
  <si>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</si>
  <si>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</si>
  <si>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</si>
  <si>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</si>
  <si>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</si>
  <si>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</si>
  <si>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</si>
  <si>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</si>
  <si>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</si>
  <si>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</si>
  <si>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</si>
  <si>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</si>
  <si>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</si>
  <si>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</si>
  <si>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</si>
  <si>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</si>
  <si>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</si>
  <si>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</si>
  <si>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</si>
  <si>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</si>
  <si>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</si>
  <si>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</si>
  <si>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</si>
  <si>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</si>
  <si>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</si>
  <si>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</si>
  <si>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</si>
  <si>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</si>
  <si>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</si>
  <si>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</si>
  <si>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</si>
  <si>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</si>
  <si>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</si>
  <si>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</si>
  <si>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</si>
  <si>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</si>
  <si>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</si>
  <si>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</si>
  <si>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</si>
  <si>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</si>
  <si>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</si>
  <si>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</si>
  <si>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</si>
  <si>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</si>
  <si>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</si>
  <si>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</si>
  <si>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</si>
  <si>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</si>
  <si>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</si>
  <si>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</si>
  <si>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</si>
  <si>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</si>
  <si>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</si>
  <si>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</si>
  <si>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</si>
  <si>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</si>
  <si>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</si>
  <si>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</si>
  <si>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</si>
  <si>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</si>
  <si>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</si>
  <si>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</si>
  <si>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</si>
  <si>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</si>
  <si>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</si>
  <si>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</si>
  <si>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</si>
  <si>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</si>
  <si>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</si>
  <si>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</si>
  <si>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</si>
  <si>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</si>
  <si>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</si>
  <si>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</si>
  <si>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</si>
  <si>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</si>
  <si>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</si>
  <si>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</si>
  <si>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</si>
  <si>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</si>
  <si>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</si>
  <si>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</si>
  <si>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</si>
  <si>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</si>
  <si>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</si>
  <si>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</si>
  <si>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</si>
  <si>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</si>
  <si>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</si>
  <si>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</si>
  <si>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</si>
  <si>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</si>
  <si>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</si>
  <si>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</si>
  <si>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</si>
  <si>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</si>
  <si>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سر. نفت و گاز تامین (حق تقدم) (تاپیکوح)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</si>
  <si>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</si>
  <si>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</si>
  <si>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</si>
  <si>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</si>
  <si>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</si>
  <si>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</si>
  <si>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</si>
  <si>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</si>
  <si>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</si>
  <si>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</si>
  <si>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</si>
  <si>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</si>
  <si>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</si>
  <si>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</si>
  <si>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</si>
  <si>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</si>
  <si>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</si>
  <si>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</si>
  <si>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</si>
  <si>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</si>
  <si>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</si>
  <si>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</si>
  <si>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</si>
  <si>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</si>
  <si>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</si>
  <si>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</si>
  <si>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</si>
  <si>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</si>
  <si>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</si>
  <si>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</si>
  <si>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</si>
  <si>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</si>
  <si>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</si>
  <si>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</si>
  <si>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</si>
  <si>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</si>
  <si>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</si>
  <si>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</si>
  <si>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</si>
  <si>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</si>
  <si>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</si>
  <si>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</si>
  <si>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</si>
  <si>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</si>
  <si>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</si>
  <si>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</si>
  <si>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</si>
  <si>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</si>
  <si>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</si>
  <si>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</si>
  <si>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</si>
  <si>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</si>
  <si>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</si>
  <si>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</si>
  <si>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</si>
  <si>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</si>
  <si>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</si>
  <si>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</si>
  <si>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</si>
  <si>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</si>
  <si>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</si>
  <si>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</si>
  <si>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</si>
  <si>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</si>
  <si>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</si>
  <si>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</si>
  <si>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</si>
  <si>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</si>
  <si>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</si>
  <si>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</si>
  <si>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</si>
  <si>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</si>
  <si>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</si>
  <si>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</si>
  <si>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</si>
  <si>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</si>
  <si>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</si>
  <si>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</si>
  <si>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</si>
  <si>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</si>
  <si>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</si>
  <si>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</si>
  <si>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</si>
  <si>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</si>
  <si>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</si>
  <si>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</si>
  <si>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</si>
  <si>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</si>
  <si>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</si>
  <si>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</si>
  <si>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</si>
  <si>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</si>
  <si>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</si>
  <si>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</si>
  <si>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</si>
  <si>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</si>
  <si>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</si>
  <si>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</si>
  <si>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</si>
  <si>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</si>
  <si>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</si>
  <si>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</si>
  <si>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</si>
  <si>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</si>
  <si>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</si>
  <si>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</si>
  <si>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</si>
  <si>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</si>
  <si>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</si>
  <si>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</si>
  <si>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</si>
  <si>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</si>
  <si>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</si>
  <si>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</si>
  <si>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</si>
  <si>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</si>
  <si>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</si>
  <si>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</si>
  <si>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</si>
  <si>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</si>
  <si>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</si>
  <si>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</si>
  <si>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</si>
  <si>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</si>
  <si>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</si>
  <si>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</si>
  <si>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</si>
  <si>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</si>
  <si>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</si>
  <si>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</si>
  <si>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</si>
  <si>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</si>
  <si>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</si>
  <si>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</si>
  <si>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</si>
  <si>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</si>
  <si>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</si>
  <si>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</si>
  <si>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</si>
  <si>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</si>
  <si>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</si>
  <si>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</si>
  <si>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</si>
  <si>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</si>
  <si>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</si>
  <si>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</si>
  <si>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</si>
  <si>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</si>
  <si>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</si>
  <si>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</si>
  <si>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پتروشیمی مبین (حق تقدم) (مبینح)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</si>
  <si>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</si>
  <si>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</si>
  <si>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</si>
  <si>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</si>
  <si>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</si>
  <si>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</si>
  <si>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</si>
  <si>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</si>
  <si>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</si>
  <si>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</si>
  <si>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</si>
  <si>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</si>
  <si>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</si>
  <si>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</si>
  <si>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</si>
  <si>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</si>
  <si>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</si>
  <si>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</si>
  <si>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</si>
  <si>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</si>
  <si>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</si>
  <si>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</si>
  <si>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</si>
  <si>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</si>
  <si>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</si>
  <si>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</si>
  <si>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</si>
  <si>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</si>
  <si>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</si>
  <si>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</si>
  <si>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</si>
  <si>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</si>
  <si>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</si>
  <si>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</si>
  <si>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</si>
  <si>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</si>
  <si>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</si>
  <si>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1402/10/30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</si>
  <si>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</si>
  <si>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</si>
  <si>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</si>
  <si>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</si>
  <si>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</si>
  <si>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</si>
  <si>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</si>
  <si>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1402/10/21</t>
  </si>
  <si>
    <t>1402/10/24</t>
  </si>
  <si>
    <t>1402/10/27</t>
  </si>
  <si>
    <t>1402/10/28</t>
  </si>
  <si>
    <t>منتهی به 1402/11/30</t>
  </si>
  <si>
    <t>برای ماه منتهی به 1402/11/30</t>
  </si>
  <si>
    <t>1402/11/30</t>
  </si>
  <si>
    <t>طی  بهمن ماه</t>
  </si>
  <si>
    <t>از ابتدای سال مالی تا پایان بهمن ماه</t>
  </si>
  <si>
    <t>سر. بهمن (وبهمن)</t>
  </si>
  <si>
    <t>بانک اقتصاد نوین (ونوین)</t>
  </si>
  <si>
    <t>آنتی بیوتیک سازی ایران (بیوتیک)</t>
  </si>
  <si>
    <t>توسعه معدنی و صنعتی صبانور (حق تقدم) (کنورح)</t>
  </si>
  <si>
    <t>1402/11/08</t>
  </si>
  <si>
    <t>1402/11/15</t>
  </si>
  <si>
    <t>1402/11/17</t>
  </si>
  <si>
    <t>1402/11/18</t>
  </si>
  <si>
    <t>1402/11/24</t>
  </si>
  <si>
    <t>1402/11/25</t>
  </si>
  <si>
    <t>1402/11/28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</si>
</sst>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4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b/>
      <sz val="20"/>
      <color theme="1" tint="0.14999847407452621"/>
      <name val="B Mitra"/>
      <charset val="178"/>
    </font>
    <font>
      <sz val="20"/>
      <color theme="1" tint="0.14999847407452621"/>
      <name val="B Mitra"/>
      <charset val="178"/>
    </font>
    <font>
      <b/>
      <sz val="16"/>
      <color theme="1" tint="0.14999847407452621"/>
      <name val="B Mitra"/>
      <charset val="178"/>
    </font>
    <font>
      <sz val="18"/>
      <color theme="1" tint="0.14999847407452621"/>
      <name val="B Mitra"/>
      <charset val="178"/>
    </font>
    <font>
      <b/>
      <sz val="1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0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sz val="16"/>
      <color theme="1" tint="0.14999847407452621"/>
      <name val="B Mitra"/>
      <charset val="178"/>
    </font>
    <font>
      <sz val="9"/>
      <color theme="1" tint="0.14999847407452621"/>
      <name val="WYekan"/>
      <charset val="178"/>
    </font>
    <font>
      <sz val="12"/>
      <color theme="1" tint="0.14999847407452621"/>
      <name val="B Nazanin"/>
      <charset val="178"/>
    </font>
    <font>
      <sz val="20"/>
      <color rgb="FFFF0000"/>
      <name val="B Mitra"/>
      <charset val="178"/>
    </font>
    <font>
      <sz val="12"/>
      <color rgb="FFFF0000"/>
      <name val="B Mitra"/>
      <charset val="178"/>
    </font>
    <font>
      <sz val="14"/>
      <color rgb="FFFF0000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9">
    <xf numFmtId="0" fontId="0" fillId="0" borderId="0" xfId="0"/>
    <xf numFmtId="0" fontId="7" fillId="0" borderId="0" xfId="0" applyFont="1"/>
    <xf numFmtId="0" fontId="13" fillId="0" borderId="0" xfId="0" applyFont="1"/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14" fillId="0" borderId="13" xfId="1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164" fontId="13" fillId="0" borderId="0" xfId="1" applyNumberFormat="1" applyFont="1" applyFill="1" applyAlignment="1">
      <alignment vertical="center"/>
    </xf>
    <xf numFmtId="164" fontId="7" fillId="0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2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1" xfId="0" applyFont="1" applyBorder="1"/>
    <xf numFmtId="0" fontId="11" fillId="0" borderId="0" xfId="0" applyFont="1"/>
    <xf numFmtId="164" fontId="13" fillId="0" borderId="0" xfId="0" applyNumberFormat="1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right" vertical="center" readingOrder="2"/>
    </xf>
    <xf numFmtId="164" fontId="23" fillId="0" borderId="0" xfId="0" applyNumberFormat="1" applyFont="1" applyAlignment="1">
      <alignment vertical="center" wrapText="1"/>
    </xf>
    <xf numFmtId="3" fontId="9" fillId="0" borderId="0" xfId="0" applyNumberFormat="1" applyFont="1"/>
    <xf numFmtId="0" fontId="19" fillId="0" borderId="0" xfId="0" applyFont="1"/>
    <xf numFmtId="0" fontId="9" fillId="2" borderId="0" xfId="0" applyFont="1" applyFill="1"/>
    <xf numFmtId="0" fontId="27" fillId="0" borderId="0" xfId="0" applyFont="1" applyAlignment="1">
      <alignment vertical="center"/>
    </xf>
    <xf numFmtId="164" fontId="27" fillId="0" borderId="0" xfId="1" applyNumberFormat="1" applyFont="1" applyFill="1" applyAlignment="1">
      <alignment horizontal="center" vertical="center"/>
    </xf>
    <xf numFmtId="164" fontId="27" fillId="0" borderId="0" xfId="1" applyNumberFormat="1" applyFont="1" applyFill="1" applyAlignment="1">
      <alignment vertical="center"/>
    </xf>
    <xf numFmtId="10" fontId="27" fillId="0" borderId="0" xfId="2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 readingOrder="2"/>
    </xf>
    <xf numFmtId="164" fontId="26" fillId="0" borderId="0" xfId="1" applyNumberFormat="1" applyFont="1" applyFill="1" applyBorder="1" applyAlignment="1">
      <alignment vertical="center" wrapText="1" readingOrder="2"/>
    </xf>
    <xf numFmtId="164" fontId="27" fillId="0" borderId="1" xfId="1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 readingOrder="2"/>
    </xf>
    <xf numFmtId="164" fontId="27" fillId="0" borderId="0" xfId="1" applyNumberFormat="1" applyFont="1" applyFill="1" applyBorder="1" applyAlignment="1">
      <alignment horizontal="center" vertical="center" wrapText="1" readingOrder="2"/>
    </xf>
    <xf numFmtId="164" fontId="27" fillId="0" borderId="0" xfId="1" applyNumberFormat="1" applyFont="1" applyFill="1" applyBorder="1" applyAlignment="1">
      <alignment horizontal="center" vertical="center"/>
    </xf>
    <xf numFmtId="164" fontId="27" fillId="0" borderId="0" xfId="5" applyNumberFormat="1" applyFont="1" applyFill="1" applyAlignment="1">
      <alignment horizontal="center" vertical="center"/>
    </xf>
    <xf numFmtId="164" fontId="27" fillId="0" borderId="0" xfId="5" applyNumberFormat="1" applyFont="1" applyFill="1" applyAlignment="1">
      <alignment horizontal="left" vertical="center"/>
    </xf>
    <xf numFmtId="37" fontId="27" fillId="0" borderId="0" xfId="0" applyNumberFormat="1" applyFont="1" applyAlignment="1">
      <alignment horizontal="center" vertical="center"/>
    </xf>
    <xf numFmtId="3" fontId="27" fillId="0" borderId="0" xfId="1" applyNumberFormat="1" applyFont="1" applyFill="1" applyAlignment="1">
      <alignment horizontal="center" vertical="center"/>
    </xf>
    <xf numFmtId="164" fontId="27" fillId="0" borderId="0" xfId="5" applyNumberFormat="1" applyFont="1" applyFill="1" applyAlignment="1">
      <alignment horizontal="right" vertical="center"/>
    </xf>
    <xf numFmtId="164" fontId="27" fillId="0" borderId="0" xfId="5" applyNumberFormat="1" applyFont="1" applyFill="1" applyAlignment="1">
      <alignment vertical="center"/>
    </xf>
    <xf numFmtId="3" fontId="27" fillId="0" borderId="0" xfId="1" applyNumberFormat="1" applyFont="1" applyFill="1" applyAlignment="1">
      <alignment horizontal="right" vertical="center"/>
    </xf>
    <xf numFmtId="164" fontId="27" fillId="0" borderId="0" xfId="5" applyNumberFormat="1" applyFont="1" applyFill="1" applyBorder="1" applyAlignment="1">
      <alignment horizontal="center" vertical="center"/>
    </xf>
    <xf numFmtId="164" fontId="27" fillId="0" borderId="0" xfId="5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164" fontId="27" fillId="0" borderId="0" xfId="5" applyNumberFormat="1" applyFont="1" applyFill="1" applyBorder="1" applyAlignment="1">
      <alignment horizontal="center" vertical="center" readingOrder="2"/>
    </xf>
    <xf numFmtId="164" fontId="27" fillId="0" borderId="0" xfId="5" applyNumberFormat="1" applyFont="1" applyFill="1" applyBorder="1" applyAlignment="1">
      <alignment vertical="center" readingOrder="2"/>
    </xf>
    <xf numFmtId="164" fontId="27" fillId="0" borderId="0" xfId="1" applyNumberFormat="1" applyFont="1" applyFill="1" applyBorder="1" applyAlignment="1">
      <alignment vertical="center" readingOrder="2"/>
    </xf>
    <xf numFmtId="164" fontId="27" fillId="0" borderId="0" xfId="1" applyNumberFormat="1" applyFont="1" applyFill="1" applyAlignment="1">
      <alignment horizontal="right" vertical="center"/>
    </xf>
    <xf numFmtId="164" fontId="27" fillId="0" borderId="2" xfId="5" applyNumberFormat="1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 readingOrder="2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readingOrder="2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7" fontId="29" fillId="0" borderId="0" xfId="0" quotePrefix="1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/>
    </xf>
    <xf numFmtId="164" fontId="27" fillId="0" borderId="2" xfId="0" applyNumberFormat="1" applyFont="1" applyBorder="1" applyAlignment="1">
      <alignment horizontal="center" vertical="center" readingOrder="2"/>
    </xf>
    <xf numFmtId="10" fontId="27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4" fontId="27" fillId="0" borderId="0" xfId="1" applyNumberFormat="1" applyFont="1" applyFill="1" applyAlignment="1">
      <alignment vertic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 vertical="center" readingOrder="2"/>
    </xf>
    <xf numFmtId="0" fontId="32" fillId="0" borderId="0" xfId="0" applyFont="1"/>
    <xf numFmtId="0" fontId="32" fillId="0" borderId="1" xfId="0" applyFont="1" applyBorder="1"/>
    <xf numFmtId="164" fontId="32" fillId="0" borderId="1" xfId="1" applyNumberFormat="1" applyFont="1" applyFill="1" applyBorder="1"/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vertical="center" wrapText="1" readingOrder="2"/>
    </xf>
    <xf numFmtId="164" fontId="31" fillId="0" borderId="1" xfId="1" applyNumberFormat="1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2" fillId="0" borderId="0" xfId="0" applyFont="1" applyAlignment="1">
      <alignment horizontal="center" vertical="center" wrapText="1"/>
    </xf>
    <xf numFmtId="164" fontId="32" fillId="0" borderId="0" xfId="1" applyNumberFormat="1" applyFont="1" applyFill="1" applyBorder="1" applyAlignment="1">
      <alignment horizontal="center" vertical="center" readingOrder="2"/>
    </xf>
    <xf numFmtId="0" fontId="32" fillId="0" borderId="0" xfId="0" applyFont="1" applyAlignment="1">
      <alignment horizontal="center"/>
    </xf>
    <xf numFmtId="0" fontId="32" fillId="0" borderId="1" xfId="0" applyFont="1" applyBorder="1" applyAlignment="1">
      <alignment vertical="center" wrapText="1" readingOrder="2"/>
    </xf>
    <xf numFmtId="0" fontId="32" fillId="0" borderId="1" xfId="0" applyFont="1" applyBorder="1" applyAlignment="1">
      <alignment horizontal="center" vertical="center"/>
    </xf>
    <xf numFmtId="37" fontId="32" fillId="0" borderId="0" xfId="0" applyNumberFormat="1" applyFont="1" applyAlignment="1">
      <alignment horizontal="center" vertical="center" wrapText="1"/>
    </xf>
    <xf numFmtId="164" fontId="32" fillId="0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/>
    <xf numFmtId="164" fontId="32" fillId="0" borderId="0" xfId="1" applyNumberFormat="1" applyFont="1" applyFill="1"/>
    <xf numFmtId="10" fontId="32" fillId="0" borderId="0" xfId="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2" fillId="0" borderId="0" xfId="1" applyNumberFormat="1" applyFont="1" applyFill="1" applyAlignment="1">
      <alignment horizontal="center" vertical="center"/>
    </xf>
    <xf numFmtId="164" fontId="32" fillId="0" borderId="0" xfId="1" applyNumberFormat="1" applyFont="1" applyFill="1" applyAlignment="1">
      <alignment vertical="center"/>
    </xf>
    <xf numFmtId="164" fontId="32" fillId="0" borderId="2" xfId="1" applyNumberFormat="1" applyFont="1" applyFill="1" applyBorder="1" applyAlignment="1">
      <alignment horizontal="center" vertical="center" readingOrder="2"/>
    </xf>
    <xf numFmtId="10" fontId="32" fillId="0" borderId="8" xfId="2" applyNumberFormat="1" applyFont="1" applyFill="1" applyBorder="1" applyAlignment="1">
      <alignment horizontal="center" vertical="center"/>
    </xf>
    <xf numFmtId="0" fontId="33" fillId="0" borderId="0" xfId="0" applyFont="1"/>
    <xf numFmtId="164" fontId="33" fillId="0" borderId="0" xfId="1" applyNumberFormat="1" applyFont="1" applyFill="1"/>
    <xf numFmtId="0" fontId="31" fillId="0" borderId="0" xfId="0" applyFont="1" applyAlignment="1">
      <alignment vertical="center" readingOrder="2"/>
    </xf>
    <xf numFmtId="0" fontId="32" fillId="0" borderId="1" xfId="0" applyFont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/>
    </xf>
    <xf numFmtId="49" fontId="32" fillId="0" borderId="0" xfId="0" applyNumberFormat="1" applyFont="1" applyAlignment="1">
      <alignment horizontal="center" vertical="center" readingOrder="2"/>
    </xf>
    <xf numFmtId="164" fontId="31" fillId="0" borderId="0" xfId="1" applyNumberFormat="1" applyFont="1" applyFill="1" applyAlignment="1">
      <alignment horizontal="center" readingOrder="2"/>
    </xf>
    <xf numFmtId="10" fontId="31" fillId="0" borderId="0" xfId="2" applyNumberFormat="1" applyFont="1" applyFill="1" applyAlignment="1">
      <alignment horizontal="center" vertical="center" wrapText="1" readingOrder="2"/>
    </xf>
    <xf numFmtId="0" fontId="31" fillId="0" borderId="0" xfId="0" applyFont="1" applyAlignment="1">
      <alignment horizontal="center" vertical="center" readingOrder="2"/>
    </xf>
    <xf numFmtId="164" fontId="31" fillId="0" borderId="0" xfId="1" applyNumberFormat="1" applyFont="1" applyFill="1" applyAlignment="1">
      <alignment vertical="center" readingOrder="2"/>
    </xf>
    <xf numFmtId="40" fontId="31" fillId="0" borderId="0" xfId="0" applyNumberFormat="1" applyFont="1" applyAlignment="1">
      <alignment horizontal="center" vertical="center" wrapText="1" readingOrder="2"/>
    </xf>
    <xf numFmtId="164" fontId="31" fillId="0" borderId="1" xfId="1" applyNumberFormat="1" applyFont="1" applyFill="1" applyBorder="1" applyAlignment="1">
      <alignment vertical="center" readingOrder="2"/>
    </xf>
    <xf numFmtId="0" fontId="32" fillId="0" borderId="0" xfId="0" applyFont="1" applyAlignment="1">
      <alignment horizontal="right" vertical="center"/>
    </xf>
    <xf numFmtId="164" fontId="31" fillId="0" borderId="10" xfId="1" applyNumberFormat="1" applyFont="1" applyFill="1" applyBorder="1" applyAlignment="1">
      <alignment vertical="center" readingOrder="2"/>
    </xf>
    <xf numFmtId="9" fontId="31" fillId="0" borderId="3" xfId="2" applyFont="1" applyFill="1" applyBorder="1" applyAlignment="1">
      <alignment horizontal="center" vertical="center" readingOrder="2"/>
    </xf>
    <xf numFmtId="10" fontId="31" fillId="0" borderId="3" xfId="2" applyNumberFormat="1" applyFont="1" applyFill="1" applyBorder="1" applyAlignment="1">
      <alignment horizontal="center" vertical="center" readingOrder="2"/>
    </xf>
    <xf numFmtId="0" fontId="34" fillId="0" borderId="0" xfId="0" applyFont="1" applyAlignment="1">
      <alignment horizontal="right" vertical="center"/>
    </xf>
    <xf numFmtId="0" fontId="34" fillId="0" borderId="0" xfId="0" applyFont="1"/>
    <xf numFmtId="164" fontId="34" fillId="0" borderId="0" xfId="1" applyNumberFormat="1" applyFont="1" applyFill="1"/>
    <xf numFmtId="0" fontId="35" fillId="0" borderId="0" xfId="0" applyFont="1" applyAlignment="1">
      <alignment horizontal="center"/>
    </xf>
    <xf numFmtId="37" fontId="31" fillId="0" borderId="11" xfId="0" applyNumberFormat="1" applyFont="1" applyBorder="1" applyAlignment="1">
      <alignment horizontal="center" vertical="center"/>
    </xf>
    <xf numFmtId="37" fontId="31" fillId="0" borderId="11" xfId="0" applyNumberFormat="1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 wrapText="1"/>
    </xf>
    <xf numFmtId="37" fontId="32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  <xf numFmtId="164" fontId="32" fillId="0" borderId="0" xfId="1" applyNumberFormat="1" applyFont="1" applyFill="1" applyAlignment="1">
      <alignment horizontal="center" vertical="center" wrapText="1" shrinkToFit="1"/>
    </xf>
    <xf numFmtId="164" fontId="32" fillId="0" borderId="0" xfId="1" applyNumberFormat="1" applyFont="1" applyFill="1" applyBorder="1" applyAlignment="1">
      <alignment horizontal="center" vertical="center" wrapText="1" shrinkToFit="1"/>
    </xf>
    <xf numFmtId="164" fontId="32" fillId="0" borderId="0" xfId="1" applyNumberFormat="1" applyFont="1" applyFill="1" applyBorder="1" applyAlignment="1">
      <alignment vertical="center"/>
    </xf>
    <xf numFmtId="37" fontId="32" fillId="0" borderId="0" xfId="0" applyNumberFormat="1" applyFont="1" applyAlignment="1">
      <alignment vertical="center"/>
    </xf>
    <xf numFmtId="164" fontId="32" fillId="0" borderId="8" xfId="1" applyNumberFormat="1" applyFont="1" applyFill="1" applyBorder="1" applyAlignment="1">
      <alignment vertical="center"/>
    </xf>
    <xf numFmtId="37" fontId="32" fillId="0" borderId="9" xfId="0" quotePrefix="1" applyNumberFormat="1" applyFont="1" applyBorder="1" applyAlignment="1">
      <alignment horizontal="right" vertical="center" wrapText="1"/>
    </xf>
    <xf numFmtId="3" fontId="34" fillId="0" borderId="0" xfId="0" applyNumberFormat="1" applyFont="1"/>
    <xf numFmtId="3" fontId="32" fillId="0" borderId="0" xfId="1" applyNumberFormat="1" applyFont="1" applyFill="1" applyAlignment="1">
      <alignment vertical="center"/>
    </xf>
    <xf numFmtId="164" fontId="34" fillId="0" borderId="0" xfId="0" applyNumberFormat="1" applyFont="1"/>
    <xf numFmtId="164" fontId="37" fillId="0" borderId="0" xfId="1" applyNumberFormat="1" applyFont="1" applyFill="1" applyAlignment="1">
      <alignment horizontal="center"/>
    </xf>
    <xf numFmtId="164" fontId="37" fillId="0" borderId="0" xfId="1" applyNumberFormat="1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164" fontId="37" fillId="0" borderId="4" xfId="1" applyNumberFormat="1" applyFont="1" applyFill="1" applyBorder="1" applyAlignment="1">
      <alignment horizontal="center" vertical="center" wrapText="1"/>
    </xf>
    <xf numFmtId="164" fontId="37" fillId="0" borderId="0" xfId="1" applyNumberFormat="1" applyFont="1" applyFill="1" applyAlignment="1">
      <alignment horizontal="center" vertical="center" wrapText="1"/>
    </xf>
    <xf numFmtId="37" fontId="36" fillId="0" borderId="0" xfId="0" applyNumberFormat="1" applyFont="1" applyAlignment="1">
      <alignment horizontal="center" vertical="center"/>
    </xf>
    <xf numFmtId="0" fontId="36" fillId="0" borderId="0" xfId="1" applyNumberFormat="1" applyFont="1" applyFill="1" applyAlignment="1">
      <alignment horizontal="center" vertical="center"/>
    </xf>
    <xf numFmtId="164" fontId="36" fillId="0" borderId="0" xfId="1" applyNumberFormat="1" applyFont="1" applyFill="1" applyAlignment="1">
      <alignment vertical="center"/>
    </xf>
    <xf numFmtId="37" fontId="31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/>
    <xf numFmtId="164" fontId="36" fillId="0" borderId="8" xfId="1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164" fontId="37" fillId="0" borderId="8" xfId="1" applyNumberFormat="1" applyFont="1" applyFill="1" applyBorder="1" applyAlignment="1">
      <alignment horizontal="right" vertical="center" wrapText="1" readingOrder="2"/>
    </xf>
    <xf numFmtId="0" fontId="35" fillId="0" borderId="0" xfId="0" applyFont="1" applyAlignment="1">
      <alignment vertical="center" readingOrder="2"/>
    </xf>
    <xf numFmtId="165" fontId="35" fillId="0" borderId="0" xfId="1" applyNumberFormat="1" applyFont="1" applyFill="1" applyAlignment="1">
      <alignment vertical="center" readingOrder="2"/>
    </xf>
    <xf numFmtId="165" fontId="36" fillId="0" borderId="0" xfId="1" applyNumberFormat="1" applyFont="1" applyFill="1"/>
    <xf numFmtId="0" fontId="36" fillId="0" borderId="1" xfId="0" applyFont="1" applyBorder="1" applyAlignment="1">
      <alignment horizontal="center" vertical="center"/>
    </xf>
    <xf numFmtId="164" fontId="36" fillId="0" borderId="1" xfId="1" applyNumberFormat="1" applyFont="1" applyFill="1" applyBorder="1" applyAlignment="1">
      <alignment horizontal="center" vertical="center" wrapText="1"/>
    </xf>
    <xf numFmtId="164" fontId="36" fillId="0" borderId="0" xfId="1" applyNumberFormat="1" applyFont="1" applyFill="1" applyAlignment="1">
      <alignment horizontal="center" vertical="center"/>
    </xf>
    <xf numFmtId="164" fontId="36" fillId="0" borderId="1" xfId="1" applyNumberFormat="1" applyFont="1" applyFill="1" applyBorder="1" applyAlignment="1">
      <alignment horizontal="center" vertical="center"/>
    </xf>
    <xf numFmtId="165" fontId="36" fillId="0" borderId="1" xfId="1" applyNumberFormat="1" applyFont="1" applyFill="1" applyBorder="1" applyAlignment="1">
      <alignment horizontal="center" vertical="center" wrapText="1"/>
    </xf>
    <xf numFmtId="165" fontId="36" fillId="0" borderId="1" xfId="1" applyNumberFormat="1" applyFont="1" applyFill="1" applyBorder="1" applyAlignment="1">
      <alignment horizontal="center" vertical="center"/>
    </xf>
    <xf numFmtId="165" fontId="36" fillId="0" borderId="0" xfId="1" applyNumberFormat="1" applyFont="1" applyFill="1" applyAlignment="1">
      <alignment horizontal="center"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 applyAlignment="1">
      <alignment vertical="center"/>
    </xf>
    <xf numFmtId="164" fontId="36" fillId="0" borderId="0" xfId="1" applyNumberFormat="1" applyFont="1" applyFill="1" applyBorder="1" applyAlignment="1">
      <alignment vertical="center" wrapText="1"/>
    </xf>
    <xf numFmtId="164" fontId="36" fillId="0" borderId="8" xfId="1" applyNumberFormat="1" applyFont="1" applyFill="1" applyBorder="1" applyAlignment="1">
      <alignment vertical="center" wrapText="1"/>
    </xf>
    <xf numFmtId="165" fontId="34" fillId="0" borderId="0" xfId="1" applyNumberFormat="1" applyFont="1" applyFill="1"/>
    <xf numFmtId="164" fontId="35" fillId="0" borderId="0" xfId="1" applyNumberFormat="1" applyFont="1" applyFill="1" applyBorder="1" applyAlignment="1">
      <alignment horizontal="left" vertical="center"/>
    </xf>
    <xf numFmtId="3" fontId="38" fillId="0" borderId="0" xfId="0" applyNumberFormat="1" applyFont="1"/>
    <xf numFmtId="164" fontId="36" fillId="0" borderId="0" xfId="1" applyNumberFormat="1" applyFont="1" applyFill="1"/>
    <xf numFmtId="2" fontId="36" fillId="0" borderId="9" xfId="0" applyNumberFormat="1" applyFont="1" applyBorder="1" applyAlignment="1">
      <alignment vertical="center"/>
    </xf>
    <xf numFmtId="164" fontId="35" fillId="0" borderId="8" xfId="1" applyNumberFormat="1" applyFont="1" applyFill="1" applyBorder="1" applyAlignment="1">
      <alignment vertical="center"/>
    </xf>
    <xf numFmtId="165" fontId="35" fillId="0" borderId="0" xfId="1" applyNumberFormat="1" applyFont="1" applyFill="1" applyBorder="1" applyAlignment="1">
      <alignment vertical="center"/>
    </xf>
    <xf numFmtId="164" fontId="35" fillId="0" borderId="8" xfId="1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right" vertical="center" wrapText="1" readingOrder="2"/>
    </xf>
    <xf numFmtId="37" fontId="31" fillId="0" borderId="1" xfId="0" applyNumberFormat="1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vertical="center" wrapText="1" readingOrder="2"/>
    </xf>
    <xf numFmtId="37" fontId="32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right" vertical="center" wrapText="1" readingOrder="2"/>
    </xf>
    <xf numFmtId="0" fontId="36" fillId="0" borderId="0" xfId="0" applyFont="1" applyAlignment="1">
      <alignment vertical="center" wrapText="1"/>
    </xf>
    <xf numFmtId="164" fontId="31" fillId="0" borderId="8" xfId="1" applyNumberFormat="1" applyFont="1" applyFill="1" applyBorder="1" applyAlignment="1">
      <alignment vertical="center"/>
    </xf>
    <xf numFmtId="164" fontId="36" fillId="0" borderId="0" xfId="1" applyNumberFormat="1" applyFont="1" applyFill="1" applyBorder="1" applyAlignment="1">
      <alignment vertical="center" wrapText="1" readingOrder="2"/>
    </xf>
    <xf numFmtId="164" fontId="36" fillId="0" borderId="0" xfId="0" applyNumberFormat="1" applyFont="1"/>
    <xf numFmtId="3" fontId="36" fillId="0" borderId="0" xfId="0" applyNumberFormat="1" applyFont="1"/>
    <xf numFmtId="0" fontId="31" fillId="0" borderId="14" xfId="0" applyFont="1" applyBorder="1" applyAlignment="1">
      <alignment horizontal="center" vertical="center" wrapText="1" readingOrder="2"/>
    </xf>
    <xf numFmtId="164" fontId="31" fillId="0" borderId="14" xfId="1" applyNumberFormat="1" applyFont="1" applyFill="1" applyBorder="1" applyAlignment="1">
      <alignment horizontal="center" vertical="center" wrapText="1" readingOrder="2"/>
    </xf>
    <xf numFmtId="164" fontId="32" fillId="0" borderId="0" xfId="1" applyNumberFormat="1" applyFont="1" applyFill="1" applyAlignment="1">
      <alignment vertical="center" wrapText="1"/>
    </xf>
    <xf numFmtId="164" fontId="32" fillId="0" borderId="3" xfId="1" applyNumberFormat="1" applyFont="1" applyFill="1" applyBorder="1" applyAlignment="1">
      <alignment vertical="center" wrapText="1"/>
    </xf>
    <xf numFmtId="37" fontId="39" fillId="0" borderId="0" xfId="0" applyNumberFormat="1" applyFont="1" applyAlignment="1">
      <alignment horizontal="center" vertical="center" wrapText="1"/>
    </xf>
    <xf numFmtId="10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 readingOrder="2"/>
    </xf>
    <xf numFmtId="164" fontId="30" fillId="0" borderId="8" xfId="1" applyNumberFormat="1" applyFont="1" applyFill="1" applyBorder="1" applyAlignment="1">
      <alignment vertical="center"/>
    </xf>
    <xf numFmtId="10" fontId="30" fillId="0" borderId="2" xfId="2" applyNumberFormat="1" applyFont="1" applyFill="1" applyBorder="1" applyAlignment="1">
      <alignment horizontal="center" vertical="center" wrapText="1" readingOrder="2"/>
    </xf>
    <xf numFmtId="37" fontId="32" fillId="0" borderId="0" xfId="0" quotePrefix="1" applyNumberFormat="1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26" fillId="0" borderId="0" xfId="0" applyFont="1" applyAlignment="1">
      <alignment vertical="center" wrapText="1" readingOrder="2"/>
    </xf>
    <xf numFmtId="0" fontId="27" fillId="0" borderId="0" xfId="0" applyFont="1" applyAlignment="1">
      <alignment vertical="center" wrapText="1" readingOrder="2"/>
    </xf>
    <xf numFmtId="0" fontId="27" fillId="0" borderId="0" xfId="0" applyFont="1" applyAlignment="1">
      <alignment horizontal="center" vertical="center" readingOrder="2"/>
    </xf>
    <xf numFmtId="37" fontId="27" fillId="0" borderId="0" xfId="0" quotePrefix="1" applyNumberFormat="1" applyFont="1" applyAlignment="1">
      <alignment horizontal="right" vertical="center" wrapText="1"/>
    </xf>
    <xf numFmtId="0" fontId="27" fillId="0" borderId="0" xfId="3" applyFont="1" applyAlignment="1">
      <alignment vertical="center"/>
    </xf>
    <xf numFmtId="0" fontId="27" fillId="0" borderId="0" xfId="3" applyFont="1" applyAlignment="1">
      <alignment horizontal="right" vertical="center"/>
    </xf>
    <xf numFmtId="10" fontId="27" fillId="0" borderId="2" xfId="0" applyNumberFormat="1" applyFont="1" applyBorder="1" applyAlignment="1">
      <alignment horizontal="center" vertical="center"/>
    </xf>
    <xf numFmtId="164" fontId="41" fillId="0" borderId="0" xfId="1" applyNumberFormat="1" applyFont="1" applyFill="1"/>
    <xf numFmtId="165" fontId="42" fillId="0" borderId="0" xfId="1" applyNumberFormat="1" applyFont="1" applyFill="1"/>
    <xf numFmtId="164" fontId="42" fillId="0" borderId="0" xfId="1" applyNumberFormat="1" applyFont="1" applyFill="1"/>
    <xf numFmtId="3" fontId="41" fillId="0" borderId="0" xfId="0" applyNumberFormat="1" applyFont="1"/>
    <xf numFmtId="0" fontId="41" fillId="0" borderId="0" xfId="0" applyFont="1"/>
    <xf numFmtId="164" fontId="41" fillId="0" borderId="0" xfId="0" applyNumberFormat="1" applyFont="1"/>
    <xf numFmtId="0" fontId="26" fillId="0" borderId="1" xfId="0" applyFont="1" applyBorder="1" applyAlignment="1">
      <alignment horizontal="center" vertical="center" wrapText="1" readingOrder="2"/>
    </xf>
    <xf numFmtId="164" fontId="27" fillId="0" borderId="1" xfId="1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164" fontId="27" fillId="0" borderId="0" xfId="0" applyNumberFormat="1" applyFont="1" applyAlignment="1">
      <alignment vertical="center"/>
    </xf>
    <xf numFmtId="165" fontId="27" fillId="0" borderId="0" xfId="1" applyNumberFormat="1" applyFont="1" applyFill="1" applyAlignment="1">
      <alignment vertical="center"/>
    </xf>
    <xf numFmtId="165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26" fillId="0" borderId="3" xfId="1" applyNumberFormat="1" applyFont="1" applyFill="1" applyBorder="1" applyAlignment="1">
      <alignment horizontal="center" vertical="center" wrapText="1" readingOrder="2"/>
    </xf>
    <xf numFmtId="165" fontId="26" fillId="0" borderId="3" xfId="1" applyNumberFormat="1" applyFont="1" applyFill="1" applyBorder="1" applyAlignment="1">
      <alignment horizontal="center" vertic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164" fontId="26" fillId="0" borderId="0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Border="1" applyAlignment="1">
      <alignment horizontal="center" vertical="center" wrapText="1" readingOrder="2"/>
    </xf>
    <xf numFmtId="165" fontId="27" fillId="0" borderId="1" xfId="1" applyNumberFormat="1" applyFont="1" applyFill="1" applyBorder="1" applyAlignment="1">
      <alignment horizontal="center" vertical="center" wrapText="1" readingOrder="2"/>
    </xf>
    <xf numFmtId="165" fontId="26" fillId="0" borderId="4" xfId="0" applyNumberFormat="1" applyFont="1" applyBorder="1" applyAlignment="1">
      <alignment horizontal="center" vertical="center" wrapText="1" readingOrder="2"/>
    </xf>
    <xf numFmtId="0" fontId="26" fillId="0" borderId="4" xfId="0" applyFont="1" applyBorder="1" applyAlignment="1">
      <alignment horizontal="center" vertical="center" wrapText="1" readingOrder="2"/>
    </xf>
    <xf numFmtId="165" fontId="26" fillId="0" borderId="4" xfId="1" applyNumberFormat="1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37" fontId="2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27" fillId="0" borderId="8" xfId="1" applyNumberFormat="1" applyFont="1" applyFill="1" applyBorder="1" applyAlignment="1">
      <alignment horizontal="center" vertical="center" readingOrder="2"/>
    </xf>
    <xf numFmtId="164" fontId="27" fillId="0" borderId="8" xfId="1" applyNumberFormat="1" applyFont="1" applyFill="1" applyBorder="1" applyAlignment="1">
      <alignment horizontal="left" vertical="center" readingOrder="2"/>
    </xf>
    <xf numFmtId="165" fontId="27" fillId="0" borderId="0" xfId="0" applyNumberFormat="1" applyFont="1" applyAlignment="1">
      <alignment vertical="center"/>
    </xf>
    <xf numFmtId="164" fontId="40" fillId="3" borderId="0" xfId="1" applyNumberFormat="1" applyFont="1" applyFill="1" applyAlignment="1">
      <alignment vertical="center"/>
    </xf>
    <xf numFmtId="164" fontId="26" fillId="0" borderId="0" xfId="1" applyNumberFormat="1" applyFont="1" applyFill="1" applyBorder="1" applyAlignment="1">
      <alignment horizontal="center" vertical="center" readingOrder="2"/>
    </xf>
    <xf numFmtId="164" fontId="27" fillId="0" borderId="1" xfId="1" applyNumberFormat="1" applyFont="1" applyFill="1" applyBorder="1" applyAlignment="1">
      <alignment horizontal="center" vertical="center" wrapText="1" readingOrder="2"/>
    </xf>
    <xf numFmtId="164" fontId="27" fillId="0" borderId="0" xfId="1" applyNumberFormat="1" applyFont="1" applyFill="1" applyBorder="1" applyAlignment="1">
      <alignment horizontal="center" vertical="center" readingOrder="2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164" fontId="27" fillId="0" borderId="0" xfId="1" applyNumberFormat="1" applyFont="1" applyFill="1" applyBorder="1" applyAlignment="1">
      <alignment horizontal="center" vertical="center" wrapText="1" readingOrder="2"/>
    </xf>
    <xf numFmtId="164" fontId="27" fillId="0" borderId="0" xfId="1" applyNumberFormat="1" applyFont="1" applyFill="1" applyAlignment="1">
      <alignment horizontal="center" vertical="center" wrapText="1" readingOrder="2"/>
    </xf>
    <xf numFmtId="164" fontId="27" fillId="0" borderId="3" xfId="1" applyNumberFormat="1" applyFont="1" applyFill="1" applyBorder="1" applyAlignment="1">
      <alignment horizontal="center" vertical="center" wrapText="1" readingOrder="2"/>
    </xf>
    <xf numFmtId="164" fontId="27" fillId="0" borderId="1" xfId="1" applyNumberFormat="1" applyFont="1" applyFill="1" applyBorder="1" applyAlignment="1">
      <alignment horizontal="center" vertical="center" wrapText="1" readingOrder="2"/>
    </xf>
    <xf numFmtId="10" fontId="27" fillId="0" borderId="3" xfId="2" applyNumberFormat="1" applyFont="1" applyFill="1" applyBorder="1" applyAlignment="1">
      <alignment horizontal="center" vertical="center" wrapText="1" readingOrder="2"/>
    </xf>
    <xf numFmtId="10" fontId="27" fillId="0" borderId="1" xfId="2" applyNumberFormat="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16" xfId="0" applyFont="1" applyBorder="1" applyAlignment="1">
      <alignment horizontal="center" vertical="center" wrapText="1" readingOrder="2"/>
    </xf>
    <xf numFmtId="164" fontId="27" fillId="0" borderId="0" xfId="1" applyNumberFormat="1" applyFont="1" applyFill="1" applyAlignment="1">
      <alignment horizontal="center" vertical="center"/>
    </xf>
    <xf numFmtId="164" fontId="27" fillId="0" borderId="3" xfId="1" applyNumberFormat="1" applyFont="1" applyFill="1" applyBorder="1" applyAlignment="1">
      <alignment horizontal="center" vertical="center" readingOrder="2"/>
    </xf>
    <xf numFmtId="164" fontId="27" fillId="0" borderId="1" xfId="1" applyNumberFormat="1" applyFont="1" applyFill="1" applyBorder="1" applyAlignment="1">
      <alignment horizontal="center" vertical="center" readingOrder="2"/>
    </xf>
    <xf numFmtId="164" fontId="27" fillId="0" borderId="0" xfId="1" applyNumberFormat="1" applyFont="1" applyFill="1" applyBorder="1" applyAlignment="1">
      <alignment horizontal="center" vertical="center" readingOrder="2"/>
    </xf>
    <xf numFmtId="0" fontId="26" fillId="0" borderId="0" xfId="0" applyFont="1" applyAlignment="1">
      <alignment horizontal="right" vertical="center" readingOrder="2"/>
    </xf>
    <xf numFmtId="164" fontId="27" fillId="0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 readingOrder="2"/>
    </xf>
    <xf numFmtId="0" fontId="28" fillId="0" borderId="3" xfId="0" applyFont="1" applyBorder="1" applyAlignment="1">
      <alignment horizontal="center" vertical="center" wrapText="1" readingOrder="2"/>
    </xf>
    <xf numFmtId="0" fontId="28" fillId="0" borderId="1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 readingOrder="2"/>
    </xf>
    <xf numFmtId="0" fontId="28" fillId="0" borderId="1" xfId="0" applyFont="1" applyBorder="1" applyAlignment="1">
      <alignment horizontal="center" vertical="center" readingOrder="2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28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 readingOrder="2"/>
    </xf>
    <xf numFmtId="0" fontId="31" fillId="0" borderId="1" xfId="0" applyFont="1" applyBorder="1" applyAlignment="1">
      <alignment horizontal="center" vertical="center" wrapText="1" readingOrder="2"/>
    </xf>
    <xf numFmtId="0" fontId="32" fillId="0" borderId="3" xfId="0" applyFont="1" applyBorder="1" applyAlignment="1">
      <alignment horizontal="center" vertical="center" readingOrder="2"/>
    </xf>
    <xf numFmtId="0" fontId="32" fillId="0" borderId="1" xfId="0" applyFont="1" applyBorder="1" applyAlignment="1">
      <alignment horizontal="center" vertical="center" readingOrder="2"/>
    </xf>
    <xf numFmtId="0" fontId="32" fillId="0" borderId="0" xfId="0" applyFont="1" applyAlignment="1">
      <alignment horizontal="center" vertical="center" wrapText="1" readingOrder="2"/>
    </xf>
    <xf numFmtId="0" fontId="32" fillId="0" borderId="1" xfId="0" applyFont="1" applyBorder="1" applyAlignment="1">
      <alignment horizontal="center" vertical="center" wrapText="1" readingOrder="2"/>
    </xf>
    <xf numFmtId="164" fontId="32" fillId="0" borderId="0" xfId="1" applyNumberFormat="1" applyFont="1" applyFill="1" applyBorder="1" applyAlignment="1">
      <alignment horizontal="center" vertical="center" readingOrder="2"/>
    </xf>
    <xf numFmtId="164" fontId="32" fillId="0" borderId="1" xfId="1" applyNumberFormat="1" applyFont="1" applyFill="1" applyBorder="1" applyAlignment="1">
      <alignment horizontal="center" vertical="center" readingOrder="2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37" fontId="31" fillId="0" borderId="11" xfId="0" applyNumberFormat="1" applyFont="1" applyBorder="1" applyAlignment="1">
      <alignment horizontal="center" vertical="center"/>
    </xf>
    <xf numFmtId="0" fontId="34" fillId="0" borderId="12" xfId="0" applyFont="1" applyBorder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165" fontId="35" fillId="0" borderId="0" xfId="1" applyNumberFormat="1" applyFont="1" applyFill="1" applyAlignment="1">
      <alignment horizontal="right" vertical="center" readingOrder="2"/>
    </xf>
    <xf numFmtId="0" fontId="37" fillId="0" borderId="1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center" vertical="center" wrapText="1" readingOrder="2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165" fontId="35" fillId="0" borderId="1" xfId="1" applyNumberFormat="1" applyFont="1" applyFill="1" applyBorder="1" applyAlignment="1">
      <alignment horizontal="center" vertical="center" wrapText="1" readingOrder="2"/>
    </xf>
    <xf numFmtId="37" fontId="35" fillId="0" borderId="1" xfId="0" applyNumberFormat="1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165" fontId="35" fillId="0" borderId="1" xfId="1" applyNumberFormat="1" applyFont="1" applyFill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 wrapText="1" readingOrder="2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6" fillId="0" borderId="3" xfId="1" applyNumberFormat="1" applyFont="1" applyFill="1" applyBorder="1" applyAlignment="1">
      <alignment horizontal="center" vertical="center" wrapText="1" readingOrder="2"/>
    </xf>
    <xf numFmtId="164" fontId="26" fillId="0" borderId="0" xfId="1" applyNumberFormat="1" applyFont="1" applyFill="1" applyBorder="1" applyAlignment="1">
      <alignment horizontal="center" vertical="center" wrapText="1" readingOrder="2"/>
    </xf>
    <xf numFmtId="165" fontId="26" fillId="0" borderId="3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Border="1" applyAlignment="1">
      <alignment horizontal="center" vertic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0" fontId="32" fillId="0" borderId="3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0" borderId="3" xfId="0" applyFont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37" fontId="31" fillId="0" borderId="1" xfId="0" applyNumberFormat="1" applyFont="1" applyBorder="1" applyAlignment="1">
      <alignment horizontal="center" vertical="center" wrapText="1" readingOrder="2"/>
    </xf>
    <xf numFmtId="164" fontId="31" fillId="0" borderId="1" xfId="0" applyNumberFormat="1" applyFont="1" applyBorder="1" applyAlignment="1">
      <alignment horizontal="center" vertical="center" wrapText="1" readingOrder="2"/>
    </xf>
    <xf numFmtId="0" fontId="31" fillId="0" borderId="4" xfId="0" applyFont="1" applyBorder="1" applyAlignment="1">
      <alignment horizontal="center" vertical="center" wrapText="1" readingOrder="2"/>
    </xf>
    <xf numFmtId="164" fontId="31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37" fontId="16" fillId="0" borderId="4" xfId="0" applyNumberFormat="1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37" fontId="31" fillId="0" borderId="11" xfId="0" applyNumberFormat="1" applyFont="1" applyFill="1" applyBorder="1" applyAlignment="1">
      <alignment horizontal="center" vertical="center" wrapText="1"/>
    </xf>
    <xf numFmtId="37" fontId="32" fillId="0" borderId="0" xfId="0" applyNumberFormat="1" applyFont="1" applyFill="1" applyAlignment="1">
      <alignment horizontal="center" vertical="center"/>
    </xf>
    <xf numFmtId="164" fontId="34" fillId="0" borderId="0" xfId="0" applyNumberFormat="1" applyFont="1" applyFill="1"/>
    <xf numFmtId="0" fontId="34" fillId="0" borderId="0" xfId="0" applyFont="1" applyFill="1"/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28575</xdr:rowOff>
    </xdr:from>
    <xdr:to>
      <xdr:col>10</xdr:col>
      <xdr:colOff>590550</xdr:colOff>
      <xdr:row>35</xdr:row>
      <xdr:rowOff>209550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48EAC-A32A-49F5-BCCD-753E3660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999850" y="28575"/>
          <a:ext cx="6076949" cy="764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1"/>
  <sheetViews>
    <sheetView rightToLeft="1" tabSelected="1" view="pageBreakPreview" zoomScaleNormal="100" zoomScaleSheetLayoutView="100" workbookViewId="0">
      <selection activeCell="G40" sqref="G40"/>
    </sheetView>
  </sheetViews>
  <sheetFormatPr defaultColWidth="9.140625" defaultRowHeight="17.25"/>
  <cols>
    <col min="1" max="1" width="2.7109375" style="14" customWidth="1"/>
    <col min="2" max="16384" width="9.140625" style="14"/>
  </cols>
  <sheetData>
    <row r="8" spans="2:13">
      <c r="M8" s="14" t="s">
        <v>55</v>
      </c>
    </row>
    <row r="10" spans="2:13">
      <c r="J10" s="18"/>
    </row>
    <row r="14" spans="2:13" ht="15" customHeight="1">
      <c r="B14" s="243" t="s">
        <v>68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3" ht="15" customHeight="1">
      <c r="B15" s="243"/>
      <c r="C15" s="243"/>
      <c r="D15" s="243"/>
      <c r="E15" s="243"/>
      <c r="F15" s="243"/>
      <c r="G15" s="243"/>
      <c r="H15" s="243"/>
      <c r="I15" s="243"/>
      <c r="J15" s="243"/>
      <c r="K15" s="243"/>
    </row>
    <row r="16" spans="2:13" ht="15" customHeight="1">
      <c r="B16" s="243"/>
      <c r="C16" s="243"/>
      <c r="D16" s="243"/>
      <c r="E16" s="243"/>
      <c r="F16" s="243"/>
      <c r="G16" s="243"/>
      <c r="H16" s="243"/>
      <c r="I16" s="243"/>
      <c r="J16" s="243"/>
      <c r="K16" s="243"/>
    </row>
    <row r="18" spans="2:11" ht="15" customHeight="1">
      <c r="B18" s="243" t="s">
        <v>435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ht="15" customHeight="1">
      <c r="B19" s="243"/>
      <c r="C19" s="243"/>
      <c r="D19" s="243"/>
      <c r="E19" s="243"/>
      <c r="F19" s="243"/>
      <c r="G19" s="243"/>
      <c r="H19" s="243"/>
      <c r="I19" s="243"/>
      <c r="J19" s="243"/>
      <c r="K19" s="243"/>
    </row>
    <row r="20" spans="2:11" ht="15" customHeight="1">
      <c r="B20" s="243"/>
      <c r="C20" s="243"/>
      <c r="D20" s="243"/>
      <c r="E20" s="243"/>
      <c r="F20" s="243"/>
      <c r="G20" s="243"/>
      <c r="H20" s="243"/>
      <c r="I20" s="243"/>
      <c r="J20" s="243"/>
      <c r="K20" s="243"/>
    </row>
    <row r="21" spans="2:11" ht="1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C281"/>
  <sheetViews>
    <sheetView rightToLeft="1" view="pageBreakPreview" zoomScale="60" zoomScaleNormal="100" workbookViewId="0">
      <selection activeCell="AA1" sqref="AA1:AA1048576"/>
    </sheetView>
  </sheetViews>
  <sheetFormatPr defaultColWidth="9.140625" defaultRowHeight="30.75"/>
  <cols>
    <col min="1" max="1" width="9.140625" style="4"/>
    <col min="2" max="2" width="56.85546875" style="31" customWidth="1"/>
    <col min="3" max="3" width="1.85546875" style="31" customWidth="1"/>
    <col min="4" max="4" width="21.140625" style="32" bestFit="1" customWidth="1"/>
    <col min="5" max="5" width="1.140625" style="33" customWidth="1"/>
    <col min="6" max="6" width="28.42578125" style="33" bestFit="1" customWidth="1"/>
    <col min="7" max="7" width="1.42578125" style="33" customWidth="1"/>
    <col min="8" max="8" width="28.42578125" style="33" bestFit="1" customWidth="1"/>
    <col min="9" max="9" width="1.5703125" style="33" customWidth="1"/>
    <col min="10" max="10" width="18.85546875" style="33" bestFit="1" customWidth="1"/>
    <col min="11" max="11" width="2.140625" style="33" customWidth="1"/>
    <col min="12" max="12" width="24.42578125" style="33" bestFit="1" customWidth="1"/>
    <col min="13" max="13" width="1.42578125" style="33" customWidth="1"/>
    <col min="14" max="14" width="18.85546875" style="33" bestFit="1" customWidth="1"/>
    <col min="15" max="15" width="1.85546875" style="33" customWidth="1"/>
    <col min="16" max="16" width="26.85546875" style="33" bestFit="1" customWidth="1"/>
    <col min="17" max="17" width="1.140625" style="33" customWidth="1"/>
    <col min="18" max="18" width="21.140625" style="33" bestFit="1" customWidth="1"/>
    <col min="19" max="19" width="1.42578125" style="33" customWidth="1"/>
    <col min="20" max="20" width="13.28515625" style="33" bestFit="1" customWidth="1"/>
    <col min="21" max="21" width="1.5703125" style="33" customWidth="1"/>
    <col min="22" max="22" width="28.42578125" style="33" bestFit="1" customWidth="1"/>
    <col min="23" max="23" width="1.85546875" style="33" customWidth="1"/>
    <col min="24" max="24" width="28.42578125" style="32" bestFit="1" customWidth="1"/>
    <col min="25" max="25" width="1.5703125" style="31" customWidth="1"/>
    <col min="26" max="26" width="14.7109375" style="34" bestFit="1" customWidth="1"/>
    <col min="27" max="27" width="8" style="31" bestFit="1" customWidth="1"/>
    <col min="28" max="28" width="9.140625" style="4"/>
    <col min="29" max="29" width="24.42578125" style="4" bestFit="1" customWidth="1"/>
    <col min="30" max="16384" width="9.140625" style="4"/>
  </cols>
  <sheetData>
    <row r="1" spans="1:29" s="31" customFormat="1" ht="31.5">
      <c r="B1" s="252" t="s">
        <v>83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29" s="31" customFormat="1" ht="31.5">
      <c r="B2" s="252" t="s">
        <v>47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9" s="31" customFormat="1" ht="31.5">
      <c r="B3" s="252" t="s">
        <v>436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9" s="31" customFormat="1" ht="31.5">
      <c r="B4" s="259" t="s">
        <v>25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9" s="31" customFormat="1" ht="31.5">
      <c r="B5" s="259" t="s">
        <v>26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</row>
    <row r="6" spans="1:29" s="31" customFormat="1"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2"/>
      <c r="Z6" s="34"/>
    </row>
    <row r="7" spans="1:29" s="31" customFormat="1" ht="32.25" thickBot="1">
      <c r="B7" s="35"/>
      <c r="C7" s="197"/>
      <c r="D7" s="244" t="s">
        <v>423</v>
      </c>
      <c r="E7" s="244"/>
      <c r="F7" s="244"/>
      <c r="G7" s="244"/>
      <c r="H7" s="244"/>
      <c r="I7" s="36"/>
      <c r="J7" s="260" t="s">
        <v>7</v>
      </c>
      <c r="K7" s="260"/>
      <c r="L7" s="260"/>
      <c r="M7" s="260"/>
      <c r="N7" s="260"/>
      <c r="O7" s="260"/>
      <c r="P7" s="260"/>
      <c r="Q7" s="33"/>
      <c r="R7" s="245" t="s">
        <v>437</v>
      </c>
      <c r="S7" s="245"/>
      <c r="T7" s="245"/>
      <c r="U7" s="245"/>
      <c r="V7" s="245"/>
      <c r="W7" s="245"/>
      <c r="X7" s="245"/>
      <c r="Y7" s="245"/>
      <c r="Z7" s="245"/>
    </row>
    <row r="8" spans="1:29" s="31" customFormat="1">
      <c r="B8" s="253" t="s">
        <v>1</v>
      </c>
      <c r="C8" s="198"/>
      <c r="D8" s="258" t="s">
        <v>3</v>
      </c>
      <c r="E8" s="246"/>
      <c r="F8" s="258" t="s">
        <v>0</v>
      </c>
      <c r="G8" s="246"/>
      <c r="H8" s="248" t="s">
        <v>21</v>
      </c>
      <c r="I8" s="38"/>
      <c r="J8" s="255" t="s">
        <v>4</v>
      </c>
      <c r="K8" s="255"/>
      <c r="L8" s="255"/>
      <c r="M8" s="40"/>
      <c r="N8" s="255" t="s">
        <v>5</v>
      </c>
      <c r="O8" s="255"/>
      <c r="P8" s="255"/>
      <c r="Q8" s="33"/>
      <c r="R8" s="256" t="s">
        <v>3</v>
      </c>
      <c r="S8" s="246"/>
      <c r="T8" s="248" t="s">
        <v>246</v>
      </c>
      <c r="U8" s="39"/>
      <c r="V8" s="256" t="s">
        <v>0</v>
      </c>
      <c r="W8" s="246"/>
      <c r="X8" s="248" t="s">
        <v>21</v>
      </c>
      <c r="Y8" s="199"/>
      <c r="Z8" s="250" t="s">
        <v>247</v>
      </c>
    </row>
    <row r="9" spans="1:29" s="31" customFormat="1" ht="31.5" thickBot="1">
      <c r="B9" s="254"/>
      <c r="C9" s="198"/>
      <c r="D9" s="257"/>
      <c r="E9" s="247"/>
      <c r="F9" s="257"/>
      <c r="G9" s="247"/>
      <c r="H9" s="249"/>
      <c r="I9" s="38"/>
      <c r="J9" s="37" t="s">
        <v>3</v>
      </c>
      <c r="K9" s="37"/>
      <c r="L9" s="37" t="s">
        <v>0</v>
      </c>
      <c r="M9" s="40"/>
      <c r="N9" s="37" t="s">
        <v>3</v>
      </c>
      <c r="O9" s="37"/>
      <c r="P9" s="37" t="s">
        <v>46</v>
      </c>
      <c r="Q9" s="33"/>
      <c r="R9" s="257"/>
      <c r="S9" s="246"/>
      <c r="T9" s="249"/>
      <c r="U9" s="39"/>
      <c r="V9" s="257"/>
      <c r="W9" s="246"/>
      <c r="X9" s="249"/>
      <c r="Y9" s="199"/>
      <c r="Z9" s="251"/>
    </row>
    <row r="10" spans="1:29" s="31" customFormat="1">
      <c r="A10" s="31">
        <v>1</v>
      </c>
      <c r="B10" s="200" t="s">
        <v>440</v>
      </c>
      <c r="D10" s="41">
        <v>0</v>
      </c>
      <c r="E10" s="41"/>
      <c r="F10" s="41">
        <v>0</v>
      </c>
      <c r="G10" s="41"/>
      <c r="H10" s="42">
        <v>0</v>
      </c>
      <c r="I10" s="32"/>
      <c r="J10" s="32">
        <v>2204695</v>
      </c>
      <c r="K10" s="32"/>
      <c r="L10" s="32">
        <v>10073856229</v>
      </c>
      <c r="M10" s="43"/>
      <c r="N10" s="32">
        <v>79351</v>
      </c>
      <c r="O10" s="32"/>
      <c r="P10" s="32">
        <v>338125343</v>
      </c>
      <c r="Q10" s="32"/>
      <c r="R10" s="32">
        <v>2125344</v>
      </c>
      <c r="S10" s="32"/>
      <c r="T10" s="32">
        <v>4204</v>
      </c>
      <c r="U10" s="32"/>
      <c r="V10" s="32">
        <v>9711279743</v>
      </c>
      <c r="W10" s="32"/>
      <c r="X10" s="33">
        <v>8881783250</v>
      </c>
      <c r="Y10" s="43"/>
      <c r="Z10" s="34">
        <f>X10/درآمدها!$J$5</f>
        <v>7.8695258586812685E-4</v>
      </c>
      <c r="AA10" s="213"/>
      <c r="AC10" s="213"/>
    </row>
    <row r="11" spans="1:29" s="31" customFormat="1">
      <c r="A11" s="31">
        <v>2</v>
      </c>
      <c r="B11" s="200" t="s">
        <v>441</v>
      </c>
      <c r="D11" s="45">
        <v>0</v>
      </c>
      <c r="E11" s="41"/>
      <c r="F11" s="41">
        <v>0</v>
      </c>
      <c r="G11" s="41"/>
      <c r="H11" s="46">
        <v>0</v>
      </c>
      <c r="I11" s="32"/>
      <c r="J11" s="32">
        <v>15080349</v>
      </c>
      <c r="K11" s="32"/>
      <c r="L11" s="32">
        <v>50460417240</v>
      </c>
      <c r="M11" s="43"/>
      <c r="N11" s="32">
        <v>711051</v>
      </c>
      <c r="O11" s="32"/>
      <c r="P11" s="32">
        <v>4370685976</v>
      </c>
      <c r="Q11" s="32"/>
      <c r="R11" s="32">
        <v>14369298</v>
      </c>
      <c r="S11" s="32"/>
      <c r="T11" s="32">
        <v>3095</v>
      </c>
      <c r="U11" s="32"/>
      <c r="V11" s="32">
        <v>45916180486</v>
      </c>
      <c r="W11" s="32"/>
      <c r="X11" s="33">
        <v>44208363099</v>
      </c>
      <c r="Y11" s="43"/>
      <c r="Z11" s="34">
        <f>X11/درآمدها!$J$5</f>
        <v>3.9169933197542427E-3</v>
      </c>
      <c r="AA11" s="213"/>
      <c r="AC11" s="213"/>
    </row>
    <row r="12" spans="1:29" s="31" customFormat="1">
      <c r="A12" s="31">
        <v>3</v>
      </c>
      <c r="B12" s="200" t="s">
        <v>430</v>
      </c>
      <c r="D12" s="45">
        <v>5270374</v>
      </c>
      <c r="E12" s="41"/>
      <c r="F12" s="41">
        <v>23002346553</v>
      </c>
      <c r="G12" s="41"/>
      <c r="H12" s="46">
        <v>22543482731</v>
      </c>
      <c r="I12" s="32"/>
      <c r="J12" s="32">
        <v>9291511</v>
      </c>
      <c r="K12" s="32"/>
      <c r="L12" s="32">
        <v>40304408332</v>
      </c>
      <c r="M12" s="43"/>
      <c r="N12" s="32">
        <v>1716425</v>
      </c>
      <c r="O12" s="32"/>
      <c r="P12" s="32">
        <v>7121749645</v>
      </c>
      <c r="Q12" s="32"/>
      <c r="R12" s="32">
        <v>12845460</v>
      </c>
      <c r="S12" s="32"/>
      <c r="T12" s="32">
        <v>4034</v>
      </c>
      <c r="U12" s="32"/>
      <c r="V12" s="32">
        <v>55844719802</v>
      </c>
      <c r="W12" s="32"/>
      <c r="X12" s="33">
        <v>51510265058</v>
      </c>
      <c r="Y12" s="43"/>
      <c r="Z12" s="34">
        <f>X12/درآمدها!$J$5</f>
        <v>4.5639636934560095E-3</v>
      </c>
      <c r="AA12" s="213"/>
      <c r="AC12" s="213"/>
    </row>
    <row r="13" spans="1:29" s="31" customFormat="1">
      <c r="A13" s="31">
        <v>4</v>
      </c>
      <c r="B13" s="200" t="s">
        <v>400</v>
      </c>
      <c r="D13" s="45">
        <v>3481249</v>
      </c>
      <c r="E13" s="41"/>
      <c r="F13" s="41">
        <v>50434450712</v>
      </c>
      <c r="G13" s="41"/>
      <c r="H13" s="46">
        <v>45852096285</v>
      </c>
      <c r="I13" s="32"/>
      <c r="J13" s="33">
        <v>817730</v>
      </c>
      <c r="K13" s="33"/>
      <c r="L13" s="32">
        <v>0</v>
      </c>
      <c r="M13" s="43"/>
      <c r="N13" s="32">
        <v>329883</v>
      </c>
      <c r="O13" s="32"/>
      <c r="P13" s="32">
        <v>3884650877</v>
      </c>
      <c r="Q13" s="32"/>
      <c r="R13" s="32">
        <v>3969096</v>
      </c>
      <c r="S13" s="32"/>
      <c r="T13" s="32">
        <v>11000</v>
      </c>
      <c r="U13" s="32"/>
      <c r="V13" s="32">
        <v>46001691136</v>
      </c>
      <c r="W13" s="32"/>
      <c r="X13" s="33">
        <v>43400278670</v>
      </c>
      <c r="Y13" s="43"/>
      <c r="Z13" s="34">
        <f>X13/درآمدها!$J$5</f>
        <v>3.8453946201348482E-3</v>
      </c>
      <c r="AA13" s="213"/>
      <c r="AC13" s="213"/>
    </row>
    <row r="14" spans="1:29" s="31" customFormat="1">
      <c r="A14" s="31">
        <v>5</v>
      </c>
      <c r="B14" s="200" t="s">
        <v>389</v>
      </c>
      <c r="D14" s="45">
        <v>624558</v>
      </c>
      <c r="E14" s="41"/>
      <c r="F14" s="41">
        <v>44095095203</v>
      </c>
      <c r="G14" s="41"/>
      <c r="H14" s="46">
        <v>46203052706</v>
      </c>
      <c r="I14" s="32"/>
      <c r="J14" s="32">
        <v>0</v>
      </c>
      <c r="K14" s="32"/>
      <c r="L14" s="32">
        <v>0</v>
      </c>
      <c r="M14" s="43"/>
      <c r="N14" s="32">
        <v>85192</v>
      </c>
      <c r="O14" s="32"/>
      <c r="P14" s="32">
        <v>5319180697</v>
      </c>
      <c r="Q14" s="32"/>
      <c r="R14" s="32">
        <v>539366</v>
      </c>
      <c r="S14" s="32"/>
      <c r="T14" s="32">
        <v>60920</v>
      </c>
      <c r="U14" s="32"/>
      <c r="V14" s="32">
        <v>38080362624</v>
      </c>
      <c r="W14" s="32"/>
      <c r="X14" s="33">
        <v>32662670571</v>
      </c>
      <c r="Y14" s="43"/>
      <c r="Z14" s="34">
        <f>X14/درآمدها!$J$5</f>
        <v>2.8940103967530638E-3</v>
      </c>
      <c r="AA14" s="213"/>
      <c r="AC14" s="213"/>
    </row>
    <row r="15" spans="1:29" s="31" customFormat="1">
      <c r="A15" s="31">
        <v>6</v>
      </c>
      <c r="B15" s="200" t="s">
        <v>402</v>
      </c>
      <c r="D15" s="45">
        <v>2946749</v>
      </c>
      <c r="E15" s="41"/>
      <c r="F15" s="41">
        <v>54312231197</v>
      </c>
      <c r="G15" s="41"/>
      <c r="H15" s="46">
        <v>56182359881</v>
      </c>
      <c r="I15" s="32"/>
      <c r="J15" s="32">
        <v>0</v>
      </c>
      <c r="K15" s="32"/>
      <c r="L15" s="32">
        <v>0</v>
      </c>
      <c r="M15" s="43"/>
      <c r="N15" s="32">
        <v>402020</v>
      </c>
      <c r="O15" s="32"/>
      <c r="P15" s="32">
        <v>7544303236</v>
      </c>
      <c r="Q15" s="32"/>
      <c r="R15" s="32">
        <v>2544729</v>
      </c>
      <c r="S15" s="32"/>
      <c r="T15" s="32">
        <v>19150</v>
      </c>
      <c r="U15" s="32"/>
      <c r="V15" s="32">
        <v>46902505026</v>
      </c>
      <c r="W15" s="32"/>
      <c r="X15" s="33">
        <v>48441607571</v>
      </c>
      <c r="Y15" s="43"/>
      <c r="Z15" s="34">
        <f>X15/درآمدها!$J$5</f>
        <v>4.2920714532869832E-3</v>
      </c>
      <c r="AA15" s="213"/>
      <c r="AC15" s="213"/>
    </row>
    <row r="16" spans="1:29" s="31" customFormat="1">
      <c r="A16" s="31">
        <v>7</v>
      </c>
      <c r="B16" s="200" t="s">
        <v>387</v>
      </c>
      <c r="D16" s="45">
        <v>764993</v>
      </c>
      <c r="E16" s="41"/>
      <c r="F16" s="41">
        <v>10081325926</v>
      </c>
      <c r="G16" s="41"/>
      <c r="H16" s="46">
        <v>10547320719</v>
      </c>
      <c r="I16" s="32"/>
      <c r="J16" s="32">
        <v>0</v>
      </c>
      <c r="K16" s="32"/>
      <c r="L16" s="32">
        <v>0</v>
      </c>
      <c r="M16" s="43"/>
      <c r="N16" s="32">
        <v>91578</v>
      </c>
      <c r="O16" s="32"/>
      <c r="P16" s="32">
        <v>1149046068</v>
      </c>
      <c r="Q16" s="32"/>
      <c r="R16" s="32">
        <v>673415</v>
      </c>
      <c r="S16" s="32"/>
      <c r="T16" s="32">
        <v>12000</v>
      </c>
      <c r="U16" s="32"/>
      <c r="V16" s="32">
        <v>8874481333</v>
      </c>
      <c r="W16" s="32"/>
      <c r="X16" s="33">
        <v>8032898173</v>
      </c>
      <c r="Y16" s="43"/>
      <c r="Z16" s="34">
        <f>X16/درآمدها!$J$5</f>
        <v>7.1173882668862723E-4</v>
      </c>
      <c r="AA16" s="213"/>
      <c r="AC16" s="213"/>
    </row>
    <row r="17" spans="1:29" s="31" customFormat="1">
      <c r="A17" s="31">
        <v>8</v>
      </c>
      <c r="B17" s="200" t="s">
        <v>365</v>
      </c>
      <c r="D17" s="45">
        <v>13475320</v>
      </c>
      <c r="E17" s="41"/>
      <c r="F17" s="41">
        <v>51603024690</v>
      </c>
      <c r="G17" s="41"/>
      <c r="H17" s="46">
        <v>57264231396</v>
      </c>
      <c r="I17" s="32"/>
      <c r="J17" s="32">
        <v>0</v>
      </c>
      <c r="K17" s="32"/>
      <c r="L17" s="32">
        <v>0</v>
      </c>
      <c r="M17" s="43"/>
      <c r="N17" s="32">
        <v>2674908</v>
      </c>
      <c r="O17" s="32"/>
      <c r="P17" s="32">
        <v>11644458911</v>
      </c>
      <c r="Q17" s="32"/>
      <c r="R17" s="32">
        <v>10800412</v>
      </c>
      <c r="S17" s="32"/>
      <c r="T17" s="32">
        <v>4529</v>
      </c>
      <c r="U17" s="32"/>
      <c r="V17" s="32">
        <v>41359606086</v>
      </c>
      <c r="W17" s="32"/>
      <c r="X17" s="33">
        <v>48624021310</v>
      </c>
      <c r="Y17" s="43"/>
      <c r="Z17" s="34">
        <f>X17/درآمدها!$J$5</f>
        <v>4.3082338566651475E-3</v>
      </c>
      <c r="AA17" s="213"/>
      <c r="AC17" s="213"/>
    </row>
    <row r="18" spans="1:29" s="31" customFormat="1">
      <c r="A18" s="31">
        <v>9</v>
      </c>
      <c r="B18" s="31" t="s">
        <v>356</v>
      </c>
      <c r="D18" s="45">
        <v>3296068</v>
      </c>
      <c r="E18" s="41"/>
      <c r="F18" s="41">
        <v>53788646378</v>
      </c>
      <c r="G18" s="41"/>
      <c r="H18" s="46">
        <v>54847880062</v>
      </c>
      <c r="I18" s="32"/>
      <c r="J18" s="32">
        <v>0</v>
      </c>
      <c r="K18" s="32"/>
      <c r="L18" s="32">
        <v>0</v>
      </c>
      <c r="M18" s="43"/>
      <c r="N18" s="32">
        <v>388878</v>
      </c>
      <c r="O18" s="32"/>
      <c r="P18" s="32">
        <v>6558321858</v>
      </c>
      <c r="Q18" s="32"/>
      <c r="R18" s="32">
        <v>2907190</v>
      </c>
      <c r="S18" s="32"/>
      <c r="T18" s="32">
        <v>16140</v>
      </c>
      <c r="U18" s="32"/>
      <c r="V18" s="32">
        <v>47442533001</v>
      </c>
      <c r="W18" s="32"/>
      <c r="X18" s="33">
        <v>46642860426</v>
      </c>
      <c r="Y18" s="43"/>
      <c r="Z18" s="34">
        <f>X18/درآمدها!$J$5</f>
        <v>4.1326970712246124E-3</v>
      </c>
      <c r="AA18" s="213"/>
      <c r="AC18" s="213"/>
    </row>
    <row r="19" spans="1:29" s="31" customFormat="1" ht="31.15" customHeight="1">
      <c r="A19" s="31">
        <v>10</v>
      </c>
      <c r="B19" s="31" t="s">
        <v>88</v>
      </c>
      <c r="D19" s="45">
        <v>4619159</v>
      </c>
      <c r="E19" s="41"/>
      <c r="F19" s="41">
        <v>31270196472</v>
      </c>
      <c r="G19" s="41"/>
      <c r="H19" s="46">
        <v>39396571536</v>
      </c>
      <c r="I19" s="32"/>
      <c r="J19" s="32">
        <v>0</v>
      </c>
      <c r="K19" s="32"/>
      <c r="L19" s="32">
        <v>0</v>
      </c>
      <c r="M19" s="43"/>
      <c r="N19" s="32">
        <v>529420</v>
      </c>
      <c r="O19" s="32"/>
      <c r="P19" s="32">
        <v>4085818563</v>
      </c>
      <c r="Q19" s="32"/>
      <c r="R19" s="32">
        <v>4089739</v>
      </c>
      <c r="S19" s="32"/>
      <c r="T19" s="32">
        <v>7720</v>
      </c>
      <c r="U19" s="32"/>
      <c r="V19" s="32">
        <v>27686196136</v>
      </c>
      <c r="W19" s="32"/>
      <c r="X19" s="33">
        <v>31384927012</v>
      </c>
      <c r="Y19" s="43"/>
      <c r="Z19" s="34">
        <f>X19/درآمدها!$J$5</f>
        <v>2.7807984921694442E-3</v>
      </c>
      <c r="AA19" s="213"/>
      <c r="AC19" s="213"/>
    </row>
    <row r="20" spans="1:29" s="31" customFormat="1">
      <c r="A20" s="31">
        <v>11</v>
      </c>
      <c r="B20" s="31" t="s">
        <v>334</v>
      </c>
      <c r="D20" s="45">
        <v>13781829</v>
      </c>
      <c r="E20" s="41"/>
      <c r="F20" s="41">
        <v>39953196121</v>
      </c>
      <c r="G20" s="41"/>
      <c r="H20" s="46">
        <v>37701924232</v>
      </c>
      <c r="I20" s="32"/>
      <c r="J20" s="32">
        <v>0</v>
      </c>
      <c r="K20" s="32"/>
      <c r="L20" s="32">
        <v>0</v>
      </c>
      <c r="M20" s="43"/>
      <c r="N20" s="32">
        <v>786158</v>
      </c>
      <c r="O20" s="32"/>
      <c r="P20" s="32">
        <v>2031964464</v>
      </c>
      <c r="Q20" s="32"/>
      <c r="R20" s="32">
        <v>12995671</v>
      </c>
      <c r="S20" s="32"/>
      <c r="T20" s="32">
        <v>2580</v>
      </c>
      <c r="U20" s="32"/>
      <c r="V20" s="32">
        <v>37674142682</v>
      </c>
      <c r="W20" s="32"/>
      <c r="X20" s="33">
        <v>33329334640</v>
      </c>
      <c r="Y20" s="43"/>
      <c r="Z20" s="34">
        <f>X20/درآمدها!$J$5</f>
        <v>2.9530788290979895E-3</v>
      </c>
      <c r="AA20" s="213"/>
      <c r="AC20" s="213"/>
    </row>
    <row r="21" spans="1:29" s="31" customFormat="1">
      <c r="A21" s="31">
        <v>12</v>
      </c>
      <c r="B21" s="31" t="s">
        <v>303</v>
      </c>
      <c r="D21" s="45">
        <v>7579661</v>
      </c>
      <c r="E21" s="41"/>
      <c r="F21" s="41">
        <v>39094696501</v>
      </c>
      <c r="G21" s="41"/>
      <c r="H21" s="46">
        <v>35563132727</v>
      </c>
      <c r="I21" s="32"/>
      <c r="J21" s="32">
        <v>1086716</v>
      </c>
      <c r="K21" s="32"/>
      <c r="L21" s="32">
        <v>5001072461</v>
      </c>
      <c r="M21" s="43"/>
      <c r="N21" s="32">
        <v>870542</v>
      </c>
      <c r="O21" s="32"/>
      <c r="P21" s="32">
        <v>4002662454</v>
      </c>
      <c r="Q21" s="32"/>
      <c r="R21" s="32">
        <v>7795835</v>
      </c>
      <c r="S21" s="32"/>
      <c r="T21" s="32">
        <v>4400</v>
      </c>
      <c r="U21" s="32"/>
      <c r="V21" s="32">
        <v>39664321698</v>
      </c>
      <c r="W21" s="32"/>
      <c r="X21" s="33">
        <v>34097579041</v>
      </c>
      <c r="Y21" s="43"/>
      <c r="Z21" s="34">
        <f>X21/درآمدها!$J$5</f>
        <v>3.0211475829651432E-3</v>
      </c>
      <c r="AA21" s="213"/>
      <c r="AC21" s="213"/>
    </row>
    <row r="22" spans="1:29" s="31" customFormat="1">
      <c r="A22" s="31">
        <v>13</v>
      </c>
      <c r="B22" s="31" t="s">
        <v>306</v>
      </c>
      <c r="D22" s="45">
        <v>12437776</v>
      </c>
      <c r="E22" s="41"/>
      <c r="F22" s="41">
        <v>67342445014</v>
      </c>
      <c r="G22" s="41"/>
      <c r="H22" s="46">
        <v>64044334989</v>
      </c>
      <c r="I22" s="32"/>
      <c r="J22" s="32">
        <v>0</v>
      </c>
      <c r="K22" s="32"/>
      <c r="L22" s="32">
        <v>0</v>
      </c>
      <c r="M22" s="43"/>
      <c r="N22" s="32">
        <v>12437776</v>
      </c>
      <c r="O22" s="32"/>
      <c r="P22" s="32">
        <v>60953392896</v>
      </c>
      <c r="Q22" s="32"/>
      <c r="R22" s="32">
        <v>0</v>
      </c>
      <c r="S22" s="32"/>
      <c r="T22" s="32">
        <v>0</v>
      </c>
      <c r="U22" s="32"/>
      <c r="V22" s="32">
        <v>0</v>
      </c>
      <c r="W22" s="32"/>
      <c r="X22" s="33">
        <v>0</v>
      </c>
      <c r="Y22" s="43"/>
      <c r="Z22" s="34">
        <f>X22/درآمدها!$J$5</f>
        <v>0</v>
      </c>
      <c r="AA22" s="213"/>
      <c r="AC22" s="213"/>
    </row>
    <row r="23" spans="1:29" s="31" customFormat="1">
      <c r="A23" s="31">
        <v>14</v>
      </c>
      <c r="B23" s="200" t="s">
        <v>296</v>
      </c>
      <c r="D23" s="45">
        <v>11758150</v>
      </c>
      <c r="E23" s="41"/>
      <c r="F23" s="41">
        <v>45449647842</v>
      </c>
      <c r="G23" s="41"/>
      <c r="H23" s="46">
        <v>40698274127</v>
      </c>
      <c r="I23" s="32"/>
      <c r="J23" s="32">
        <v>0</v>
      </c>
      <c r="L23" s="32">
        <v>0</v>
      </c>
      <c r="M23" s="43"/>
      <c r="N23" s="32">
        <v>1156909</v>
      </c>
      <c r="O23" s="32"/>
      <c r="P23" s="32">
        <v>3573329917</v>
      </c>
      <c r="Q23" s="32"/>
      <c r="R23" s="32">
        <v>10601241</v>
      </c>
      <c r="S23" s="32"/>
      <c r="T23" s="32">
        <v>2961</v>
      </c>
      <c r="U23" s="32"/>
      <c r="V23" s="32">
        <v>40977761820</v>
      </c>
      <c r="W23" s="32"/>
      <c r="X23" s="33">
        <v>31203502470</v>
      </c>
      <c r="Y23" s="43"/>
      <c r="Z23" s="34">
        <f>X23/درآمدها!$J$5</f>
        <v>2.7647237346068972E-3</v>
      </c>
      <c r="AA23" s="213"/>
      <c r="AC23" s="213"/>
    </row>
    <row r="24" spans="1:29" s="31" customFormat="1">
      <c r="A24" s="31">
        <v>15</v>
      </c>
      <c r="B24" s="200" t="s">
        <v>288</v>
      </c>
      <c r="D24" s="45">
        <v>1549668</v>
      </c>
      <c r="E24" s="41"/>
      <c r="F24" s="41">
        <v>44222143991</v>
      </c>
      <c r="G24" s="41"/>
      <c r="H24" s="46">
        <v>48847589448</v>
      </c>
      <c r="I24" s="32"/>
      <c r="J24" s="32">
        <v>0</v>
      </c>
      <c r="L24" s="32">
        <v>0</v>
      </c>
      <c r="M24" s="43"/>
      <c r="N24" s="32">
        <v>207449</v>
      </c>
      <c r="O24" s="32"/>
      <c r="P24" s="32">
        <v>6202610791</v>
      </c>
      <c r="Q24" s="32"/>
      <c r="R24" s="32">
        <v>1342219</v>
      </c>
      <c r="S24" s="32"/>
      <c r="T24" s="32">
        <v>30280</v>
      </c>
      <c r="U24" s="32"/>
      <c r="V24" s="32">
        <v>38302269832</v>
      </c>
      <c r="W24" s="32"/>
      <c r="X24" s="33">
        <v>40400569095</v>
      </c>
      <c r="Y24" s="43"/>
      <c r="Z24" s="34">
        <f>X24/درآمدها!$J$5</f>
        <v>3.5796113713824507E-3</v>
      </c>
      <c r="AA24" s="213"/>
      <c r="AC24" s="213"/>
    </row>
    <row r="25" spans="1:29" s="31" customFormat="1">
      <c r="A25" s="31">
        <v>16</v>
      </c>
      <c r="B25" s="200" t="s">
        <v>282</v>
      </c>
      <c r="D25" s="45">
        <v>10920285</v>
      </c>
      <c r="E25" s="41"/>
      <c r="F25" s="41">
        <v>39211790233</v>
      </c>
      <c r="G25" s="41"/>
      <c r="H25" s="46">
        <v>34682713231</v>
      </c>
      <c r="I25" s="32"/>
      <c r="J25" s="32">
        <v>0</v>
      </c>
      <c r="K25" s="32"/>
      <c r="L25" s="32">
        <v>0</v>
      </c>
      <c r="M25" s="43"/>
      <c r="N25" s="32">
        <v>1472936</v>
      </c>
      <c r="O25" s="32"/>
      <c r="P25" s="32">
        <v>4477361191</v>
      </c>
      <c r="Q25" s="32"/>
      <c r="R25" s="32">
        <v>9447349</v>
      </c>
      <c r="S25" s="32"/>
      <c r="T25" s="32">
        <v>3149</v>
      </c>
      <c r="U25" s="32"/>
      <c r="V25" s="32">
        <v>33922875386</v>
      </c>
      <c r="W25" s="32"/>
      <c r="X25" s="33">
        <v>29572691276</v>
      </c>
      <c r="Y25" s="43"/>
      <c r="Z25" s="34">
        <f>X25/درآمدها!$J$5</f>
        <v>2.6202289805628835E-3</v>
      </c>
      <c r="AA25" s="213"/>
      <c r="AC25" s="213"/>
    </row>
    <row r="26" spans="1:29" s="31" customFormat="1">
      <c r="A26" s="31">
        <v>17</v>
      </c>
      <c r="B26" s="200" t="s">
        <v>274</v>
      </c>
      <c r="D26" s="45">
        <v>2963957</v>
      </c>
      <c r="E26" s="41"/>
      <c r="F26" s="41">
        <v>48077579977</v>
      </c>
      <c r="G26" s="41"/>
      <c r="H26" s="46">
        <v>35473710331</v>
      </c>
      <c r="I26" s="32"/>
      <c r="J26" s="32">
        <v>0</v>
      </c>
      <c r="L26" s="32">
        <v>0</v>
      </c>
      <c r="M26" s="43"/>
      <c r="N26" s="32">
        <v>409776</v>
      </c>
      <c r="O26" s="32"/>
      <c r="P26" s="32">
        <v>4577511069</v>
      </c>
      <c r="Q26" s="32"/>
      <c r="R26" s="32">
        <v>2554181</v>
      </c>
      <c r="S26" s="32"/>
      <c r="T26" s="32">
        <v>11480</v>
      </c>
      <c r="U26" s="32"/>
      <c r="V26" s="32">
        <v>41430709454</v>
      </c>
      <c r="W26" s="32"/>
      <c r="X26" s="33">
        <v>29147531998</v>
      </c>
      <c r="Y26" s="43"/>
      <c r="Z26" s="34">
        <f>X26/درآمدها!$J$5</f>
        <v>2.5825585957076885E-3</v>
      </c>
      <c r="AA26" s="213"/>
      <c r="AC26" s="213"/>
    </row>
    <row r="27" spans="1:29" s="31" customFormat="1">
      <c r="A27" s="31">
        <v>18</v>
      </c>
      <c r="B27" s="200" t="s">
        <v>279</v>
      </c>
      <c r="D27" s="45">
        <v>9266815</v>
      </c>
      <c r="E27" s="41"/>
      <c r="F27" s="41">
        <v>47408647980</v>
      </c>
      <c r="G27" s="41"/>
      <c r="H27" s="46">
        <v>62086706023</v>
      </c>
      <c r="I27" s="32"/>
      <c r="J27" s="32">
        <v>0</v>
      </c>
      <c r="K27" s="32"/>
      <c r="L27" s="32">
        <v>0</v>
      </c>
      <c r="M27" s="43"/>
      <c r="N27" s="32">
        <v>1109920</v>
      </c>
      <c r="O27" s="32"/>
      <c r="P27" s="32">
        <v>6912646748</v>
      </c>
      <c r="Q27" s="32"/>
      <c r="R27" s="32">
        <v>8156895</v>
      </c>
      <c r="S27" s="32"/>
      <c r="T27" s="32">
        <v>6090</v>
      </c>
      <c r="U27" s="32"/>
      <c r="V27" s="32">
        <v>41730342482</v>
      </c>
      <c r="W27" s="32"/>
      <c r="X27" s="33">
        <v>49379921386</v>
      </c>
      <c r="Y27" s="43"/>
      <c r="Z27" s="34">
        <f>X27/درآمدها!$J$5</f>
        <v>4.3752088663813679E-3</v>
      </c>
      <c r="AA27" s="213"/>
      <c r="AC27" s="213"/>
    </row>
    <row r="28" spans="1:29" s="31" customFormat="1">
      <c r="A28" s="31">
        <v>19</v>
      </c>
      <c r="B28" s="200" t="s">
        <v>271</v>
      </c>
      <c r="D28" s="45">
        <v>1943183</v>
      </c>
      <c r="E28" s="41"/>
      <c r="F28" s="41">
        <v>19455824953</v>
      </c>
      <c r="G28" s="41"/>
      <c r="H28" s="46">
        <v>20320653567</v>
      </c>
      <c r="I28" s="32"/>
      <c r="J28" s="32">
        <v>0</v>
      </c>
      <c r="K28" s="32"/>
      <c r="L28" s="32">
        <v>0</v>
      </c>
      <c r="M28" s="43"/>
      <c r="N28" s="32">
        <v>234265</v>
      </c>
      <c r="O28" s="32"/>
      <c r="P28" s="32">
        <v>2525519104</v>
      </c>
      <c r="Q28" s="32"/>
      <c r="R28" s="32">
        <v>1708918</v>
      </c>
      <c r="S28" s="32"/>
      <c r="T28" s="32">
        <v>11110</v>
      </c>
      <c r="U28" s="32"/>
      <c r="V28" s="32">
        <v>17110282185</v>
      </c>
      <c r="W28" s="32"/>
      <c r="X28" s="33">
        <v>18873111813</v>
      </c>
      <c r="Y28" s="43"/>
      <c r="Z28" s="34">
        <f>X28/درآمدها!$J$5</f>
        <v>1.6722142081792687E-3</v>
      </c>
      <c r="AA28" s="213"/>
      <c r="AC28" s="213"/>
    </row>
    <row r="29" spans="1:29" s="31" customFormat="1">
      <c r="A29" s="31">
        <v>20</v>
      </c>
      <c r="B29" s="31" t="s">
        <v>265</v>
      </c>
      <c r="D29" s="45">
        <v>22113882</v>
      </c>
      <c r="E29" s="41"/>
      <c r="F29" s="41">
        <v>63256111695</v>
      </c>
      <c r="G29" s="41"/>
      <c r="H29" s="46">
        <v>53416999702</v>
      </c>
      <c r="I29" s="32"/>
      <c r="J29" s="46">
        <v>0</v>
      </c>
      <c r="K29" s="46"/>
      <c r="L29" s="32">
        <v>0</v>
      </c>
      <c r="M29" s="43"/>
      <c r="N29" s="32">
        <v>3202913</v>
      </c>
      <c r="O29" s="32"/>
      <c r="P29" s="32">
        <v>7553272617</v>
      </c>
      <c r="Q29" s="32"/>
      <c r="R29" s="32">
        <v>18910969</v>
      </c>
      <c r="S29" s="32"/>
      <c r="T29" s="32">
        <v>2380</v>
      </c>
      <c r="U29" s="32"/>
      <c r="V29" s="32">
        <v>54094272879</v>
      </c>
      <c r="W29" s="32"/>
      <c r="X29" s="33">
        <v>44740307991</v>
      </c>
      <c r="Y29" s="43"/>
      <c r="Z29" s="34">
        <f>X29/درآمدها!$J$5</f>
        <v>3.9641252297002256E-3</v>
      </c>
      <c r="AA29" s="213"/>
      <c r="AC29" s="213"/>
    </row>
    <row r="30" spans="1:29" s="31" customFormat="1">
      <c r="A30" s="31">
        <v>21</v>
      </c>
      <c r="B30" s="200" t="s">
        <v>263</v>
      </c>
      <c r="D30" s="45">
        <v>1917322</v>
      </c>
      <c r="E30" s="41"/>
      <c r="F30" s="41">
        <v>73164558727</v>
      </c>
      <c r="G30" s="41"/>
      <c r="H30" s="46">
        <v>78428358390</v>
      </c>
      <c r="I30" s="32"/>
      <c r="J30" s="32">
        <v>126788</v>
      </c>
      <c r="K30" s="32"/>
      <c r="L30" s="32">
        <v>5145503741</v>
      </c>
      <c r="M30" s="43"/>
      <c r="N30" s="32">
        <v>238241</v>
      </c>
      <c r="O30" s="32"/>
      <c r="P30" s="32">
        <v>9648827473</v>
      </c>
      <c r="Q30" s="32"/>
      <c r="R30" s="32">
        <v>1805869</v>
      </c>
      <c r="S30" s="32"/>
      <c r="T30" s="32">
        <v>35200</v>
      </c>
      <c r="U30" s="32"/>
      <c r="V30" s="32">
        <v>69183025473</v>
      </c>
      <c r="W30" s="32"/>
      <c r="X30" s="33">
        <v>63188367600</v>
      </c>
      <c r="Y30" s="43"/>
      <c r="Z30" s="34">
        <f>X30/درآمدها!$J$5</f>
        <v>5.5986785401012529E-3</v>
      </c>
      <c r="AA30" s="213"/>
      <c r="AC30" s="213"/>
    </row>
    <row r="31" spans="1:29" s="31" customFormat="1">
      <c r="A31" s="31">
        <v>22</v>
      </c>
      <c r="B31" s="200" t="s">
        <v>255</v>
      </c>
      <c r="D31" s="45">
        <v>8699319</v>
      </c>
      <c r="E31" s="41"/>
      <c r="F31" s="41">
        <v>48409536539</v>
      </c>
      <c r="G31" s="41"/>
      <c r="H31" s="46">
        <v>54220188991</v>
      </c>
      <c r="I31" s="32"/>
      <c r="J31" s="32">
        <v>0</v>
      </c>
      <c r="L31" s="32">
        <v>0</v>
      </c>
      <c r="M31" s="43"/>
      <c r="N31" s="32">
        <v>1015315</v>
      </c>
      <c r="O31" s="32"/>
      <c r="P31" s="32">
        <v>5492519649</v>
      </c>
      <c r="Q31" s="32"/>
      <c r="R31" s="32">
        <v>7684004</v>
      </c>
      <c r="S31" s="32"/>
      <c r="T31" s="32">
        <v>5460</v>
      </c>
      <c r="U31" s="32"/>
      <c r="V31" s="32">
        <v>42759562260</v>
      </c>
      <c r="W31" s="32"/>
      <c r="X31" s="33">
        <v>41705031607</v>
      </c>
      <c r="Y31" s="43"/>
      <c r="Z31" s="34">
        <f>X31/درآمدها!$J$5</f>
        <v>3.6951906551919754E-3</v>
      </c>
      <c r="AA31" s="213"/>
      <c r="AC31" s="213"/>
    </row>
    <row r="32" spans="1:29" s="31" customFormat="1">
      <c r="A32" s="31">
        <v>23</v>
      </c>
      <c r="B32" s="200" t="s">
        <v>236</v>
      </c>
      <c r="D32" s="45">
        <v>13517654</v>
      </c>
      <c r="E32" s="41"/>
      <c r="F32" s="41">
        <v>66034802400</v>
      </c>
      <c r="G32" s="41"/>
      <c r="H32" s="46">
        <v>57444132426</v>
      </c>
      <c r="I32" s="32"/>
      <c r="J32" s="32">
        <v>0</v>
      </c>
      <c r="L32" s="32">
        <v>0</v>
      </c>
      <c r="M32" s="43"/>
      <c r="N32" s="32">
        <v>1777397</v>
      </c>
      <c r="O32" s="32"/>
      <c r="P32" s="32">
        <v>7712816135</v>
      </c>
      <c r="Q32" s="32"/>
      <c r="R32" s="32">
        <v>11740257</v>
      </c>
      <c r="S32" s="32"/>
      <c r="T32" s="32">
        <v>4259</v>
      </c>
      <c r="U32" s="32"/>
      <c r="V32" s="32">
        <v>57352078336</v>
      </c>
      <c r="W32" s="32"/>
      <c r="X32" s="33">
        <v>49704244127</v>
      </c>
      <c r="Y32" s="43"/>
      <c r="Z32" s="34">
        <f>X32/درآمدها!$J$5</f>
        <v>4.4039448321780772E-3</v>
      </c>
      <c r="AA32" s="213"/>
      <c r="AC32" s="213"/>
    </row>
    <row r="33" spans="1:29" s="31" customFormat="1">
      <c r="A33" s="31">
        <v>24</v>
      </c>
      <c r="B33" s="31" t="s">
        <v>218</v>
      </c>
      <c r="D33" s="45">
        <v>30732268</v>
      </c>
      <c r="E33" s="41"/>
      <c r="F33" s="41">
        <v>47877236657</v>
      </c>
      <c r="G33" s="41"/>
      <c r="H33" s="46">
        <v>47290488239</v>
      </c>
      <c r="I33" s="32"/>
      <c r="J33" s="32">
        <v>3246233</v>
      </c>
      <c r="K33" s="32"/>
      <c r="L33" s="32">
        <v>0</v>
      </c>
      <c r="M33" s="43"/>
      <c r="N33" s="32">
        <v>2948329</v>
      </c>
      <c r="O33" s="32"/>
      <c r="P33" s="32">
        <v>4797274864</v>
      </c>
      <c r="Q33" s="32"/>
      <c r="R33" s="32">
        <v>31030172</v>
      </c>
      <c r="S33" s="32"/>
      <c r="T33" s="32">
        <v>1433</v>
      </c>
      <c r="U33" s="32"/>
      <c r="V33" s="32">
        <v>43284088982</v>
      </c>
      <c r="W33" s="32"/>
      <c r="X33" s="33">
        <v>44189798701</v>
      </c>
      <c r="Y33" s="43"/>
      <c r="Z33" s="34">
        <f>X33/درآمدها!$J$5</f>
        <v>3.9153484585141103E-3</v>
      </c>
      <c r="AA33" s="213"/>
      <c r="AC33" s="213"/>
    </row>
    <row r="34" spans="1:29" s="31" customFormat="1">
      <c r="A34" s="31">
        <v>25</v>
      </c>
      <c r="B34" s="200" t="s">
        <v>219</v>
      </c>
      <c r="D34" s="45">
        <v>3823644</v>
      </c>
      <c r="E34" s="41"/>
      <c r="F34" s="41">
        <v>72301160138</v>
      </c>
      <c r="G34" s="41"/>
      <c r="H34" s="46">
        <v>60244159097</v>
      </c>
      <c r="I34" s="32"/>
      <c r="J34" s="32">
        <v>0</v>
      </c>
      <c r="K34" s="32"/>
      <c r="L34" s="32">
        <v>0</v>
      </c>
      <c r="M34" s="43"/>
      <c r="N34" s="32">
        <v>457854</v>
      </c>
      <c r="O34" s="32"/>
      <c r="P34" s="32">
        <v>6702500129</v>
      </c>
      <c r="Q34" s="32"/>
      <c r="R34" s="32">
        <v>3365790</v>
      </c>
      <c r="S34" s="32"/>
      <c r="T34" s="32">
        <v>15000</v>
      </c>
      <c r="U34" s="32"/>
      <c r="V34" s="32">
        <v>63643613731</v>
      </c>
      <c r="W34" s="32"/>
      <c r="X34" s="33">
        <v>50186453244</v>
      </c>
      <c r="Y34" s="43"/>
      <c r="Z34" s="34">
        <f>X34/درآمدها!$J$5</f>
        <v>4.4466700035621391E-3</v>
      </c>
      <c r="AA34" s="213"/>
      <c r="AC34" s="213"/>
    </row>
    <row r="35" spans="1:29" s="31" customFormat="1" ht="36" customHeight="1">
      <c r="A35" s="31">
        <v>26</v>
      </c>
      <c r="B35" s="200" t="s">
        <v>220</v>
      </c>
      <c r="D35" s="45">
        <v>7331487</v>
      </c>
      <c r="E35" s="41"/>
      <c r="F35" s="41">
        <v>57403812315</v>
      </c>
      <c r="G35" s="41"/>
      <c r="H35" s="46">
        <v>54221713018</v>
      </c>
      <c r="I35" s="32"/>
      <c r="J35" s="32">
        <v>0</v>
      </c>
      <c r="K35" s="32"/>
      <c r="L35" s="32">
        <v>0</v>
      </c>
      <c r="M35" s="43"/>
      <c r="N35" s="32">
        <v>1026874</v>
      </c>
      <c r="O35" s="32"/>
      <c r="P35" s="32">
        <v>7371131608</v>
      </c>
      <c r="Q35" s="32"/>
      <c r="R35" s="32">
        <v>6304613</v>
      </c>
      <c r="S35" s="32"/>
      <c r="T35" s="32">
        <v>7260</v>
      </c>
      <c r="U35" s="32"/>
      <c r="V35" s="32">
        <v>49363631331</v>
      </c>
      <c r="W35" s="32"/>
      <c r="X35" s="33">
        <v>45499150017</v>
      </c>
      <c r="Y35" s="43"/>
      <c r="Z35" s="34">
        <f>X35/درآمدها!$J$5</f>
        <v>4.0313609049939352E-3</v>
      </c>
      <c r="AA35" s="213"/>
      <c r="AC35" s="213"/>
    </row>
    <row r="36" spans="1:29" s="31" customFormat="1">
      <c r="A36" s="31">
        <v>27</v>
      </c>
      <c r="B36" s="200" t="s">
        <v>100</v>
      </c>
      <c r="D36" s="45">
        <v>1697568</v>
      </c>
      <c r="E36" s="41"/>
      <c r="F36" s="41">
        <v>16919988872</v>
      </c>
      <c r="G36" s="41"/>
      <c r="H36" s="46">
        <v>19304627864</v>
      </c>
      <c r="I36" s="32"/>
      <c r="J36" s="32">
        <v>0</v>
      </c>
      <c r="K36" s="32"/>
      <c r="L36" s="32">
        <v>0</v>
      </c>
      <c r="M36" s="43"/>
      <c r="N36" s="32">
        <v>204594</v>
      </c>
      <c r="O36" s="32"/>
      <c r="P36" s="32">
        <v>2205204454</v>
      </c>
      <c r="Q36" s="32"/>
      <c r="R36" s="32">
        <v>1492974</v>
      </c>
      <c r="S36" s="32"/>
      <c r="T36" s="32">
        <v>11000</v>
      </c>
      <c r="U36" s="32"/>
      <c r="V36" s="32">
        <v>14880760867</v>
      </c>
      <c r="W36" s="32"/>
      <c r="X36" s="33">
        <v>16324998855</v>
      </c>
      <c r="Y36" s="43"/>
      <c r="Z36" s="34">
        <f>X36/درآمدها!$J$5</f>
        <v>1.4464437716644864E-3</v>
      </c>
      <c r="AA36" s="213"/>
      <c r="AC36" s="213"/>
    </row>
    <row r="37" spans="1:29" s="31" customFormat="1" ht="36" customHeight="1">
      <c r="A37" s="31">
        <v>28</v>
      </c>
      <c r="B37" s="31" t="s">
        <v>99</v>
      </c>
      <c r="D37" s="45">
        <v>19731008</v>
      </c>
      <c r="E37" s="41"/>
      <c r="F37" s="41">
        <v>51488717497</v>
      </c>
      <c r="G37" s="41"/>
      <c r="H37" s="46">
        <v>42934189014</v>
      </c>
      <c r="I37" s="32"/>
      <c r="J37" s="32">
        <v>0</v>
      </c>
      <c r="K37" s="32"/>
      <c r="L37" s="32">
        <v>0</v>
      </c>
      <c r="M37" s="43"/>
      <c r="N37" s="32">
        <v>2760083</v>
      </c>
      <c r="O37" s="32"/>
      <c r="P37" s="32">
        <v>6368332697</v>
      </c>
      <c r="Q37" s="32"/>
      <c r="R37" s="32">
        <v>16970925</v>
      </c>
      <c r="S37" s="32"/>
      <c r="T37" s="32">
        <v>2390</v>
      </c>
      <c r="U37" s="32"/>
      <c r="V37" s="32">
        <v>44286189687</v>
      </c>
      <c r="W37" s="32"/>
      <c r="X37" s="33">
        <v>40319175714</v>
      </c>
      <c r="Y37" s="43"/>
      <c r="Z37" s="34">
        <f>X37/درآمدها!$J$5</f>
        <v>3.5723996741536877E-3</v>
      </c>
      <c r="AA37" s="213"/>
      <c r="AC37" s="213"/>
    </row>
    <row r="38" spans="1:29" s="31" customFormat="1">
      <c r="A38" s="31">
        <v>29</v>
      </c>
      <c r="B38" s="200" t="s">
        <v>98</v>
      </c>
      <c r="D38" s="45">
        <v>6257175</v>
      </c>
      <c r="E38" s="41"/>
      <c r="F38" s="41">
        <v>36421172147</v>
      </c>
      <c r="G38" s="41"/>
      <c r="H38" s="46">
        <v>35578084308</v>
      </c>
      <c r="I38" s="32"/>
      <c r="J38" s="32">
        <v>0</v>
      </c>
      <c r="K38" s="32"/>
      <c r="L38" s="33">
        <v>0</v>
      </c>
      <c r="M38" s="43"/>
      <c r="N38" s="32">
        <v>736591</v>
      </c>
      <c r="O38" s="32"/>
      <c r="P38" s="32">
        <v>4330003478</v>
      </c>
      <c r="Q38" s="32"/>
      <c r="R38" s="32">
        <v>5520584</v>
      </c>
      <c r="S38" s="32"/>
      <c r="T38" s="32">
        <v>6290</v>
      </c>
      <c r="U38" s="32"/>
      <c r="V38" s="32">
        <v>32133692956</v>
      </c>
      <c r="W38" s="32"/>
      <c r="X38" s="33">
        <v>34517862747</v>
      </c>
      <c r="Y38" s="43"/>
      <c r="Z38" s="34">
        <f>X38/درآمدها!$J$5</f>
        <v>3.0583859775448509E-3</v>
      </c>
      <c r="AA38" s="213"/>
      <c r="AC38" s="213"/>
    </row>
    <row r="39" spans="1:29" s="31" customFormat="1">
      <c r="A39" s="31">
        <v>30</v>
      </c>
      <c r="B39" s="200" t="s">
        <v>97</v>
      </c>
      <c r="D39" s="45">
        <v>11138050</v>
      </c>
      <c r="E39" s="41"/>
      <c r="F39" s="41">
        <v>79082113734</v>
      </c>
      <c r="G39" s="41"/>
      <c r="H39" s="46">
        <v>83038339520</v>
      </c>
      <c r="I39" s="32"/>
      <c r="J39" s="32">
        <v>3530761</v>
      </c>
      <c r="K39" s="32"/>
      <c r="L39" s="32">
        <v>0</v>
      </c>
      <c r="M39" s="43"/>
      <c r="N39" s="32">
        <v>506084</v>
      </c>
      <c r="O39" s="32"/>
      <c r="P39" s="32">
        <v>2823881006</v>
      </c>
      <c r="Q39" s="32"/>
      <c r="R39" s="32">
        <v>14162727</v>
      </c>
      <c r="S39" s="32"/>
      <c r="T39" s="32">
        <v>5710</v>
      </c>
      <c r="U39" s="32"/>
      <c r="V39" s="32">
        <v>76353726787</v>
      </c>
      <c r="W39" s="32"/>
      <c r="X39" s="33">
        <v>80387999604</v>
      </c>
      <c r="Y39" s="43"/>
      <c r="Z39" s="34">
        <f>X39/درآمدها!$J$5</f>
        <v>7.1226174272079603E-3</v>
      </c>
      <c r="AA39" s="213"/>
      <c r="AC39" s="213"/>
    </row>
    <row r="40" spans="1:29" s="31" customFormat="1">
      <c r="A40" s="31">
        <v>31</v>
      </c>
      <c r="B40" s="200" t="s">
        <v>96</v>
      </c>
      <c r="D40" s="45">
        <v>4821565</v>
      </c>
      <c r="E40" s="41"/>
      <c r="F40" s="41">
        <v>21682367672</v>
      </c>
      <c r="G40" s="41"/>
      <c r="H40" s="46">
        <v>28086257396</v>
      </c>
      <c r="I40" s="32"/>
      <c r="J40" s="32">
        <v>0</v>
      </c>
      <c r="K40" s="32"/>
      <c r="L40" s="32">
        <v>0</v>
      </c>
      <c r="M40" s="43"/>
      <c r="N40" s="32">
        <v>2071566</v>
      </c>
      <c r="O40" s="32"/>
      <c r="P40" s="32">
        <v>11926891204</v>
      </c>
      <c r="Q40" s="32"/>
      <c r="R40" s="32">
        <v>2749999</v>
      </c>
      <c r="S40" s="32"/>
      <c r="T40" s="32">
        <v>5450</v>
      </c>
      <c r="U40" s="32"/>
      <c r="V40" s="32">
        <v>12366625652</v>
      </c>
      <c r="W40" s="32"/>
      <c r="X40" s="33">
        <v>14898318963</v>
      </c>
      <c r="Y40" s="43"/>
      <c r="Z40" s="34">
        <f>X40/درآمدها!$J$5</f>
        <v>1.3200356620975862E-3</v>
      </c>
      <c r="AA40" s="213"/>
      <c r="AC40" s="213"/>
    </row>
    <row r="41" spans="1:29" s="31" customFormat="1">
      <c r="A41" s="31">
        <v>32</v>
      </c>
      <c r="B41" s="32" t="s">
        <v>95</v>
      </c>
      <c r="D41" s="45">
        <v>2312622</v>
      </c>
      <c r="E41" s="41"/>
      <c r="F41" s="41">
        <v>52174449770</v>
      </c>
      <c r="G41" s="41"/>
      <c r="H41" s="46">
        <v>44459989131</v>
      </c>
      <c r="I41" s="32"/>
      <c r="J41" s="32">
        <v>0</v>
      </c>
      <c r="K41" s="32"/>
      <c r="L41" s="32">
        <v>0</v>
      </c>
      <c r="M41" s="43"/>
      <c r="N41" s="32">
        <v>278692</v>
      </c>
      <c r="O41" s="32"/>
      <c r="P41" s="32">
        <v>5014898868</v>
      </c>
      <c r="Q41" s="32"/>
      <c r="R41" s="32">
        <v>2033930</v>
      </c>
      <c r="S41" s="32"/>
      <c r="T41" s="32">
        <v>17590</v>
      </c>
      <c r="U41" s="32"/>
      <c r="V41" s="32">
        <v>45886953690</v>
      </c>
      <c r="W41" s="32"/>
      <c r="X41" s="33">
        <v>35563956574</v>
      </c>
      <c r="Y41" s="43"/>
      <c r="Z41" s="34">
        <f>X41/درآمدها!$J$5</f>
        <v>3.1510730223698116E-3</v>
      </c>
      <c r="AA41" s="213"/>
      <c r="AC41" s="213"/>
    </row>
    <row r="42" spans="1:29" s="31" customFormat="1">
      <c r="A42" s="31">
        <v>33</v>
      </c>
      <c r="B42" s="31" t="s">
        <v>94</v>
      </c>
      <c r="D42" s="45">
        <v>2716703</v>
      </c>
      <c r="E42" s="41"/>
      <c r="F42" s="41">
        <v>54525137941</v>
      </c>
      <c r="G42" s="41"/>
      <c r="H42" s="46">
        <v>61248215841</v>
      </c>
      <c r="I42" s="32"/>
      <c r="J42" s="32">
        <v>0</v>
      </c>
      <c r="K42" s="32"/>
      <c r="L42" s="32">
        <v>0</v>
      </c>
      <c r="M42" s="43"/>
      <c r="N42" s="32">
        <v>317562</v>
      </c>
      <c r="O42" s="32"/>
      <c r="P42" s="32">
        <v>7409496033</v>
      </c>
      <c r="Q42" s="32"/>
      <c r="R42" s="32">
        <v>2399141</v>
      </c>
      <c r="S42" s="32"/>
      <c r="T42" s="32">
        <v>23990</v>
      </c>
      <c r="U42" s="32"/>
      <c r="V42" s="32">
        <v>48151562378</v>
      </c>
      <c r="W42" s="32"/>
      <c r="X42" s="33">
        <v>57212938008</v>
      </c>
      <c r="Y42" s="43"/>
      <c r="Z42" s="34">
        <f>X42/درآمدها!$J$5</f>
        <v>5.0692375892542121E-3</v>
      </c>
      <c r="AA42" s="213"/>
      <c r="AC42" s="213"/>
    </row>
    <row r="43" spans="1:29" s="31" customFormat="1">
      <c r="A43" s="31">
        <v>34</v>
      </c>
      <c r="B43" s="200" t="s">
        <v>93</v>
      </c>
      <c r="D43" s="45">
        <v>11081664</v>
      </c>
      <c r="E43" s="41"/>
      <c r="F43" s="41">
        <v>80881510253</v>
      </c>
      <c r="G43" s="41"/>
      <c r="H43" s="46">
        <v>76118681170</v>
      </c>
      <c r="I43" s="32"/>
      <c r="J43" s="33">
        <v>0</v>
      </c>
      <c r="K43" s="33"/>
      <c r="L43" s="32">
        <v>0</v>
      </c>
      <c r="M43" s="43"/>
      <c r="N43" s="32">
        <v>1325134</v>
      </c>
      <c r="O43" s="32"/>
      <c r="P43" s="32">
        <v>8503823269</v>
      </c>
      <c r="Q43" s="32"/>
      <c r="R43" s="32">
        <v>9756530</v>
      </c>
      <c r="S43" s="32"/>
      <c r="T43" s="32">
        <v>6300</v>
      </c>
      <c r="U43" s="32"/>
      <c r="V43" s="32">
        <v>71209782325</v>
      </c>
      <c r="W43" s="32"/>
      <c r="X43" s="33">
        <v>61100415476</v>
      </c>
      <c r="Y43" s="43"/>
      <c r="Z43" s="34">
        <f>X43/درآمدها!$J$5</f>
        <v>5.4136797310894878E-3</v>
      </c>
      <c r="AA43" s="213"/>
      <c r="AC43" s="213"/>
    </row>
    <row r="44" spans="1:29" s="31" customFormat="1">
      <c r="A44" s="31">
        <v>35</v>
      </c>
      <c r="B44" s="200" t="s">
        <v>92</v>
      </c>
      <c r="D44" s="45">
        <v>11375030</v>
      </c>
      <c r="E44" s="41"/>
      <c r="F44" s="41">
        <v>99863998987</v>
      </c>
      <c r="G44" s="41"/>
      <c r="H44" s="46">
        <v>113073485716</v>
      </c>
      <c r="I44" s="32"/>
      <c r="J44" s="32">
        <v>0</v>
      </c>
      <c r="K44" s="32"/>
      <c r="L44" s="32">
        <v>0</v>
      </c>
      <c r="M44" s="43"/>
      <c r="N44" s="32">
        <v>1485161</v>
      </c>
      <c r="O44" s="32"/>
      <c r="P44" s="32">
        <v>14078631734</v>
      </c>
      <c r="Q44" s="32"/>
      <c r="R44" s="32">
        <v>9889869</v>
      </c>
      <c r="S44" s="32"/>
      <c r="T44" s="32">
        <v>9520</v>
      </c>
      <c r="U44" s="32"/>
      <c r="V44" s="32">
        <v>86825429718</v>
      </c>
      <c r="W44" s="32"/>
      <c r="X44" s="33">
        <v>93591351143</v>
      </c>
      <c r="Y44" s="43"/>
      <c r="Z44" s="34">
        <f>X44/درآمدها!$J$5</f>
        <v>8.2924739012152446E-3</v>
      </c>
      <c r="AA44" s="213"/>
      <c r="AC44" s="213"/>
    </row>
    <row r="45" spans="1:29" s="31" customFormat="1">
      <c r="A45" s="31">
        <v>36</v>
      </c>
      <c r="B45" s="200" t="s">
        <v>91</v>
      </c>
      <c r="D45" s="45">
        <v>23671196</v>
      </c>
      <c r="E45" s="41"/>
      <c r="F45" s="41">
        <v>43695652230</v>
      </c>
      <c r="G45" s="41"/>
      <c r="H45" s="46">
        <v>46143021029</v>
      </c>
      <c r="I45" s="32"/>
      <c r="J45" s="32">
        <v>3050030</v>
      </c>
      <c r="K45" s="32"/>
      <c r="L45" s="32">
        <v>0</v>
      </c>
      <c r="M45" s="43"/>
      <c r="N45" s="32">
        <v>1042783</v>
      </c>
      <c r="O45" s="32"/>
      <c r="P45" s="32">
        <v>1697577760</v>
      </c>
      <c r="Q45" s="32"/>
      <c r="R45" s="32">
        <v>25678443</v>
      </c>
      <c r="S45" s="32"/>
      <c r="T45" s="32">
        <v>1625</v>
      </c>
      <c r="U45" s="32"/>
      <c r="V45" s="32">
        <v>41983666386</v>
      </c>
      <c r="W45" s="32"/>
      <c r="X45" s="33">
        <v>41479191431</v>
      </c>
      <c r="Y45" s="43"/>
      <c r="Z45" s="34">
        <f>X45/درآمدها!$J$5</f>
        <v>3.6751805394873265E-3</v>
      </c>
      <c r="AA45" s="213"/>
      <c r="AC45" s="213"/>
    </row>
    <row r="46" spans="1:29" s="31" customFormat="1">
      <c r="A46" s="31">
        <v>37</v>
      </c>
      <c r="B46" s="31" t="s">
        <v>90</v>
      </c>
      <c r="D46" s="45">
        <v>15376820</v>
      </c>
      <c r="E46" s="41"/>
      <c r="F46" s="41">
        <v>75208034059</v>
      </c>
      <c r="G46" s="41"/>
      <c r="H46" s="46">
        <v>67255442854</v>
      </c>
      <c r="I46" s="32"/>
      <c r="J46" s="32">
        <v>0</v>
      </c>
      <c r="K46" s="32"/>
      <c r="L46" s="32">
        <v>0</v>
      </c>
      <c r="M46" s="43"/>
      <c r="N46" s="32">
        <v>2181581</v>
      </c>
      <c r="O46" s="32"/>
      <c r="P46" s="32">
        <v>9119190351</v>
      </c>
      <c r="Q46" s="32"/>
      <c r="R46" s="32">
        <v>13195239</v>
      </c>
      <c r="S46" s="32"/>
      <c r="T46" s="32">
        <v>4262</v>
      </c>
      <c r="U46" s="32"/>
      <c r="V46" s="32">
        <v>64537920333</v>
      </c>
      <c r="W46" s="32"/>
      <c r="X46" s="33">
        <v>55903491875</v>
      </c>
      <c r="Y46" s="43"/>
      <c r="Z46" s="34">
        <f>X46/درآمدها!$J$5</f>
        <v>4.9532167417043272E-3</v>
      </c>
      <c r="AA46" s="213"/>
      <c r="AC46" s="213"/>
    </row>
    <row r="47" spans="1:29" s="31" customFormat="1">
      <c r="A47" s="31">
        <v>38</v>
      </c>
      <c r="B47" s="31" t="s">
        <v>379</v>
      </c>
      <c r="D47" s="45">
        <v>21378150</v>
      </c>
      <c r="E47" s="201"/>
      <c r="F47" s="46">
        <v>49752514180</v>
      </c>
      <c r="G47" s="201"/>
      <c r="H47" s="46">
        <v>47177109021</v>
      </c>
      <c r="I47" s="32"/>
      <c r="J47" s="32">
        <v>0</v>
      </c>
      <c r="K47" s="32"/>
      <c r="L47" s="32">
        <v>0</v>
      </c>
      <c r="M47" s="43"/>
      <c r="N47" s="32">
        <v>2580019</v>
      </c>
      <c r="O47" s="32"/>
      <c r="P47" s="32">
        <v>5441843899</v>
      </c>
      <c r="Q47" s="32"/>
      <c r="R47" s="32">
        <v>18798131</v>
      </c>
      <c r="S47" s="32"/>
      <c r="T47" s="32">
        <v>2033</v>
      </c>
      <c r="U47" s="32"/>
      <c r="V47" s="32">
        <v>43748139063</v>
      </c>
      <c r="W47" s="32"/>
      <c r="X47" s="33">
        <v>37989211553</v>
      </c>
      <c r="Y47" s="43"/>
      <c r="Z47" s="34">
        <f>X47/درآمدها!$J$5</f>
        <v>3.3659578741380195E-3</v>
      </c>
      <c r="AA47" s="213"/>
      <c r="AC47" s="213"/>
    </row>
    <row r="48" spans="1:29" s="31" customFormat="1">
      <c r="A48" s="31">
        <v>39</v>
      </c>
      <c r="B48" s="200" t="s">
        <v>417</v>
      </c>
      <c r="D48" s="45">
        <v>3422354</v>
      </c>
      <c r="E48" s="41"/>
      <c r="F48" s="41">
        <v>39815208579</v>
      </c>
      <c r="G48" s="41"/>
      <c r="H48" s="46">
        <v>40415653010</v>
      </c>
      <c r="I48" s="32"/>
      <c r="J48" s="32">
        <v>0</v>
      </c>
      <c r="K48" s="32"/>
      <c r="L48" s="32">
        <v>0</v>
      </c>
      <c r="M48" s="43"/>
      <c r="N48" s="32">
        <v>389738</v>
      </c>
      <c r="O48" s="32"/>
      <c r="P48" s="32">
        <v>4120832900</v>
      </c>
      <c r="Q48" s="32"/>
      <c r="R48" s="32">
        <v>3032616</v>
      </c>
      <c r="S48" s="32"/>
      <c r="T48" s="32">
        <v>10180</v>
      </c>
      <c r="U48" s="32"/>
      <c r="V48" s="32">
        <v>35281048828</v>
      </c>
      <c r="W48" s="32"/>
      <c r="X48" s="33">
        <v>30688342301</v>
      </c>
      <c r="Y48" s="43"/>
      <c r="Z48" s="34">
        <f>X48/درآمدها!$J$5</f>
        <v>2.7190790013681288E-3</v>
      </c>
      <c r="AA48" s="213"/>
      <c r="AC48" s="213"/>
    </row>
    <row r="49" spans="1:29" s="31" customFormat="1">
      <c r="A49" s="31">
        <v>40</v>
      </c>
      <c r="B49" s="31" t="s">
        <v>383</v>
      </c>
      <c r="D49" s="45">
        <v>10572194</v>
      </c>
      <c r="E49" s="41"/>
      <c r="F49" s="41">
        <v>31361861960</v>
      </c>
      <c r="G49" s="41"/>
      <c r="H49" s="46">
        <v>39094556743</v>
      </c>
      <c r="I49" s="32"/>
      <c r="J49" s="32">
        <v>2404448</v>
      </c>
      <c r="K49" s="32"/>
      <c r="L49" s="32">
        <v>0</v>
      </c>
      <c r="M49" s="43"/>
      <c r="N49" s="32">
        <v>954399</v>
      </c>
      <c r="O49" s="32"/>
      <c r="P49" s="32">
        <v>4116538084</v>
      </c>
      <c r="Q49" s="32"/>
      <c r="R49" s="32">
        <v>12022243</v>
      </c>
      <c r="S49" s="32"/>
      <c r="T49" s="32">
        <v>3488</v>
      </c>
      <c r="U49" s="32"/>
      <c r="V49" s="32">
        <v>28530687116</v>
      </c>
      <c r="W49" s="32"/>
      <c r="X49" s="33">
        <v>41684078765</v>
      </c>
      <c r="Y49" s="43"/>
      <c r="Z49" s="34">
        <f>X49/درآمدها!$J$5</f>
        <v>3.6933341706630171E-3</v>
      </c>
      <c r="AA49" s="213"/>
      <c r="AC49" s="213"/>
    </row>
    <row r="50" spans="1:29" s="31" customFormat="1">
      <c r="A50" s="31">
        <v>41</v>
      </c>
      <c r="B50" s="200" t="s">
        <v>392</v>
      </c>
      <c r="D50" s="45">
        <v>4675892</v>
      </c>
      <c r="E50" s="41"/>
      <c r="F50" s="41">
        <v>39924213217</v>
      </c>
      <c r="G50" s="41"/>
      <c r="H50" s="46">
        <v>37649370588</v>
      </c>
      <c r="I50" s="32"/>
      <c r="J50" s="32">
        <v>0</v>
      </c>
      <c r="K50" s="32"/>
      <c r="L50" s="32">
        <v>0</v>
      </c>
      <c r="M50" s="43"/>
      <c r="N50" s="32">
        <v>1162192</v>
      </c>
      <c r="O50" s="32"/>
      <c r="P50" s="32">
        <v>10745661038</v>
      </c>
      <c r="Q50" s="32"/>
      <c r="R50" s="32">
        <v>3513700</v>
      </c>
      <c r="S50" s="32"/>
      <c r="T50" s="32">
        <v>9610</v>
      </c>
      <c r="U50" s="32"/>
      <c r="V50" s="32">
        <v>30001058190</v>
      </c>
      <c r="W50" s="32"/>
      <c r="X50" s="33">
        <v>33565745394</v>
      </c>
      <c r="Y50" s="43"/>
      <c r="Z50" s="34">
        <f>X50/درآمدها!$J$5</f>
        <v>2.974025529659201E-3</v>
      </c>
      <c r="AA50" s="213"/>
      <c r="AC50" s="213"/>
    </row>
    <row r="51" spans="1:29" s="31" customFormat="1">
      <c r="A51" s="31">
        <v>42</v>
      </c>
      <c r="B51" s="200" t="s">
        <v>370</v>
      </c>
      <c r="D51" s="45">
        <v>5071319</v>
      </c>
      <c r="E51" s="41"/>
      <c r="F51" s="41">
        <v>42118077788</v>
      </c>
      <c r="G51" s="41"/>
      <c r="H51" s="46">
        <v>41891912062</v>
      </c>
      <c r="I51" s="32"/>
      <c r="J51" s="32">
        <v>0</v>
      </c>
      <c r="K51" s="32"/>
      <c r="L51" s="32">
        <v>0</v>
      </c>
      <c r="M51" s="43"/>
      <c r="N51" s="32">
        <v>702885</v>
      </c>
      <c r="O51" s="32"/>
      <c r="P51" s="32">
        <v>5572994256</v>
      </c>
      <c r="Q51" s="32"/>
      <c r="R51" s="32">
        <v>4368434</v>
      </c>
      <c r="S51" s="32"/>
      <c r="T51" s="32">
        <v>7780</v>
      </c>
      <c r="U51" s="32"/>
      <c r="V51" s="32">
        <v>36280510654</v>
      </c>
      <c r="W51" s="32"/>
      <c r="X51" s="33">
        <v>33784197346</v>
      </c>
      <c r="Y51" s="43"/>
      <c r="Z51" s="34">
        <f>X51/درآمدها!$J$5</f>
        <v>2.9933810265988878E-3</v>
      </c>
      <c r="AA51" s="213"/>
      <c r="AC51" s="213"/>
    </row>
    <row r="52" spans="1:29" s="31" customFormat="1">
      <c r="A52" s="31">
        <v>43</v>
      </c>
      <c r="B52" s="31" t="s">
        <v>371</v>
      </c>
      <c r="D52" s="45">
        <v>11173081</v>
      </c>
      <c r="E52" s="41"/>
      <c r="F52" s="41">
        <v>26526657053</v>
      </c>
      <c r="G52" s="41"/>
      <c r="H52" s="46">
        <v>30743072036</v>
      </c>
      <c r="I52" s="32"/>
      <c r="J52" s="32">
        <v>3596757</v>
      </c>
      <c r="K52" s="32"/>
      <c r="L52" s="32">
        <v>9932316192</v>
      </c>
      <c r="M52" s="43"/>
      <c r="N52" s="32">
        <v>728637</v>
      </c>
      <c r="O52" s="32"/>
      <c r="P52" s="32">
        <v>1901431838</v>
      </c>
      <c r="Q52" s="32"/>
      <c r="R52" s="32">
        <v>14041201</v>
      </c>
      <c r="S52" s="32"/>
      <c r="T52" s="32">
        <v>2624</v>
      </c>
      <c r="U52" s="32"/>
      <c r="V52" s="32">
        <v>34660351155</v>
      </c>
      <c r="W52" s="32"/>
      <c r="X52" s="33">
        <v>36624888964</v>
      </c>
      <c r="Y52" s="43"/>
      <c r="Z52" s="34">
        <f>X52/درآمدها!$J$5</f>
        <v>3.2450748082996535E-3</v>
      </c>
      <c r="AA52" s="213"/>
      <c r="AC52" s="213"/>
    </row>
    <row r="53" spans="1:29" s="31" customFormat="1">
      <c r="A53" s="31">
        <v>44</v>
      </c>
      <c r="B53" s="200" t="s">
        <v>352</v>
      </c>
      <c r="D53" s="45">
        <v>781140</v>
      </c>
      <c r="E53" s="41"/>
      <c r="F53" s="41">
        <v>34404636099</v>
      </c>
      <c r="G53" s="41"/>
      <c r="H53" s="46">
        <v>38824610850</v>
      </c>
      <c r="I53" s="32"/>
      <c r="J53" s="32">
        <v>0</v>
      </c>
      <c r="K53" s="32"/>
      <c r="L53" s="32">
        <v>0</v>
      </c>
      <c r="M53" s="43"/>
      <c r="N53" s="32">
        <v>140763</v>
      </c>
      <c r="O53" s="32"/>
      <c r="P53" s="32">
        <v>6837883934</v>
      </c>
      <c r="Q53" s="32"/>
      <c r="R53" s="32">
        <v>640377</v>
      </c>
      <c r="S53" s="32"/>
      <c r="T53" s="32">
        <v>48600</v>
      </c>
      <c r="U53" s="32"/>
      <c r="V53" s="32">
        <v>28204851439</v>
      </c>
      <c r="W53" s="32"/>
      <c r="X53" s="47">
        <v>30937144387</v>
      </c>
      <c r="Y53" s="43"/>
      <c r="Z53" s="34">
        <f>X53/درآمدها!$J$5</f>
        <v>2.7411236110412014E-3</v>
      </c>
      <c r="AA53" s="213"/>
      <c r="AC53" s="213"/>
    </row>
    <row r="54" spans="1:29" s="31" customFormat="1">
      <c r="A54" s="31">
        <v>45</v>
      </c>
      <c r="B54" s="200" t="s">
        <v>347</v>
      </c>
      <c r="D54" s="45">
        <v>12018679</v>
      </c>
      <c r="E54" s="41"/>
      <c r="F54" s="41">
        <v>44532530580</v>
      </c>
      <c r="G54" s="41"/>
      <c r="H54" s="46">
        <v>45016928500</v>
      </c>
      <c r="I54" s="32"/>
      <c r="J54" s="32">
        <v>0</v>
      </c>
      <c r="K54" s="32"/>
      <c r="L54" s="32">
        <v>0</v>
      </c>
      <c r="M54" s="43"/>
      <c r="N54" s="32">
        <v>1683404</v>
      </c>
      <c r="O54" s="32"/>
      <c r="P54" s="32">
        <v>5916710026</v>
      </c>
      <c r="Q54" s="32"/>
      <c r="R54" s="32">
        <v>10335275</v>
      </c>
      <c r="S54" s="32"/>
      <c r="T54" s="32">
        <v>3506</v>
      </c>
      <c r="U54" s="32"/>
      <c r="V54" s="32">
        <v>38295053059</v>
      </c>
      <c r="W54" s="32"/>
      <c r="X54" s="33">
        <v>36019873082</v>
      </c>
      <c r="Y54" s="43"/>
      <c r="Z54" s="34">
        <f>X54/درآمدها!$J$5</f>
        <v>3.1914685898827397E-3</v>
      </c>
      <c r="AA54" s="213"/>
      <c r="AC54" s="213"/>
    </row>
    <row r="55" spans="1:29" s="31" customFormat="1">
      <c r="A55" s="31">
        <v>46</v>
      </c>
      <c r="B55" s="200" t="s">
        <v>350</v>
      </c>
      <c r="D55" s="45">
        <v>3330777</v>
      </c>
      <c r="E55" s="41"/>
      <c r="F55" s="41">
        <v>72807590977</v>
      </c>
      <c r="G55" s="41"/>
      <c r="H55" s="46">
        <v>66053629595</v>
      </c>
      <c r="I55" s="32"/>
      <c r="J55" s="32">
        <v>3292344</v>
      </c>
      <c r="K55" s="32"/>
      <c r="L55" s="32">
        <v>61769176205</v>
      </c>
      <c r="M55" s="43"/>
      <c r="N55" s="32">
        <v>628910</v>
      </c>
      <c r="O55" s="32"/>
      <c r="P55" s="32">
        <v>11602100140</v>
      </c>
      <c r="R55" s="31">
        <v>5994211</v>
      </c>
      <c r="T55" s="32">
        <v>17860</v>
      </c>
      <c r="V55" s="33">
        <v>121781384169</v>
      </c>
      <c r="X55" s="33">
        <v>106419621643</v>
      </c>
      <c r="Y55" s="43"/>
      <c r="Z55" s="34">
        <f>X55/درآمدها!$J$5</f>
        <v>9.4290970722649119E-3</v>
      </c>
      <c r="AA55" s="213"/>
      <c r="AC55" s="213"/>
    </row>
    <row r="56" spans="1:29" s="31" customFormat="1">
      <c r="A56" s="31">
        <v>47</v>
      </c>
      <c r="B56" s="200" t="s">
        <v>340</v>
      </c>
      <c r="D56" s="45">
        <v>5349519</v>
      </c>
      <c r="E56" s="41"/>
      <c r="F56" s="41">
        <v>45095328112</v>
      </c>
      <c r="G56" s="41"/>
      <c r="H56" s="46">
        <v>42435161113</v>
      </c>
      <c r="I56" s="32"/>
      <c r="J56" s="32">
        <v>0</v>
      </c>
      <c r="K56" s="32"/>
      <c r="L56" s="32">
        <v>0</v>
      </c>
      <c r="M56" s="43"/>
      <c r="N56" s="32">
        <v>1216085</v>
      </c>
      <c r="O56" s="32"/>
      <c r="P56" s="32">
        <v>9214959396</v>
      </c>
      <c r="Q56" s="32"/>
      <c r="R56" s="32">
        <v>4133434</v>
      </c>
      <c r="S56" s="32"/>
      <c r="T56" s="32">
        <v>7450</v>
      </c>
      <c r="U56" s="32"/>
      <c r="V56" s="32">
        <v>34843985498</v>
      </c>
      <c r="W56" s="32"/>
      <c r="X56" s="33">
        <v>30610858508</v>
      </c>
      <c r="Y56" s="43"/>
      <c r="Z56" s="34">
        <f>X56/درآمدها!$J$5</f>
        <v>2.7122137053405297E-3</v>
      </c>
      <c r="AA56" s="213"/>
      <c r="AC56" s="213"/>
    </row>
    <row r="57" spans="1:29" s="31" customFormat="1">
      <c r="A57" s="31">
        <v>48</v>
      </c>
      <c r="B57" s="200" t="s">
        <v>298</v>
      </c>
      <c r="D57" s="45">
        <v>1079103</v>
      </c>
      <c r="E57" s="41"/>
      <c r="F57" s="41">
        <v>21179325305</v>
      </c>
      <c r="G57" s="41"/>
      <c r="H57" s="46">
        <v>32877713636</v>
      </c>
      <c r="I57" s="32"/>
      <c r="J57" s="32">
        <v>0</v>
      </c>
      <c r="K57" s="32"/>
      <c r="L57" s="32">
        <v>0</v>
      </c>
      <c r="M57" s="43"/>
      <c r="N57" s="32">
        <v>75563</v>
      </c>
      <c r="O57" s="32"/>
      <c r="P57" s="32">
        <v>2301507102</v>
      </c>
      <c r="Q57" s="32"/>
      <c r="R57" s="32">
        <v>1003540</v>
      </c>
      <c r="S57" s="32"/>
      <c r="T57" s="32">
        <v>29950</v>
      </c>
      <c r="U57" s="32"/>
      <c r="V57" s="32">
        <v>19696266359</v>
      </c>
      <c r="W57" s="32"/>
      <c r="X57" s="33">
        <v>29877189666</v>
      </c>
      <c r="Y57" s="43"/>
      <c r="Z57" s="34">
        <f>X57/درآمدها!$J$5</f>
        <v>2.6472084495116652E-3</v>
      </c>
      <c r="AA57" s="213"/>
      <c r="AC57" s="213"/>
    </row>
    <row r="58" spans="1:29" s="31" customFormat="1">
      <c r="A58" s="31">
        <v>49</v>
      </c>
      <c r="B58" s="200" t="s">
        <v>293</v>
      </c>
      <c r="D58" s="45">
        <v>12199920</v>
      </c>
      <c r="E58" s="41"/>
      <c r="F58" s="41">
        <v>51231016611</v>
      </c>
      <c r="G58" s="41"/>
      <c r="H58" s="46">
        <v>51650300501</v>
      </c>
      <c r="I58" s="32"/>
      <c r="J58" s="32">
        <v>0</v>
      </c>
      <c r="K58" s="32"/>
      <c r="L58" s="32">
        <v>0</v>
      </c>
      <c r="M58" s="43"/>
      <c r="N58" s="32">
        <v>1503293</v>
      </c>
      <c r="O58" s="32"/>
      <c r="P58" s="32">
        <v>5751935156</v>
      </c>
      <c r="Q58" s="32"/>
      <c r="R58" s="32">
        <v>10696627</v>
      </c>
      <c r="S58" s="32"/>
      <c r="T58" s="32">
        <v>3592</v>
      </c>
      <c r="U58" s="32"/>
      <c r="V58" s="32">
        <v>44918251557</v>
      </c>
      <c r="W58" s="32"/>
      <c r="X58" s="33">
        <v>38193671597</v>
      </c>
      <c r="Y58" s="43"/>
      <c r="Z58" s="34">
        <f>X58/درآمدها!$J$5</f>
        <v>3.3840736461405066E-3</v>
      </c>
      <c r="AA58" s="213"/>
      <c r="AC58" s="213"/>
    </row>
    <row r="59" spans="1:29" s="31" customFormat="1">
      <c r="A59" s="31">
        <v>50</v>
      </c>
      <c r="B59" s="200" t="s">
        <v>281</v>
      </c>
      <c r="D59" s="45">
        <v>2447875</v>
      </c>
      <c r="E59" s="41"/>
      <c r="F59" s="41">
        <v>100560283938</v>
      </c>
      <c r="G59" s="41"/>
      <c r="H59" s="46">
        <v>112783925165</v>
      </c>
      <c r="I59" s="32"/>
      <c r="J59" s="32">
        <v>0</v>
      </c>
      <c r="K59" s="32"/>
      <c r="L59" s="32">
        <v>0</v>
      </c>
      <c r="M59" s="43"/>
      <c r="N59" s="32">
        <v>292574</v>
      </c>
      <c r="O59" s="32"/>
      <c r="P59" s="32">
        <v>14152908742</v>
      </c>
      <c r="Q59" s="32"/>
      <c r="R59" s="32">
        <v>2155301</v>
      </c>
      <c r="S59" s="32"/>
      <c r="T59" s="32">
        <v>41900</v>
      </c>
      <c r="U59" s="32"/>
      <c r="V59" s="32">
        <v>88541155301</v>
      </c>
      <c r="W59" s="32"/>
      <c r="X59" s="33">
        <v>89769784587</v>
      </c>
      <c r="Y59" s="43"/>
      <c r="Z59" s="34">
        <f>X59/درآمدها!$J$5</f>
        <v>7.9538716635045529E-3</v>
      </c>
      <c r="AA59" s="213"/>
      <c r="AC59" s="213"/>
    </row>
    <row r="60" spans="1:29" s="31" customFormat="1">
      <c r="A60" s="31">
        <v>51</v>
      </c>
      <c r="B60" s="200" t="s">
        <v>260</v>
      </c>
      <c r="D60" s="45">
        <v>8267355</v>
      </c>
      <c r="E60" s="41"/>
      <c r="F60" s="41">
        <v>20691541737</v>
      </c>
      <c r="G60" s="41"/>
      <c r="H60" s="46">
        <v>23347804603</v>
      </c>
      <c r="I60" s="32"/>
      <c r="J60" s="32">
        <v>3661527</v>
      </c>
      <c r="K60" s="32"/>
      <c r="L60" s="32">
        <v>9996011506</v>
      </c>
      <c r="M60" s="43"/>
      <c r="N60" s="32">
        <v>1437834</v>
      </c>
      <c r="O60" s="32"/>
      <c r="P60" s="32">
        <v>3825957978</v>
      </c>
      <c r="Q60" s="32"/>
      <c r="R60" s="32">
        <v>10491048</v>
      </c>
      <c r="S60" s="32"/>
      <c r="T60" s="32">
        <v>2650</v>
      </c>
      <c r="U60" s="32"/>
      <c r="V60" s="32">
        <v>26988664493</v>
      </c>
      <c r="W60" s="32"/>
      <c r="X60" s="33">
        <v>27635859604</v>
      </c>
      <c r="Y60" s="43"/>
      <c r="Z60" s="34">
        <f>X60/درآمدها!$J$5</f>
        <v>2.4486198960165244E-3</v>
      </c>
      <c r="AA60" s="213"/>
      <c r="AC60" s="213"/>
    </row>
    <row r="61" spans="1:29" s="31" customFormat="1">
      <c r="A61" s="31">
        <v>52</v>
      </c>
      <c r="B61" s="200" t="s">
        <v>221</v>
      </c>
      <c r="D61" s="45">
        <v>1672352</v>
      </c>
      <c r="E61" s="41"/>
      <c r="F61" s="41">
        <v>36371389242</v>
      </c>
      <c r="G61" s="41"/>
      <c r="H61" s="46">
        <v>31884860881</v>
      </c>
      <c r="I61" s="32"/>
      <c r="J61" s="32">
        <v>103265</v>
      </c>
      <c r="K61" s="32"/>
      <c r="L61" s="32">
        <v>1902031275</v>
      </c>
      <c r="M61" s="43"/>
      <c r="N61" s="32">
        <v>181540</v>
      </c>
      <c r="O61" s="32"/>
      <c r="P61" s="32">
        <v>3413084949</v>
      </c>
      <c r="Q61" s="32"/>
      <c r="R61" s="32">
        <v>1594077</v>
      </c>
      <c r="S61" s="32"/>
      <c r="T61" s="32">
        <v>18400</v>
      </c>
      <c r="U61" s="32"/>
      <c r="V61" s="32">
        <v>34327463971</v>
      </c>
      <c r="W61" s="32"/>
      <c r="X61" s="33">
        <v>29156497252</v>
      </c>
      <c r="Y61" s="43"/>
      <c r="Z61" s="34">
        <f>X61/درآمدها!$J$5</f>
        <v>2.583352944051898E-3</v>
      </c>
      <c r="AA61" s="213"/>
      <c r="AC61" s="213"/>
    </row>
    <row r="62" spans="1:29" s="31" customFormat="1">
      <c r="A62" s="31">
        <v>53</v>
      </c>
      <c r="B62" s="31" t="s">
        <v>269</v>
      </c>
      <c r="D62" s="45">
        <v>332857</v>
      </c>
      <c r="E62" s="41"/>
      <c r="F62" s="41">
        <v>3899947399</v>
      </c>
      <c r="G62" s="41"/>
      <c r="H62" s="46">
        <v>4281541924</v>
      </c>
      <c r="I62" s="32"/>
      <c r="J62" s="32">
        <v>152564</v>
      </c>
      <c r="K62" s="32"/>
      <c r="L62" s="32">
        <v>0</v>
      </c>
      <c r="M62" s="43"/>
      <c r="N62" s="32">
        <v>27729</v>
      </c>
      <c r="O62" s="32"/>
      <c r="P62" s="32">
        <v>360191104</v>
      </c>
      <c r="Q62" s="32"/>
      <c r="R62" s="32">
        <v>457692</v>
      </c>
      <c r="S62" s="32"/>
      <c r="T62" s="32">
        <v>8340</v>
      </c>
      <c r="U62" s="32"/>
      <c r="V62" s="32">
        <v>3575058208</v>
      </c>
      <c r="W62" s="32"/>
      <c r="X62" s="33">
        <v>3794439234</v>
      </c>
      <c r="Y62" s="43"/>
      <c r="Z62" s="34">
        <f>X62/درآمدها!$J$5</f>
        <v>3.361986757688299E-4</v>
      </c>
      <c r="AA62" s="213"/>
      <c r="AC62" s="213"/>
    </row>
    <row r="63" spans="1:29" s="31" customFormat="1">
      <c r="A63" s="31">
        <v>54</v>
      </c>
      <c r="B63" s="200" t="s">
        <v>222</v>
      </c>
      <c r="D63" s="45">
        <v>4965118</v>
      </c>
      <c r="E63" s="41"/>
      <c r="F63" s="41">
        <v>64566983249</v>
      </c>
      <c r="G63" s="41"/>
      <c r="H63" s="46">
        <v>75761084665</v>
      </c>
      <c r="I63" s="32"/>
      <c r="J63" s="32">
        <v>4998536</v>
      </c>
      <c r="K63" s="32"/>
      <c r="L63" s="32">
        <v>0</v>
      </c>
      <c r="M63" s="43"/>
      <c r="N63" s="32">
        <v>639135</v>
      </c>
      <c r="O63" s="32"/>
      <c r="P63" s="32">
        <v>9926430565</v>
      </c>
      <c r="Q63" s="32"/>
      <c r="R63" s="32">
        <v>9324519</v>
      </c>
      <c r="S63" s="32"/>
      <c r="T63" s="32">
        <v>6829</v>
      </c>
      <c r="U63" s="32"/>
      <c r="V63" s="32">
        <v>56255595918</v>
      </c>
      <c r="W63" s="32"/>
      <c r="X63" s="33">
        <v>63299579061</v>
      </c>
      <c r="Y63" s="43"/>
      <c r="Z63" s="34">
        <f>X63/درآمدها!$J$5</f>
        <v>5.60853220848616E-3</v>
      </c>
      <c r="AA63" s="213"/>
      <c r="AC63" s="213"/>
    </row>
    <row r="64" spans="1:29" s="31" customFormat="1">
      <c r="A64" s="31">
        <v>55</v>
      </c>
      <c r="B64" s="200" t="s">
        <v>112</v>
      </c>
      <c r="D64" s="45">
        <v>33753144</v>
      </c>
      <c r="E64" s="41"/>
      <c r="F64" s="41">
        <v>57384418375</v>
      </c>
      <c r="G64" s="41"/>
      <c r="H64" s="46">
        <v>63749394310</v>
      </c>
      <c r="I64" s="32"/>
      <c r="J64" s="32">
        <v>0</v>
      </c>
      <c r="K64" s="32"/>
      <c r="L64" s="32">
        <v>0</v>
      </c>
      <c r="M64" s="43"/>
      <c r="N64" s="32">
        <v>4791308</v>
      </c>
      <c r="O64" s="32"/>
      <c r="P64" s="32">
        <v>9104822642</v>
      </c>
      <c r="Q64" s="32"/>
      <c r="R64" s="32">
        <v>28961836</v>
      </c>
      <c r="S64" s="32"/>
      <c r="T64" s="32">
        <v>1903</v>
      </c>
      <c r="U64" s="32"/>
      <c r="V64" s="32">
        <v>49238616525</v>
      </c>
      <c r="W64" s="32"/>
      <c r="X64" s="33">
        <v>54786443386</v>
      </c>
      <c r="Y64" s="43"/>
      <c r="Z64" s="34">
        <f>X64/درآمدها!$J$5</f>
        <v>4.8542429014050122E-3</v>
      </c>
      <c r="AA64" s="213"/>
      <c r="AC64" s="213"/>
    </row>
    <row r="65" spans="1:29" s="31" customFormat="1">
      <c r="A65" s="31">
        <v>56</v>
      </c>
      <c r="B65" s="31" t="s">
        <v>110</v>
      </c>
      <c r="D65" s="45">
        <v>7187561</v>
      </c>
      <c r="E65" s="41"/>
      <c r="F65" s="41">
        <v>26429382682</v>
      </c>
      <c r="G65" s="41"/>
      <c r="H65" s="46">
        <v>23127701457</v>
      </c>
      <c r="I65" s="32"/>
      <c r="J65" s="32">
        <v>0</v>
      </c>
      <c r="K65" s="32"/>
      <c r="L65" s="32">
        <v>0</v>
      </c>
      <c r="M65" s="43"/>
      <c r="N65" s="32">
        <v>1004063</v>
      </c>
      <c r="O65" s="32"/>
      <c r="P65" s="32">
        <v>2965992856</v>
      </c>
      <c r="Q65" s="32"/>
      <c r="R65" s="32">
        <v>6183498</v>
      </c>
      <c r="S65" s="32"/>
      <c r="T65" s="32">
        <v>2927</v>
      </c>
      <c r="U65" s="32"/>
      <c r="V65" s="32">
        <v>22737342328</v>
      </c>
      <c r="W65" s="32"/>
      <c r="X65" s="33">
        <v>17991409014</v>
      </c>
      <c r="Y65" s="43"/>
      <c r="Z65" s="34">
        <f>X65/درآمدها!$J$5</f>
        <v>1.5940927005822199E-3</v>
      </c>
      <c r="AA65" s="213"/>
      <c r="AC65" s="213"/>
    </row>
    <row r="66" spans="1:29" s="31" customFormat="1">
      <c r="A66" s="31">
        <v>57</v>
      </c>
      <c r="B66" s="200" t="s">
        <v>109</v>
      </c>
      <c r="D66" s="45">
        <v>16201245</v>
      </c>
      <c r="E66" s="41"/>
      <c r="F66" s="41">
        <v>38625904618</v>
      </c>
      <c r="G66" s="41"/>
      <c r="H66" s="46">
        <v>46430275612</v>
      </c>
      <c r="I66" s="32"/>
      <c r="J66" s="32">
        <v>3400000</v>
      </c>
      <c r="K66" s="32"/>
      <c r="L66" s="32">
        <v>9733023816</v>
      </c>
      <c r="M66" s="43"/>
      <c r="N66" s="32">
        <v>2693587</v>
      </c>
      <c r="O66" s="32"/>
      <c r="P66" s="32">
        <v>8366489980</v>
      </c>
      <c r="Q66" s="32"/>
      <c r="R66" s="32">
        <v>16907658</v>
      </c>
      <c r="S66" s="32"/>
      <c r="T66" s="32">
        <v>3031</v>
      </c>
      <c r="U66" s="32"/>
      <c r="V66" s="32">
        <v>41713484179</v>
      </c>
      <c r="W66" s="32"/>
      <c r="X66" s="33">
        <v>50942191089</v>
      </c>
      <c r="Y66" s="43"/>
      <c r="Z66" s="34">
        <f>X66/درآمدها!$J$5</f>
        <v>4.5136306391260787E-3</v>
      </c>
      <c r="AA66" s="213"/>
      <c r="AC66" s="213"/>
    </row>
    <row r="67" spans="1:29" s="31" customFormat="1">
      <c r="A67" s="31">
        <v>58</v>
      </c>
      <c r="B67" s="200" t="s">
        <v>108</v>
      </c>
      <c r="D67" s="45">
        <v>3383243</v>
      </c>
      <c r="E67" s="41"/>
      <c r="F67" s="41">
        <v>35196780023</v>
      </c>
      <c r="G67" s="41"/>
      <c r="H67" s="46">
        <v>35648994666</v>
      </c>
      <c r="I67" s="32"/>
      <c r="J67" s="32">
        <v>0</v>
      </c>
      <c r="K67" s="32"/>
      <c r="L67" s="32">
        <v>0</v>
      </c>
      <c r="M67" s="43"/>
      <c r="N67" s="32">
        <v>493806</v>
      </c>
      <c r="O67" s="32"/>
      <c r="P67" s="32">
        <v>5436953264</v>
      </c>
      <c r="Q67" s="32"/>
      <c r="R67" s="32">
        <v>2889437</v>
      </c>
      <c r="S67" s="32"/>
      <c r="T67" s="32">
        <v>11140</v>
      </c>
      <c r="U67" s="32"/>
      <c r="V67" s="32">
        <v>30059584393</v>
      </c>
      <c r="W67" s="32"/>
      <c r="X67" s="33">
        <v>31996807632</v>
      </c>
      <c r="Y67" s="43"/>
      <c r="Z67" s="34">
        <f>X67/درآمدها!$J$5</f>
        <v>2.8350129469245284E-3</v>
      </c>
      <c r="AA67" s="213"/>
      <c r="AC67" s="213"/>
    </row>
    <row r="68" spans="1:29" s="31" customFormat="1">
      <c r="A68" s="31">
        <v>59</v>
      </c>
      <c r="B68" s="31" t="s">
        <v>107</v>
      </c>
      <c r="D68" s="45">
        <v>11538713</v>
      </c>
      <c r="E68" s="41"/>
      <c r="F68" s="41">
        <v>44252248691</v>
      </c>
      <c r="G68" s="41"/>
      <c r="H68" s="46">
        <v>47187817209</v>
      </c>
      <c r="I68" s="32"/>
      <c r="J68" s="32">
        <v>0</v>
      </c>
      <c r="K68" s="32"/>
      <c r="L68" s="32">
        <v>0</v>
      </c>
      <c r="M68" s="43"/>
      <c r="N68" s="32">
        <v>1377223</v>
      </c>
      <c r="O68" s="32"/>
      <c r="P68" s="32">
        <v>5459366507</v>
      </c>
      <c r="Q68" s="32"/>
      <c r="R68" s="32">
        <v>10161490</v>
      </c>
      <c r="S68" s="32"/>
      <c r="T68" s="32">
        <v>3953</v>
      </c>
      <c r="U68" s="32"/>
      <c r="V68" s="32">
        <v>38970445190</v>
      </c>
      <c r="W68" s="32"/>
      <c r="X68" s="33">
        <v>39929368171</v>
      </c>
      <c r="Y68" s="43"/>
      <c r="Z68" s="34">
        <f>X68/درآمدها!$J$5</f>
        <v>3.5378615588540657E-3</v>
      </c>
      <c r="AA68" s="213"/>
      <c r="AC68" s="213"/>
    </row>
    <row r="69" spans="1:29" s="31" customFormat="1">
      <c r="A69" s="31">
        <v>60</v>
      </c>
      <c r="B69" s="31" t="s">
        <v>106</v>
      </c>
      <c r="D69" s="45">
        <v>16912471</v>
      </c>
      <c r="E69" s="41"/>
      <c r="F69" s="41">
        <v>43207186669</v>
      </c>
      <c r="G69" s="41"/>
      <c r="H69" s="46">
        <v>58000854206</v>
      </c>
      <c r="I69" s="32"/>
      <c r="J69" s="32">
        <v>0</v>
      </c>
      <c r="K69" s="32"/>
      <c r="L69" s="32">
        <v>0</v>
      </c>
      <c r="M69" s="43"/>
      <c r="N69" s="32">
        <v>2385424</v>
      </c>
      <c r="O69" s="32"/>
      <c r="P69" s="32">
        <v>8234778906</v>
      </c>
      <c r="Q69" s="32"/>
      <c r="R69" s="32">
        <v>14527047</v>
      </c>
      <c r="S69" s="32"/>
      <c r="T69" s="32">
        <v>3299</v>
      </c>
      <c r="U69" s="32"/>
      <c r="V69" s="32">
        <v>37113017458</v>
      </c>
      <c r="W69" s="32"/>
      <c r="X69" s="33">
        <v>47639575925</v>
      </c>
      <c r="Y69" s="43"/>
      <c r="Z69" s="34">
        <f>X69/درآمدها!$J$5</f>
        <v>4.2210090483619615E-3</v>
      </c>
      <c r="AA69" s="213"/>
      <c r="AC69" s="213"/>
    </row>
    <row r="70" spans="1:29" s="31" customFormat="1">
      <c r="A70" s="31">
        <v>61</v>
      </c>
      <c r="B70" s="200" t="s">
        <v>105</v>
      </c>
      <c r="D70" s="45">
        <v>1197375</v>
      </c>
      <c r="E70" s="41"/>
      <c r="F70" s="41">
        <v>60369280074</v>
      </c>
      <c r="G70" s="41"/>
      <c r="H70" s="46">
        <v>81198897214</v>
      </c>
      <c r="I70" s="32"/>
      <c r="J70" s="32">
        <v>0</v>
      </c>
      <c r="K70" s="32"/>
      <c r="L70" s="32">
        <v>0</v>
      </c>
      <c r="M70" s="43"/>
      <c r="N70" s="32">
        <v>156392</v>
      </c>
      <c r="O70" s="32"/>
      <c r="P70" s="32">
        <v>9699503669</v>
      </c>
      <c r="Q70" s="32"/>
      <c r="R70" s="32">
        <v>1040983</v>
      </c>
      <c r="S70" s="32"/>
      <c r="T70" s="32">
        <v>61980</v>
      </c>
      <c r="U70" s="32"/>
      <c r="V70" s="32">
        <v>52484304649</v>
      </c>
      <c r="W70" s="32"/>
      <c r="X70" s="33">
        <v>64136231592</v>
      </c>
      <c r="Y70" s="43"/>
      <c r="Z70" s="34">
        <f>X70/درآمدها!$J$5</f>
        <v>5.6826621274687662E-3</v>
      </c>
      <c r="AA70" s="213"/>
      <c r="AC70" s="213"/>
    </row>
    <row r="71" spans="1:29" s="31" customFormat="1">
      <c r="A71" s="31">
        <v>62</v>
      </c>
      <c r="B71" s="31" t="s">
        <v>104</v>
      </c>
      <c r="D71" s="45">
        <v>4342476</v>
      </c>
      <c r="E71" s="48"/>
      <c r="F71" s="48">
        <v>129125096519</v>
      </c>
      <c r="G71" s="41"/>
      <c r="H71" s="49">
        <v>161399104835</v>
      </c>
      <c r="I71" s="32"/>
      <c r="J71" s="32">
        <v>0</v>
      </c>
      <c r="K71" s="32"/>
      <c r="L71" s="40">
        <v>0</v>
      </c>
      <c r="M71" s="43"/>
      <c r="N71" s="32">
        <v>542424</v>
      </c>
      <c r="O71" s="32"/>
      <c r="P71" s="32">
        <v>19194650126</v>
      </c>
      <c r="Q71" s="32"/>
      <c r="R71" s="32">
        <v>3800052</v>
      </c>
      <c r="S71" s="32"/>
      <c r="T71" s="32">
        <v>33990</v>
      </c>
      <c r="U71" s="32"/>
      <c r="V71" s="40">
        <v>112995922438</v>
      </c>
      <c r="W71" s="32"/>
      <c r="X71" s="50">
        <v>128395243065</v>
      </c>
      <c r="Y71" s="43"/>
      <c r="Z71" s="34">
        <f>X71/درآمدها!$J$5</f>
        <v>1.13762029199675E-2</v>
      </c>
      <c r="AA71" s="213"/>
      <c r="AC71" s="213"/>
    </row>
    <row r="72" spans="1:29" s="31" customFormat="1">
      <c r="A72" s="31">
        <v>63</v>
      </c>
      <c r="B72" s="200" t="s">
        <v>103</v>
      </c>
      <c r="D72" s="45">
        <v>22189418</v>
      </c>
      <c r="E72" s="41"/>
      <c r="F72" s="41">
        <v>69265927166</v>
      </c>
      <c r="G72" s="41"/>
      <c r="H72" s="46">
        <v>52739221797</v>
      </c>
      <c r="I72" s="32"/>
      <c r="J72" s="32">
        <v>0</v>
      </c>
      <c r="K72" s="32"/>
      <c r="L72" s="32">
        <v>0</v>
      </c>
      <c r="M72" s="43"/>
      <c r="N72" s="32">
        <v>2062317</v>
      </c>
      <c r="O72" s="32"/>
      <c r="P72" s="32">
        <v>4620211794</v>
      </c>
      <c r="Q72" s="32"/>
      <c r="R72" s="32">
        <v>20127101</v>
      </c>
      <c r="S72" s="32"/>
      <c r="T72" s="32">
        <v>2241</v>
      </c>
      <c r="U72" s="32"/>
      <c r="V72" s="32">
        <v>62828250472</v>
      </c>
      <c r="W72" s="32"/>
      <c r="X72" s="33">
        <v>44836459584</v>
      </c>
      <c r="Y72" s="43"/>
      <c r="Z72" s="34">
        <f>X72/درآمدها!$J$5</f>
        <v>3.9726445486947181E-3</v>
      </c>
      <c r="AA72" s="213"/>
      <c r="AC72" s="213"/>
    </row>
    <row r="73" spans="1:29" s="31" customFormat="1">
      <c r="A73" s="31">
        <v>64</v>
      </c>
      <c r="B73" s="200" t="s">
        <v>102</v>
      </c>
      <c r="D73" s="45">
        <v>1571875</v>
      </c>
      <c r="E73" s="41"/>
      <c r="F73" s="41">
        <v>48554351897</v>
      </c>
      <c r="G73" s="41"/>
      <c r="H73" s="46">
        <v>55610170218</v>
      </c>
      <c r="I73" s="32"/>
      <c r="J73" s="32">
        <v>0</v>
      </c>
      <c r="K73" s="32"/>
      <c r="L73" s="32">
        <v>0</v>
      </c>
      <c r="M73" s="43"/>
      <c r="N73" s="32">
        <v>235826</v>
      </c>
      <c r="O73" s="32"/>
      <c r="P73" s="40">
        <v>8006960121</v>
      </c>
      <c r="Q73" s="32"/>
      <c r="R73" s="32">
        <v>1336049</v>
      </c>
      <c r="S73" s="32"/>
      <c r="T73" s="32">
        <v>35830</v>
      </c>
      <c r="U73" s="32"/>
      <c r="V73" s="32">
        <v>41269816809</v>
      </c>
      <c r="W73" s="32"/>
      <c r="X73" s="33">
        <v>47585805390</v>
      </c>
      <c r="Y73" s="43"/>
      <c r="Z73" s="34">
        <f>X73/درآمدها!$J$5</f>
        <v>4.2162448179849411E-3</v>
      </c>
      <c r="AA73" s="213"/>
      <c r="AC73" s="213"/>
    </row>
    <row r="74" spans="1:29" s="31" customFormat="1">
      <c r="A74" s="31">
        <v>65</v>
      </c>
      <c r="B74" s="200" t="s">
        <v>101</v>
      </c>
      <c r="D74" s="45">
        <v>26746398</v>
      </c>
      <c r="E74" s="41"/>
      <c r="F74" s="41">
        <v>143182171687</v>
      </c>
      <c r="G74" s="41"/>
      <c r="H74" s="46">
        <v>186376671098</v>
      </c>
      <c r="I74" s="32"/>
      <c r="J74" s="32">
        <v>0</v>
      </c>
      <c r="K74" s="32"/>
      <c r="L74" s="32">
        <v>0</v>
      </c>
      <c r="M74" s="43"/>
      <c r="N74" s="32">
        <v>3827662</v>
      </c>
      <c r="O74" s="32"/>
      <c r="P74" s="32">
        <v>28589422240</v>
      </c>
      <c r="Q74" s="32"/>
      <c r="R74" s="32">
        <v>22918736</v>
      </c>
      <c r="S74" s="32"/>
      <c r="T74" s="32">
        <v>7020</v>
      </c>
      <c r="U74" s="32"/>
      <c r="V74" s="32">
        <v>122691451494</v>
      </c>
      <c r="W74" s="32"/>
      <c r="X74" s="33">
        <v>159932234040</v>
      </c>
      <c r="Y74" s="43"/>
      <c r="Z74" s="34">
        <f>X74/درآمدها!$J$5</f>
        <v>1.4170474734501594E-2</v>
      </c>
      <c r="AA74" s="213"/>
      <c r="AC74" s="213"/>
    </row>
    <row r="75" spans="1:29" s="31" customFormat="1">
      <c r="A75" s="31">
        <v>66</v>
      </c>
      <c r="B75" s="31" t="s">
        <v>442</v>
      </c>
      <c r="D75" s="45">
        <v>0</v>
      </c>
      <c r="E75" s="41"/>
      <c r="F75" s="41">
        <v>0</v>
      </c>
      <c r="G75" s="41"/>
      <c r="H75" s="46">
        <v>0</v>
      </c>
      <c r="I75" s="32"/>
      <c r="J75" s="32">
        <v>642320</v>
      </c>
      <c r="K75" s="32"/>
      <c r="L75" s="32">
        <v>12986645174</v>
      </c>
      <c r="M75" s="43"/>
      <c r="N75" s="32">
        <v>14588</v>
      </c>
      <c r="O75" s="32"/>
      <c r="P75" s="32">
        <v>373988219</v>
      </c>
      <c r="Q75" s="32"/>
      <c r="R75" s="32">
        <v>627732</v>
      </c>
      <c r="S75" s="32"/>
      <c r="T75" s="32">
        <v>28700</v>
      </c>
      <c r="U75" s="32"/>
      <c r="V75" s="32">
        <v>12691700007</v>
      </c>
      <c r="W75" s="32"/>
      <c r="X75" s="33">
        <v>17908713747</v>
      </c>
      <c r="Y75" s="43"/>
      <c r="Z75" s="34">
        <f>X75/درآمدها!$J$5</f>
        <v>1.5867656523563239E-3</v>
      </c>
      <c r="AA75" s="213"/>
      <c r="AC75" s="213"/>
    </row>
    <row r="76" spans="1:29" s="31" customFormat="1">
      <c r="A76" s="31">
        <v>67</v>
      </c>
      <c r="B76" s="200" t="s">
        <v>403</v>
      </c>
      <c r="D76" s="45">
        <v>13404029</v>
      </c>
      <c r="E76" s="41"/>
      <c r="F76" s="41">
        <v>39252229020</v>
      </c>
      <c r="G76" s="41"/>
      <c r="H76" s="46">
        <v>34163441175</v>
      </c>
      <c r="I76" s="32"/>
      <c r="J76" s="32">
        <v>0</v>
      </c>
      <c r="K76" s="32"/>
      <c r="L76" s="32">
        <v>0</v>
      </c>
      <c r="M76" s="43"/>
      <c r="N76" s="32">
        <v>1987277</v>
      </c>
      <c r="O76" s="32"/>
      <c r="P76" s="32">
        <v>5061713441</v>
      </c>
      <c r="Q76" s="32"/>
      <c r="R76" s="32">
        <v>11416752</v>
      </c>
      <c r="S76" s="32"/>
      <c r="T76" s="32">
        <v>2545</v>
      </c>
      <c r="U76" s="32"/>
      <c r="V76" s="32">
        <v>33432706254</v>
      </c>
      <c r="W76" s="32"/>
      <c r="X76" s="33">
        <v>28882752821</v>
      </c>
      <c r="Y76" s="43"/>
      <c r="Z76" s="34">
        <f>X76/درآمدها!$J$5</f>
        <v>2.5590983679404569E-3</v>
      </c>
      <c r="AA76" s="213"/>
      <c r="AC76" s="213"/>
    </row>
    <row r="77" spans="1:29" s="31" customFormat="1">
      <c r="A77" s="31">
        <v>68</v>
      </c>
      <c r="B77" s="31" t="s">
        <v>413</v>
      </c>
      <c r="D77" s="45">
        <v>1160654</v>
      </c>
      <c r="E77" s="41"/>
      <c r="F77" s="41">
        <v>19864281302</v>
      </c>
      <c r="G77" s="41"/>
      <c r="H77" s="46">
        <v>19267593419</v>
      </c>
      <c r="I77" s="32"/>
      <c r="J77" s="32">
        <v>0</v>
      </c>
      <c r="K77" s="32"/>
      <c r="L77" s="32">
        <v>0</v>
      </c>
      <c r="M77" s="43"/>
      <c r="N77" s="32">
        <v>138528</v>
      </c>
      <c r="O77" s="32"/>
      <c r="P77" s="32">
        <v>2123597789</v>
      </c>
      <c r="Q77" s="32"/>
      <c r="R77" s="32">
        <v>1022126</v>
      </c>
      <c r="S77" s="32"/>
      <c r="T77" s="32">
        <v>15600</v>
      </c>
      <c r="U77" s="32"/>
      <c r="V77" s="32">
        <v>17493411810</v>
      </c>
      <c r="W77" s="32"/>
      <c r="X77" s="33">
        <v>15850291870</v>
      </c>
      <c r="Y77" s="43"/>
      <c r="Z77" s="34">
        <f>X77/درآمدها!$J$5</f>
        <v>1.4043833116351998E-3</v>
      </c>
      <c r="AA77" s="213"/>
      <c r="AC77" s="213"/>
    </row>
    <row r="78" spans="1:29" s="31" customFormat="1">
      <c r="A78" s="31">
        <v>69</v>
      </c>
      <c r="B78" s="200" t="s">
        <v>406</v>
      </c>
      <c r="D78" s="45">
        <v>2052184</v>
      </c>
      <c r="E78" s="41"/>
      <c r="F78" s="41">
        <v>35019760268</v>
      </c>
      <c r="G78" s="41"/>
      <c r="H78" s="46">
        <v>33557564164</v>
      </c>
      <c r="I78" s="32"/>
      <c r="J78" s="32">
        <v>0</v>
      </c>
      <c r="K78" s="32"/>
      <c r="L78" s="32">
        <v>0</v>
      </c>
      <c r="M78" s="43"/>
      <c r="N78" s="32">
        <v>245384</v>
      </c>
      <c r="O78" s="32"/>
      <c r="P78" s="32">
        <v>3718805526</v>
      </c>
      <c r="Q78" s="32"/>
      <c r="R78" s="32">
        <v>1806800</v>
      </c>
      <c r="S78" s="32"/>
      <c r="T78" s="32">
        <v>15080</v>
      </c>
      <c r="U78" s="32"/>
      <c r="V78" s="32">
        <v>30832373148</v>
      </c>
      <c r="W78" s="32"/>
      <c r="X78" s="33">
        <v>27084427066</v>
      </c>
      <c r="Y78" s="43"/>
      <c r="Z78" s="34">
        <f>X78/درآمدها!$J$5</f>
        <v>2.3997613222936265E-3</v>
      </c>
      <c r="AA78" s="213"/>
      <c r="AC78" s="213"/>
    </row>
    <row r="79" spans="1:29" s="31" customFormat="1">
      <c r="A79" s="31">
        <v>70</v>
      </c>
      <c r="B79" s="200" t="s">
        <v>409</v>
      </c>
      <c r="D79" s="45">
        <v>7179310</v>
      </c>
      <c r="E79" s="41"/>
      <c r="F79" s="41">
        <v>39747467542</v>
      </c>
      <c r="G79" s="41"/>
      <c r="H79" s="46">
        <v>40250385118</v>
      </c>
      <c r="I79" s="32"/>
      <c r="J79" s="32">
        <v>0</v>
      </c>
      <c r="K79" s="32"/>
      <c r="L79" s="32">
        <v>0</v>
      </c>
      <c r="M79" s="43"/>
      <c r="N79" s="32">
        <v>1050589</v>
      </c>
      <c r="O79" s="32"/>
      <c r="P79" s="32">
        <v>5387366599</v>
      </c>
      <c r="Q79" s="32"/>
      <c r="R79" s="32">
        <v>6128721</v>
      </c>
      <c r="S79" s="32"/>
      <c r="T79" s="32">
        <v>4920</v>
      </c>
      <c r="U79" s="32"/>
      <c r="V79" s="32">
        <v>33930996018</v>
      </c>
      <c r="W79" s="32"/>
      <c r="X79" s="33">
        <v>29973895145</v>
      </c>
      <c r="Y79" s="43"/>
      <c r="Z79" s="34">
        <f>X79/درآمدها!$J$5</f>
        <v>2.6557768444639587E-3</v>
      </c>
      <c r="AA79" s="213"/>
      <c r="AC79" s="213"/>
    </row>
    <row r="80" spans="1:29" s="31" customFormat="1">
      <c r="A80" s="31">
        <v>71</v>
      </c>
      <c r="B80" s="31" t="s">
        <v>396</v>
      </c>
      <c r="D80" s="45">
        <v>3174813</v>
      </c>
      <c r="E80" s="41"/>
      <c r="F80" s="41">
        <v>4512158593</v>
      </c>
      <c r="G80" s="41"/>
      <c r="H80" s="46">
        <v>4288899173</v>
      </c>
      <c r="I80" s="32"/>
      <c r="J80" s="32">
        <v>0</v>
      </c>
      <c r="K80" s="32"/>
      <c r="L80" s="32">
        <v>0</v>
      </c>
      <c r="M80" s="43"/>
      <c r="N80" s="32">
        <v>751937</v>
      </c>
      <c r="O80" s="32"/>
      <c r="P80" s="32">
        <v>936890264</v>
      </c>
      <c r="Q80" s="32"/>
      <c r="R80" s="32">
        <v>2422876</v>
      </c>
      <c r="S80" s="32"/>
      <c r="T80" s="32">
        <v>1239</v>
      </c>
      <c r="U80" s="32"/>
      <c r="V80" s="32">
        <v>3443478644</v>
      </c>
      <c r="W80" s="32"/>
      <c r="X80" s="33">
        <v>2984081805</v>
      </c>
      <c r="Y80" s="43"/>
      <c r="Z80" s="34">
        <f>X80/درآمدها!$J$5</f>
        <v>2.6439858154462138E-4</v>
      </c>
      <c r="AA80" s="213"/>
      <c r="AC80" s="213"/>
    </row>
    <row r="81" spans="1:29" s="31" customFormat="1">
      <c r="A81" s="31">
        <v>72</v>
      </c>
      <c r="B81" s="200" t="s">
        <v>337</v>
      </c>
      <c r="D81" s="45">
        <v>4052862</v>
      </c>
      <c r="E81" s="41"/>
      <c r="F81" s="41">
        <v>37679095398</v>
      </c>
      <c r="G81" s="41"/>
      <c r="H81" s="46">
        <v>36419877141</v>
      </c>
      <c r="I81" s="32"/>
      <c r="J81" s="32">
        <v>1802345</v>
      </c>
      <c r="K81" s="32"/>
      <c r="L81" s="32">
        <v>0</v>
      </c>
      <c r="M81" s="43"/>
      <c r="N81" s="32">
        <v>353311</v>
      </c>
      <c r="O81" s="32"/>
      <c r="P81" s="32">
        <v>2960672143</v>
      </c>
      <c r="Q81" s="32"/>
      <c r="R81" s="32">
        <v>5501896</v>
      </c>
      <c r="S81" s="32"/>
      <c r="T81" s="32">
        <v>5500</v>
      </c>
      <c r="U81" s="32"/>
      <c r="V81" s="32">
        <v>34394394642</v>
      </c>
      <c r="W81" s="32"/>
      <c r="X81" s="33">
        <v>30082264375</v>
      </c>
      <c r="Y81" s="43"/>
      <c r="Z81" s="34">
        <f>X81/درآمدها!$J$5</f>
        <v>2.665378682673311E-3</v>
      </c>
      <c r="AA81" s="213"/>
      <c r="AC81" s="213"/>
    </row>
    <row r="82" spans="1:29" s="31" customFormat="1">
      <c r="A82" s="31">
        <v>73</v>
      </c>
      <c r="B82" s="200" t="s">
        <v>291</v>
      </c>
      <c r="D82" s="45">
        <v>1693484</v>
      </c>
      <c r="E82" s="41"/>
      <c r="F82" s="41">
        <v>22571783065</v>
      </c>
      <c r="G82" s="41"/>
      <c r="H82" s="46">
        <v>23163690920</v>
      </c>
      <c r="I82" s="32"/>
      <c r="J82" s="32">
        <v>0</v>
      </c>
      <c r="K82" s="32"/>
      <c r="L82" s="32">
        <v>0</v>
      </c>
      <c r="M82" s="43"/>
      <c r="N82" s="32">
        <v>249495</v>
      </c>
      <c r="O82" s="32"/>
      <c r="P82" s="32">
        <v>3411085140</v>
      </c>
      <c r="Q82" s="32"/>
      <c r="R82" s="32">
        <v>1443989</v>
      </c>
      <c r="S82" s="32"/>
      <c r="T82" s="32">
        <v>13440</v>
      </c>
      <c r="U82" s="32"/>
      <c r="V82" s="32">
        <v>19246362208</v>
      </c>
      <c r="W82" s="32"/>
      <c r="X82" s="33">
        <v>19291739251</v>
      </c>
      <c r="Y82" s="43"/>
      <c r="Z82" s="34">
        <f>X82/درآمدها!$J$5</f>
        <v>1.7093058524557093E-3</v>
      </c>
      <c r="AA82" s="213"/>
      <c r="AC82" s="213"/>
    </row>
    <row r="83" spans="1:29" s="31" customFormat="1">
      <c r="A83" s="31">
        <v>74</v>
      </c>
      <c r="B83" s="200" t="s">
        <v>125</v>
      </c>
      <c r="D83" s="45">
        <v>673630</v>
      </c>
      <c r="E83" s="41"/>
      <c r="F83" s="41">
        <v>4044922228</v>
      </c>
      <c r="G83" s="41"/>
      <c r="H83" s="46">
        <v>3555692300</v>
      </c>
      <c r="I83" s="32"/>
      <c r="J83" s="32">
        <v>0</v>
      </c>
      <c r="K83" s="32"/>
      <c r="L83" s="32">
        <v>0</v>
      </c>
      <c r="M83" s="43"/>
      <c r="N83" s="32">
        <v>68921</v>
      </c>
      <c r="O83" s="32"/>
      <c r="P83" s="32">
        <v>354402131</v>
      </c>
      <c r="Q83" s="32"/>
      <c r="R83" s="32">
        <v>604709</v>
      </c>
      <c r="S83" s="32"/>
      <c r="T83" s="32">
        <v>4970</v>
      </c>
      <c r="U83" s="32"/>
      <c r="V83" s="32">
        <v>3631074738</v>
      </c>
      <c r="W83" s="32"/>
      <c r="X83" s="33">
        <v>2987521581</v>
      </c>
      <c r="Y83" s="43"/>
      <c r="Z83" s="34">
        <f>X83/درآمدها!$J$5</f>
        <v>2.647033559960816E-4</v>
      </c>
      <c r="AA83" s="213"/>
      <c r="AC83" s="213"/>
    </row>
    <row r="84" spans="1:29" s="31" customFormat="1">
      <c r="A84" s="31">
        <v>75</v>
      </c>
      <c r="B84" s="200" t="s">
        <v>307</v>
      </c>
      <c r="D84" s="45">
        <v>6778236</v>
      </c>
      <c r="E84" s="41"/>
      <c r="F84" s="41">
        <v>75239536821</v>
      </c>
      <c r="G84" s="41"/>
      <c r="H84" s="46">
        <v>66907401576</v>
      </c>
      <c r="I84" s="32"/>
      <c r="J84" s="32">
        <v>10845176</v>
      </c>
      <c r="K84" s="32"/>
      <c r="L84" s="32">
        <v>0</v>
      </c>
      <c r="M84" s="43"/>
      <c r="N84" s="32">
        <v>7119836</v>
      </c>
      <c r="O84" s="32"/>
      <c r="P84" s="32">
        <v>9113512561</v>
      </c>
      <c r="Q84" s="32"/>
      <c r="R84" s="32">
        <v>10503576</v>
      </c>
      <c r="S84" s="32"/>
      <c r="T84" s="32">
        <v>5500</v>
      </c>
      <c r="U84" s="32"/>
      <c r="V84" s="32">
        <v>64773018053</v>
      </c>
      <c r="W84" s="32"/>
      <c r="X84" s="33">
        <v>57425938477</v>
      </c>
      <c r="Y84" s="43"/>
      <c r="Z84" s="34">
        <f>X84/درآمدها!$J$5</f>
        <v>5.0881100684796732E-3</v>
      </c>
      <c r="AA84" s="213"/>
      <c r="AC84" s="213"/>
    </row>
    <row r="85" spans="1:29" s="31" customFormat="1">
      <c r="A85" s="31">
        <v>76</v>
      </c>
      <c r="B85" s="200" t="s">
        <v>410</v>
      </c>
      <c r="D85" s="45">
        <v>31650604</v>
      </c>
      <c r="E85" s="41"/>
      <c r="F85" s="41">
        <v>116465601728</v>
      </c>
      <c r="G85" s="41"/>
      <c r="H85" s="46">
        <v>102881665106</v>
      </c>
      <c r="I85" s="32"/>
      <c r="J85" s="32">
        <v>0</v>
      </c>
      <c r="K85" s="32"/>
      <c r="L85" s="32">
        <v>0</v>
      </c>
      <c r="M85" s="43"/>
      <c r="N85" s="32">
        <v>4392594</v>
      </c>
      <c r="O85" s="32"/>
      <c r="P85" s="32">
        <v>13436125959</v>
      </c>
      <c r="Q85" s="32"/>
      <c r="R85" s="32">
        <v>27258010</v>
      </c>
      <c r="S85" s="32"/>
      <c r="T85" s="32">
        <v>3050</v>
      </c>
      <c r="U85" s="32"/>
      <c r="V85" s="32">
        <v>100302052262</v>
      </c>
      <c r="W85" s="32"/>
      <c r="X85" s="33">
        <v>82642265768</v>
      </c>
      <c r="Y85" s="43"/>
      <c r="Z85" s="34">
        <f>X85/درآمدها!$J$5</f>
        <v>7.322352158067872E-3</v>
      </c>
      <c r="AA85" s="213"/>
      <c r="AC85" s="213"/>
    </row>
    <row r="86" spans="1:29" s="31" customFormat="1">
      <c r="A86" s="31">
        <v>77</v>
      </c>
      <c r="B86" s="200" t="s">
        <v>272</v>
      </c>
      <c r="D86" s="45">
        <v>20859036</v>
      </c>
      <c r="E86" s="41"/>
      <c r="F86" s="41">
        <v>359247778880</v>
      </c>
      <c r="G86" s="41"/>
      <c r="H86" s="46">
        <v>283446421142</v>
      </c>
      <c r="I86" s="32"/>
      <c r="J86" s="32">
        <v>0</v>
      </c>
      <c r="K86" s="32"/>
      <c r="L86" s="32">
        <v>0</v>
      </c>
      <c r="M86" s="43"/>
      <c r="N86" s="32">
        <v>1769884</v>
      </c>
      <c r="O86" s="32"/>
      <c r="P86" s="32">
        <v>21603523247</v>
      </c>
      <c r="Q86" s="32"/>
      <c r="R86" s="32">
        <v>19089152</v>
      </c>
      <c r="S86" s="32"/>
      <c r="T86" s="32">
        <v>12090</v>
      </c>
      <c r="U86" s="32"/>
      <c r="V86" s="32">
        <v>328765694479</v>
      </c>
      <c r="W86" s="32"/>
      <c r="X86" s="33">
        <v>229414659989</v>
      </c>
      <c r="Y86" s="43"/>
      <c r="Z86" s="34">
        <f>X86/درآمدها!$J$5</f>
        <v>2.0326825687217782E-2</v>
      </c>
      <c r="AA86" s="213"/>
      <c r="AC86" s="213"/>
    </row>
    <row r="87" spans="1:29" s="31" customFormat="1">
      <c r="A87" s="31">
        <v>78</v>
      </c>
      <c r="B87" s="200" t="s">
        <v>257</v>
      </c>
      <c r="D87" s="45">
        <v>5326985</v>
      </c>
      <c r="E87" s="41"/>
      <c r="F87" s="41">
        <v>31552479452</v>
      </c>
      <c r="G87" s="41"/>
      <c r="H87" s="46">
        <v>41726880784</v>
      </c>
      <c r="I87" s="32"/>
      <c r="J87" s="32">
        <v>0</v>
      </c>
      <c r="K87" s="32"/>
      <c r="L87" s="32">
        <v>0</v>
      </c>
      <c r="M87" s="43"/>
      <c r="N87" s="32">
        <v>1437117</v>
      </c>
      <c r="O87" s="32"/>
      <c r="P87" s="32">
        <v>12160904780</v>
      </c>
      <c r="Q87" s="32"/>
      <c r="R87" s="32">
        <v>3889868</v>
      </c>
      <c r="S87" s="32"/>
      <c r="T87" s="32">
        <v>8220</v>
      </c>
      <c r="U87" s="32"/>
      <c r="V87" s="32">
        <v>23040233855</v>
      </c>
      <c r="W87" s="32"/>
      <c r="X87" s="33">
        <v>31784465410</v>
      </c>
      <c r="Y87" s="43"/>
      <c r="Z87" s="34">
        <f>X87/درآمدها!$J$5</f>
        <v>2.8161987903539002E-3</v>
      </c>
      <c r="AA87" s="213"/>
      <c r="AC87" s="213"/>
    </row>
    <row r="88" spans="1:29" s="31" customFormat="1">
      <c r="A88" s="31">
        <v>79</v>
      </c>
      <c r="B88" s="31" t="s">
        <v>259</v>
      </c>
      <c r="D88" s="45">
        <v>2675700</v>
      </c>
      <c r="E88" s="41"/>
      <c r="F88" s="41">
        <v>33272486628</v>
      </c>
      <c r="G88" s="41"/>
      <c r="H88" s="46">
        <v>41838332876</v>
      </c>
      <c r="I88" s="32"/>
      <c r="J88" s="32">
        <v>0</v>
      </c>
      <c r="K88" s="32"/>
      <c r="L88" s="32">
        <v>0</v>
      </c>
      <c r="M88" s="43"/>
      <c r="N88" s="32">
        <v>367355</v>
      </c>
      <c r="O88" s="32"/>
      <c r="P88" s="32">
        <v>5039926097</v>
      </c>
      <c r="Q88" s="32"/>
      <c r="R88" s="32">
        <v>2308345</v>
      </c>
      <c r="S88" s="32"/>
      <c r="T88" s="32">
        <v>13420</v>
      </c>
      <c r="U88" s="32"/>
      <c r="V88" s="32">
        <v>28704405630</v>
      </c>
      <c r="W88" s="32"/>
      <c r="X88" s="33">
        <v>30793670864</v>
      </c>
      <c r="Y88" s="43"/>
      <c r="Z88" s="34">
        <f>X88/درآمدها!$J$5</f>
        <v>2.7284114273782574E-3</v>
      </c>
      <c r="AA88" s="213"/>
      <c r="AC88" s="213"/>
    </row>
    <row r="89" spans="1:29" s="31" customFormat="1">
      <c r="A89" s="31">
        <v>80</v>
      </c>
      <c r="B89" s="31" t="s">
        <v>251</v>
      </c>
      <c r="D89" s="45">
        <v>2637084</v>
      </c>
      <c r="E89" s="41"/>
      <c r="F89" s="48">
        <v>18771757641</v>
      </c>
      <c r="G89" s="41"/>
      <c r="H89" s="49">
        <v>14941942099</v>
      </c>
      <c r="I89" s="32"/>
      <c r="J89" s="32">
        <v>0</v>
      </c>
      <c r="K89" s="32"/>
      <c r="L89" s="50">
        <v>0</v>
      </c>
      <c r="M89" s="43"/>
      <c r="N89" s="32">
        <v>365591</v>
      </c>
      <c r="O89" s="32"/>
      <c r="P89" s="32">
        <v>1986044064</v>
      </c>
      <c r="Q89" s="32"/>
      <c r="R89" s="32">
        <v>2271493</v>
      </c>
      <c r="S89" s="32"/>
      <c r="T89" s="32">
        <v>5290</v>
      </c>
      <c r="U89" s="32"/>
      <c r="V89" s="40">
        <v>16169343139</v>
      </c>
      <c r="W89" s="32"/>
      <c r="X89" s="50">
        <v>11944701597</v>
      </c>
      <c r="Y89" s="43"/>
      <c r="Z89" s="34">
        <f>X89/درآمدها!$J$5</f>
        <v>1.0583363210515517E-3</v>
      </c>
      <c r="AA89" s="213"/>
      <c r="AC89" s="213"/>
    </row>
    <row r="90" spans="1:29" s="31" customFormat="1">
      <c r="A90" s="31">
        <v>81</v>
      </c>
      <c r="B90" s="31" t="s">
        <v>261</v>
      </c>
      <c r="D90" s="45">
        <v>1308025</v>
      </c>
      <c r="E90" s="41"/>
      <c r="F90" s="41">
        <v>38486318328</v>
      </c>
      <c r="G90" s="41"/>
      <c r="H90" s="46">
        <v>37524991373</v>
      </c>
      <c r="I90" s="32"/>
      <c r="J90" s="32">
        <v>0</v>
      </c>
      <c r="K90" s="32"/>
      <c r="L90" s="32">
        <v>0</v>
      </c>
      <c r="M90" s="43"/>
      <c r="N90" s="32">
        <v>166219</v>
      </c>
      <c r="O90" s="32"/>
      <c r="P90" s="40">
        <v>4552753046</v>
      </c>
      <c r="Q90" s="32"/>
      <c r="R90" s="32">
        <v>1141806</v>
      </c>
      <c r="S90" s="32"/>
      <c r="T90" s="32">
        <v>27290</v>
      </c>
      <c r="U90" s="32"/>
      <c r="V90" s="32">
        <v>33595618726</v>
      </c>
      <c r="W90" s="32"/>
      <c r="X90" s="33">
        <v>30974484423</v>
      </c>
      <c r="Y90" s="43"/>
      <c r="Z90" s="34">
        <f>X90/درآمدها!$J$5</f>
        <v>2.7444320500178685E-3</v>
      </c>
      <c r="AA90" s="213"/>
      <c r="AC90" s="213"/>
    </row>
    <row r="91" spans="1:29" s="31" customFormat="1">
      <c r="A91" s="31">
        <v>82</v>
      </c>
      <c r="B91" s="200" t="s">
        <v>223</v>
      </c>
      <c r="D91" s="45">
        <v>6726698</v>
      </c>
      <c r="E91" s="41"/>
      <c r="F91" s="41">
        <v>41560802485</v>
      </c>
      <c r="G91" s="41"/>
      <c r="H91" s="46">
        <v>34904439051</v>
      </c>
      <c r="I91" s="32"/>
      <c r="J91" s="32">
        <v>0</v>
      </c>
      <c r="K91" s="32"/>
      <c r="L91" s="32">
        <v>0</v>
      </c>
      <c r="M91" s="43"/>
      <c r="N91" s="32">
        <v>941710</v>
      </c>
      <c r="O91" s="32"/>
      <c r="P91" s="32">
        <v>4512405703</v>
      </c>
      <c r="Q91" s="32"/>
      <c r="R91" s="32">
        <v>5784988</v>
      </c>
      <c r="S91" s="32"/>
      <c r="T91" s="32">
        <v>4651</v>
      </c>
      <c r="U91" s="32"/>
      <c r="V91" s="32">
        <v>35742461405</v>
      </c>
      <c r="W91" s="32"/>
      <c r="X91" s="33">
        <v>26745888616</v>
      </c>
      <c r="Y91" s="43"/>
      <c r="Z91" s="34">
        <f>X91/درآمدها!$J$5</f>
        <v>2.3697658021211107E-3</v>
      </c>
      <c r="AA91" s="213"/>
      <c r="AC91" s="213"/>
    </row>
    <row r="92" spans="1:29" s="31" customFormat="1">
      <c r="A92" s="31">
        <v>83</v>
      </c>
      <c r="B92" s="200" t="s">
        <v>224</v>
      </c>
      <c r="D92" s="45">
        <v>1008787</v>
      </c>
      <c r="E92" s="48"/>
      <c r="F92" s="41">
        <v>30280532279</v>
      </c>
      <c r="G92" s="41"/>
      <c r="H92" s="46">
        <v>29913068122</v>
      </c>
      <c r="I92" s="32"/>
      <c r="J92" s="32">
        <v>0</v>
      </c>
      <c r="K92" s="32"/>
      <c r="L92" s="33">
        <v>0</v>
      </c>
      <c r="M92" s="43"/>
      <c r="N92" s="32">
        <v>4364</v>
      </c>
      <c r="O92" s="32"/>
      <c r="P92" s="32">
        <v>130813340</v>
      </c>
      <c r="Q92" s="32"/>
      <c r="R92" s="32">
        <v>1004423</v>
      </c>
      <c r="S92" s="32"/>
      <c r="T92" s="32">
        <v>31120</v>
      </c>
      <c r="U92" s="32"/>
      <c r="V92" s="32">
        <v>30149539073</v>
      </c>
      <c r="W92" s="32"/>
      <c r="X92" s="33">
        <v>31071660783</v>
      </c>
      <c r="Y92" s="43"/>
      <c r="Z92" s="34">
        <f>X92/درآمدها!$J$5</f>
        <v>2.753042166436466E-3</v>
      </c>
      <c r="AA92" s="213"/>
      <c r="AC92" s="213"/>
    </row>
    <row r="93" spans="1:29" s="31" customFormat="1">
      <c r="A93" s="31">
        <v>84</v>
      </c>
      <c r="B93" s="200" t="s">
        <v>132</v>
      </c>
      <c r="D93" s="45">
        <v>515060</v>
      </c>
      <c r="E93" s="41"/>
      <c r="F93" s="48">
        <v>6130323027</v>
      </c>
      <c r="G93" s="41"/>
      <c r="H93" s="49">
        <v>6328263060</v>
      </c>
      <c r="I93" s="32"/>
      <c r="J93" s="32">
        <v>0</v>
      </c>
      <c r="K93" s="32"/>
      <c r="L93" s="40">
        <v>0</v>
      </c>
      <c r="M93" s="43"/>
      <c r="N93" s="32">
        <v>109106</v>
      </c>
      <c r="O93" s="32"/>
      <c r="P93" s="40">
        <v>1420400211</v>
      </c>
      <c r="Q93" s="32"/>
      <c r="R93" s="32">
        <v>405954</v>
      </c>
      <c r="S93" s="32"/>
      <c r="T93" s="32">
        <v>12970</v>
      </c>
      <c r="U93" s="32"/>
      <c r="V93" s="40">
        <v>4831726700</v>
      </c>
      <c r="W93" s="32"/>
      <c r="X93" s="50">
        <v>5233895305</v>
      </c>
      <c r="Y93" s="43"/>
      <c r="Z93" s="34">
        <f>X93/درآمدها!$J$5</f>
        <v>4.6373879304393049E-4</v>
      </c>
      <c r="AA93" s="213"/>
      <c r="AC93" s="213"/>
    </row>
    <row r="94" spans="1:29" s="31" customFormat="1">
      <c r="A94" s="31">
        <v>85</v>
      </c>
      <c r="B94" s="200" t="s">
        <v>129</v>
      </c>
      <c r="D94" s="45">
        <v>7257319</v>
      </c>
      <c r="E94" s="41"/>
      <c r="F94" s="41">
        <v>53022476710</v>
      </c>
      <c r="G94" s="41"/>
      <c r="H94" s="46">
        <v>49849693251</v>
      </c>
      <c r="I94" s="32"/>
      <c r="J94" s="33">
        <v>0</v>
      </c>
      <c r="K94" s="33"/>
      <c r="L94" s="32">
        <v>0</v>
      </c>
      <c r="M94" s="43"/>
      <c r="N94" s="32">
        <v>1040708</v>
      </c>
      <c r="O94" s="32"/>
      <c r="P94" s="32">
        <v>7068472311</v>
      </c>
      <c r="Q94" s="32"/>
      <c r="R94" s="32">
        <v>6216611</v>
      </c>
      <c r="S94" s="32"/>
      <c r="T94" s="32">
        <v>7050</v>
      </c>
      <c r="U94" s="32"/>
      <c r="V94" s="32">
        <v>45418991774</v>
      </c>
      <c r="W94" s="32"/>
      <c r="X94" s="33">
        <v>43566336264</v>
      </c>
      <c r="Y94" s="43"/>
      <c r="Z94" s="34">
        <f>X94/درآمدها!$J$5</f>
        <v>3.8601078200996572E-3</v>
      </c>
      <c r="AA94" s="213"/>
      <c r="AC94" s="213"/>
    </row>
    <row r="95" spans="1:29" s="31" customFormat="1">
      <c r="A95" s="31">
        <v>86</v>
      </c>
      <c r="B95" s="200" t="s">
        <v>128</v>
      </c>
      <c r="D95" s="45">
        <v>64118</v>
      </c>
      <c r="E95" s="41"/>
      <c r="F95" s="41">
        <v>336380772</v>
      </c>
      <c r="G95" s="41"/>
      <c r="H95" s="46">
        <v>580639500</v>
      </c>
      <c r="I95" s="32"/>
      <c r="J95" s="32">
        <v>0</v>
      </c>
      <c r="K95" s="32"/>
      <c r="L95" s="32">
        <v>0</v>
      </c>
      <c r="M95" s="43"/>
      <c r="N95" s="32">
        <v>64118</v>
      </c>
      <c r="O95" s="32"/>
      <c r="P95" s="32">
        <v>627207880</v>
      </c>
      <c r="Q95" s="32"/>
      <c r="R95" s="32">
        <v>0</v>
      </c>
      <c r="S95" s="32"/>
      <c r="T95" s="32">
        <v>0</v>
      </c>
      <c r="U95" s="32"/>
      <c r="V95" s="32">
        <v>0</v>
      </c>
      <c r="W95" s="32"/>
      <c r="X95" s="33">
        <v>0</v>
      </c>
      <c r="Y95" s="43"/>
      <c r="Z95" s="34">
        <f>X95/درآمدها!$J$5</f>
        <v>0</v>
      </c>
      <c r="AA95" s="213"/>
      <c r="AC95" s="213"/>
    </row>
    <row r="96" spans="1:29" s="31" customFormat="1">
      <c r="A96" s="31">
        <v>87</v>
      </c>
      <c r="B96" s="200" t="s">
        <v>127</v>
      </c>
      <c r="D96" s="45">
        <v>2605627</v>
      </c>
      <c r="E96" s="41"/>
      <c r="F96" s="41">
        <v>41055129694</v>
      </c>
      <c r="G96" s="41"/>
      <c r="H96" s="46">
        <v>45197655416</v>
      </c>
      <c r="I96" s="32"/>
      <c r="J96" s="32">
        <v>0</v>
      </c>
      <c r="K96" s="32"/>
      <c r="L96" s="32">
        <v>0</v>
      </c>
      <c r="M96" s="43"/>
      <c r="N96" s="32">
        <v>355884</v>
      </c>
      <c r="O96" s="32"/>
      <c r="P96" s="32">
        <v>5900514153</v>
      </c>
      <c r="Q96" s="32"/>
      <c r="R96" s="32">
        <v>2249743</v>
      </c>
      <c r="S96" s="32"/>
      <c r="T96" s="32">
        <v>15280</v>
      </c>
      <c r="U96" s="32"/>
      <c r="V96" s="32">
        <v>35447702470</v>
      </c>
      <c r="W96" s="32"/>
      <c r="X96" s="33">
        <v>34171535408</v>
      </c>
      <c r="Y96" s="43"/>
      <c r="Z96" s="34">
        <f>X96/درآمدها!$J$5</f>
        <v>3.0277003384888792E-3</v>
      </c>
      <c r="AA96" s="213"/>
      <c r="AC96" s="213"/>
    </row>
    <row r="97" spans="1:29" s="31" customFormat="1">
      <c r="A97" s="31">
        <v>88</v>
      </c>
      <c r="B97" s="200" t="s">
        <v>126</v>
      </c>
      <c r="D97" s="45">
        <v>26385337</v>
      </c>
      <c r="E97" s="41"/>
      <c r="F97" s="41">
        <v>50877832497</v>
      </c>
      <c r="G97" s="41"/>
      <c r="H97" s="46">
        <v>45375035548</v>
      </c>
      <c r="I97" s="32"/>
      <c r="J97" s="32">
        <v>0</v>
      </c>
      <c r="K97" s="32"/>
      <c r="L97" s="32">
        <v>0</v>
      </c>
      <c r="M97" s="43"/>
      <c r="N97" s="32">
        <v>3172601</v>
      </c>
      <c r="O97" s="32"/>
      <c r="P97" s="32">
        <v>5247357005</v>
      </c>
      <c r="Q97" s="32"/>
      <c r="R97" s="32">
        <v>23212736</v>
      </c>
      <c r="S97" s="32"/>
      <c r="T97" s="32">
        <v>1666</v>
      </c>
      <c r="U97" s="32"/>
      <c r="V97" s="32">
        <v>44760227773</v>
      </c>
      <c r="W97" s="32"/>
      <c r="X97" s="33">
        <v>38442317292</v>
      </c>
      <c r="Y97" s="43"/>
      <c r="Z97" s="34">
        <f>X97/درآمدها!$J$5</f>
        <v>3.4061043991027826E-3</v>
      </c>
      <c r="AA97" s="213"/>
      <c r="AC97" s="213"/>
    </row>
    <row r="98" spans="1:29" s="31" customFormat="1">
      <c r="A98" s="31">
        <v>89</v>
      </c>
      <c r="B98" s="200" t="s">
        <v>124</v>
      </c>
      <c r="D98" s="45">
        <v>3873522</v>
      </c>
      <c r="E98" s="41"/>
      <c r="F98" s="41">
        <v>16499911538</v>
      </c>
      <c r="G98" s="41"/>
      <c r="H98" s="46">
        <v>18482277814</v>
      </c>
      <c r="I98" s="32"/>
      <c r="J98" s="32">
        <v>0</v>
      </c>
      <c r="K98" s="32"/>
      <c r="L98" s="32">
        <v>0</v>
      </c>
      <c r="M98" s="43"/>
      <c r="N98" s="32">
        <v>491895</v>
      </c>
      <c r="O98" s="32"/>
      <c r="P98" s="32">
        <v>2245114852</v>
      </c>
      <c r="Q98" s="32"/>
      <c r="R98" s="32">
        <v>3381627</v>
      </c>
      <c r="S98" s="32"/>
      <c r="T98" s="32">
        <v>4560</v>
      </c>
      <c r="U98" s="32"/>
      <c r="V98" s="32">
        <v>14404602931</v>
      </c>
      <c r="W98" s="32"/>
      <c r="X98" s="33">
        <v>15328468819</v>
      </c>
      <c r="Y98" s="43"/>
      <c r="Z98" s="34">
        <f>X98/درآمدها!$J$5</f>
        <v>1.3581482271041688E-3</v>
      </c>
      <c r="AA98" s="213"/>
      <c r="AC98" s="213"/>
    </row>
    <row r="99" spans="1:29" s="31" customFormat="1" ht="29.25" customHeight="1">
      <c r="A99" s="31">
        <v>90</v>
      </c>
      <c r="B99" s="200" t="s">
        <v>123</v>
      </c>
      <c r="C99" s="198"/>
      <c r="D99" s="45">
        <v>9363474</v>
      </c>
      <c r="E99" s="41"/>
      <c r="F99" s="41">
        <v>38551797651</v>
      </c>
      <c r="G99" s="41"/>
      <c r="H99" s="46">
        <v>55288102300</v>
      </c>
      <c r="I99" s="32"/>
      <c r="J99" s="32">
        <v>0</v>
      </c>
      <c r="K99" s="32"/>
      <c r="L99" s="38">
        <v>0</v>
      </c>
      <c r="M99" s="32"/>
      <c r="N99" s="32">
        <v>4822107</v>
      </c>
      <c r="O99" s="32"/>
      <c r="P99" s="38">
        <v>28501101042</v>
      </c>
      <c r="Q99" s="32"/>
      <c r="R99" s="32">
        <v>4541367</v>
      </c>
      <c r="S99" s="32"/>
      <c r="T99" s="32">
        <v>6400</v>
      </c>
      <c r="U99" s="32"/>
      <c r="V99" s="32">
        <v>18697959928</v>
      </c>
      <c r="W99" s="32"/>
      <c r="X99" s="33">
        <v>28891813548</v>
      </c>
      <c r="Y99" s="51"/>
      <c r="Z99" s="34">
        <f>X99/درآمدها!$J$5</f>
        <v>2.5599011754782893E-3</v>
      </c>
      <c r="AA99" s="213"/>
      <c r="AC99" s="213"/>
    </row>
    <row r="100" spans="1:29" s="31" customFormat="1">
      <c r="A100" s="31">
        <v>91</v>
      </c>
      <c r="B100" s="200" t="s">
        <v>122</v>
      </c>
      <c r="D100" s="45">
        <v>3246441</v>
      </c>
      <c r="E100" s="41"/>
      <c r="F100" s="41">
        <v>70431876815</v>
      </c>
      <c r="G100" s="41"/>
      <c r="H100" s="46">
        <v>69383180540</v>
      </c>
      <c r="I100" s="32"/>
      <c r="J100" s="32">
        <v>2122481</v>
      </c>
      <c r="K100" s="32"/>
      <c r="L100" s="32">
        <v>0</v>
      </c>
      <c r="M100" s="43"/>
      <c r="N100" s="32">
        <v>2270650</v>
      </c>
      <c r="O100" s="32"/>
      <c r="P100" s="32">
        <v>2970666362</v>
      </c>
      <c r="Q100" s="32"/>
      <c r="R100" s="32">
        <v>3098272</v>
      </c>
      <c r="S100" s="32"/>
      <c r="T100" s="32">
        <v>19170</v>
      </c>
      <c r="U100" s="32"/>
      <c r="V100" s="32">
        <v>67217334872</v>
      </c>
      <c r="W100" s="32"/>
      <c r="X100" s="33">
        <v>59040480691</v>
      </c>
      <c r="Y100" s="43"/>
      <c r="Z100" s="34">
        <f>X100/درآمدها!$J$5</f>
        <v>5.2311633421902818E-3</v>
      </c>
      <c r="AA100" s="213"/>
      <c r="AC100" s="213"/>
    </row>
    <row r="101" spans="1:29" s="31" customFormat="1">
      <c r="A101" s="31">
        <v>92</v>
      </c>
      <c r="B101" s="200" t="s">
        <v>121</v>
      </c>
      <c r="D101" s="45">
        <v>2400831</v>
      </c>
      <c r="E101" s="41"/>
      <c r="F101" s="41">
        <v>59023860043</v>
      </c>
      <c r="G101" s="41"/>
      <c r="H101" s="46">
        <v>55272406651</v>
      </c>
      <c r="I101" s="32"/>
      <c r="J101" s="32">
        <v>0</v>
      </c>
      <c r="K101" s="32"/>
      <c r="L101" s="32">
        <v>0</v>
      </c>
      <c r="M101" s="43"/>
      <c r="N101" s="32">
        <v>293590</v>
      </c>
      <c r="O101" s="32"/>
      <c r="P101" s="32">
        <v>6955752686</v>
      </c>
      <c r="Q101" s="32"/>
      <c r="R101" s="32">
        <v>2107241</v>
      </c>
      <c r="S101" s="32"/>
      <c r="T101" s="32">
        <v>24200</v>
      </c>
      <c r="U101" s="32"/>
      <c r="V101" s="32">
        <v>51806019606</v>
      </c>
      <c r="W101" s="32"/>
      <c r="X101" s="33">
        <v>50691810573</v>
      </c>
      <c r="Y101" s="43"/>
      <c r="Z101" s="34">
        <f>X101/درآمدها!$J$5</f>
        <v>4.4914461758295667E-3</v>
      </c>
      <c r="AA101" s="213"/>
      <c r="AC101" s="213"/>
    </row>
    <row r="102" spans="1:29" s="31" customFormat="1">
      <c r="A102" s="31">
        <v>93</v>
      </c>
      <c r="B102" s="200" t="s">
        <v>120</v>
      </c>
      <c r="C102" s="31">
        <v>0</v>
      </c>
      <c r="D102" s="45">
        <v>9168344</v>
      </c>
      <c r="E102" s="41">
        <v>30849198855</v>
      </c>
      <c r="F102" s="41">
        <v>64235139983</v>
      </c>
      <c r="G102" s="41">
        <v>30849198855</v>
      </c>
      <c r="H102" s="46">
        <v>79289993477</v>
      </c>
      <c r="I102" s="32">
        <v>30849198855</v>
      </c>
      <c r="J102" s="32">
        <v>0</v>
      </c>
      <c r="K102" s="32"/>
      <c r="L102" s="32">
        <v>0</v>
      </c>
      <c r="M102" s="43"/>
      <c r="N102" s="32">
        <v>462319</v>
      </c>
      <c r="O102" s="32"/>
      <c r="P102" s="32">
        <v>3880749802</v>
      </c>
      <c r="Q102" s="32"/>
      <c r="R102" s="32">
        <v>8706025</v>
      </c>
      <c r="S102" s="32"/>
      <c r="T102" s="32">
        <v>8450</v>
      </c>
      <c r="U102" s="32"/>
      <c r="V102" s="32">
        <v>60996046240</v>
      </c>
      <c r="W102" s="32"/>
      <c r="X102" s="33">
        <v>73128194081</v>
      </c>
      <c r="Y102" s="43"/>
      <c r="Z102" s="34">
        <f>X102/درآمدها!$J$5</f>
        <v>6.4793769237623759E-3</v>
      </c>
      <c r="AA102" s="213"/>
      <c r="AC102" s="213"/>
    </row>
    <row r="103" spans="1:29" s="31" customFormat="1">
      <c r="A103" s="31">
        <v>94</v>
      </c>
      <c r="B103" s="31" t="s">
        <v>119</v>
      </c>
      <c r="D103" s="45">
        <v>629015</v>
      </c>
      <c r="E103" s="41"/>
      <c r="F103" s="41">
        <v>15833521707</v>
      </c>
      <c r="G103" s="41"/>
      <c r="H103" s="46">
        <v>24854576342</v>
      </c>
      <c r="I103" s="32"/>
      <c r="J103" s="32">
        <v>0</v>
      </c>
      <c r="K103" s="32"/>
      <c r="L103" s="32">
        <v>0</v>
      </c>
      <c r="M103" s="43"/>
      <c r="N103" s="32">
        <v>123425</v>
      </c>
      <c r="O103" s="32"/>
      <c r="P103" s="32">
        <v>4952768239</v>
      </c>
      <c r="Q103" s="32"/>
      <c r="R103" s="32">
        <v>505590</v>
      </c>
      <c r="S103" s="32"/>
      <c r="T103" s="32">
        <v>40180</v>
      </c>
      <c r="U103" s="32"/>
      <c r="V103" s="32">
        <v>12726676216</v>
      </c>
      <c r="W103" s="32"/>
      <c r="X103" s="33">
        <v>20193734296</v>
      </c>
      <c r="Y103" s="43"/>
      <c r="Z103" s="34">
        <f>X103/درآمدها!$J$5</f>
        <v>1.7892253137984512E-3</v>
      </c>
      <c r="AA103" s="213"/>
      <c r="AC103" s="213"/>
    </row>
    <row r="104" spans="1:29" s="31" customFormat="1">
      <c r="A104" s="31">
        <v>95</v>
      </c>
      <c r="B104" s="200" t="s">
        <v>118</v>
      </c>
      <c r="D104" s="45">
        <v>1561864</v>
      </c>
      <c r="E104" s="41"/>
      <c r="F104" s="41">
        <v>11776842239</v>
      </c>
      <c r="G104" s="41"/>
      <c r="H104" s="46">
        <v>25539791461</v>
      </c>
      <c r="I104" s="32"/>
      <c r="J104" s="32">
        <v>0</v>
      </c>
      <c r="K104" s="32"/>
      <c r="L104" s="32">
        <v>0</v>
      </c>
      <c r="M104" s="43"/>
      <c r="N104" s="32">
        <v>236018</v>
      </c>
      <c r="O104" s="32"/>
      <c r="P104" s="32">
        <v>3747580307</v>
      </c>
      <c r="Q104" s="32"/>
      <c r="R104" s="32">
        <v>1325846</v>
      </c>
      <c r="S104" s="32"/>
      <c r="T104" s="32">
        <v>15000</v>
      </c>
      <c r="U104" s="32"/>
      <c r="V104" s="32">
        <v>9997207937</v>
      </c>
      <c r="W104" s="32"/>
      <c r="X104" s="33">
        <v>19769358247</v>
      </c>
      <c r="Y104" s="43"/>
      <c r="Z104" s="34">
        <f>X104/درآمدها!$J$5</f>
        <v>1.751624325377455E-3</v>
      </c>
      <c r="AA104" s="213"/>
      <c r="AC104" s="213"/>
    </row>
    <row r="105" spans="1:29" s="31" customFormat="1">
      <c r="A105" s="31">
        <v>96</v>
      </c>
      <c r="B105" s="31" t="s">
        <v>117</v>
      </c>
      <c r="D105" s="45">
        <v>758954</v>
      </c>
      <c r="E105" s="41"/>
      <c r="F105" s="41">
        <v>10471970673</v>
      </c>
      <c r="G105" s="41"/>
      <c r="H105" s="46">
        <v>13014059363</v>
      </c>
      <c r="I105" s="32"/>
      <c r="J105" s="32">
        <v>0</v>
      </c>
      <c r="K105" s="32"/>
      <c r="L105" s="32">
        <v>0</v>
      </c>
      <c r="M105" s="43"/>
      <c r="N105" s="32">
        <v>103528</v>
      </c>
      <c r="O105" s="32"/>
      <c r="P105" s="32">
        <v>1792021970</v>
      </c>
      <c r="Q105" s="32"/>
      <c r="R105" s="32">
        <v>655426</v>
      </c>
      <c r="S105" s="32"/>
      <c r="T105" s="32">
        <v>18180</v>
      </c>
      <c r="U105" s="32"/>
      <c r="V105" s="32">
        <v>9043501779</v>
      </c>
      <c r="W105" s="32"/>
      <c r="X105" s="33">
        <v>11844746598</v>
      </c>
      <c r="Y105" s="43"/>
      <c r="Z105" s="34">
        <f>X105/درآمدها!$J$5</f>
        <v>1.0494800088989785E-3</v>
      </c>
      <c r="AA105" s="213"/>
      <c r="AC105" s="213"/>
    </row>
    <row r="106" spans="1:29" s="31" customFormat="1">
      <c r="A106" s="31">
        <v>97</v>
      </c>
      <c r="B106" s="31" t="s">
        <v>115</v>
      </c>
      <c r="D106" s="45">
        <v>1420973</v>
      </c>
      <c r="E106" s="41"/>
      <c r="F106" s="41">
        <v>64512678925</v>
      </c>
      <c r="G106" s="41"/>
      <c r="H106" s="46">
        <v>77264746126</v>
      </c>
      <c r="I106" s="32"/>
      <c r="J106" s="32">
        <v>0</v>
      </c>
      <c r="K106" s="32"/>
      <c r="L106" s="32">
        <v>0</v>
      </c>
      <c r="M106" s="43"/>
      <c r="N106" s="32">
        <v>258098</v>
      </c>
      <c r="O106" s="32"/>
      <c r="P106" s="32">
        <v>13976544717</v>
      </c>
      <c r="Q106" s="32"/>
      <c r="R106" s="32">
        <v>1162875</v>
      </c>
      <c r="S106" s="32"/>
      <c r="T106" s="32">
        <v>55260</v>
      </c>
      <c r="U106" s="32"/>
      <c r="V106" s="32">
        <v>52794938051</v>
      </c>
      <c r="W106" s="32"/>
      <c r="X106" s="33">
        <v>63878122691</v>
      </c>
      <c r="Y106" s="43"/>
      <c r="Z106" s="34">
        <f>X106/درآمدها!$J$5</f>
        <v>5.659792906124333E-3</v>
      </c>
      <c r="AA106" s="213"/>
      <c r="AC106" s="213"/>
    </row>
    <row r="107" spans="1:29" s="31" customFormat="1">
      <c r="A107" s="31">
        <v>98</v>
      </c>
      <c r="B107" s="200" t="s">
        <v>114</v>
      </c>
      <c r="D107" s="45">
        <v>8916317</v>
      </c>
      <c r="E107" s="41"/>
      <c r="F107" s="41">
        <v>91522726702</v>
      </c>
      <c r="G107" s="41"/>
      <c r="H107" s="46">
        <v>107068240163</v>
      </c>
      <c r="I107" s="32"/>
      <c r="J107" s="32">
        <v>0</v>
      </c>
      <c r="K107" s="32"/>
      <c r="L107" s="32">
        <v>0</v>
      </c>
      <c r="M107" s="43"/>
      <c r="N107" s="32">
        <v>936546</v>
      </c>
      <c r="O107" s="32"/>
      <c r="P107" s="32">
        <v>11082427417</v>
      </c>
      <c r="Q107" s="32"/>
      <c r="R107" s="32">
        <v>7979771</v>
      </c>
      <c r="S107" s="32"/>
      <c r="T107" s="32">
        <v>11800</v>
      </c>
      <c r="U107" s="32"/>
      <c r="V107" s="32">
        <v>81909425200</v>
      </c>
      <c r="W107" s="32"/>
      <c r="X107" s="33">
        <v>93601038082</v>
      </c>
      <c r="Y107" s="43"/>
      <c r="Z107" s="34">
        <f>X107/درآمدها!$J$5</f>
        <v>8.2933321930110052E-3</v>
      </c>
      <c r="AA107" s="213"/>
      <c r="AC107" s="213"/>
    </row>
    <row r="108" spans="1:29" s="31" customFormat="1">
      <c r="A108" s="31">
        <v>99</v>
      </c>
      <c r="B108" s="200" t="s">
        <v>113</v>
      </c>
      <c r="D108" s="45">
        <v>5868077</v>
      </c>
      <c r="E108" s="41"/>
      <c r="F108" s="41">
        <v>30650314149</v>
      </c>
      <c r="G108" s="41"/>
      <c r="H108" s="46">
        <v>29807457526</v>
      </c>
      <c r="I108" s="32"/>
      <c r="J108" s="32">
        <v>990289</v>
      </c>
      <c r="K108" s="32"/>
      <c r="L108" s="32">
        <v>0</v>
      </c>
      <c r="M108" s="43"/>
      <c r="N108" s="32">
        <v>548806</v>
      </c>
      <c r="O108" s="32"/>
      <c r="P108" s="32">
        <v>2759335052</v>
      </c>
      <c r="Q108" s="32"/>
      <c r="R108" s="32">
        <v>6309560</v>
      </c>
      <c r="S108" s="32"/>
      <c r="T108" s="32">
        <v>4300</v>
      </c>
      <c r="U108" s="32"/>
      <c r="V108" s="32">
        <v>27783774342</v>
      </c>
      <c r="W108" s="32"/>
      <c r="X108" s="33">
        <v>26966865347</v>
      </c>
      <c r="Y108" s="43"/>
      <c r="Z108" s="34">
        <f>X108/درآمدها!$J$5</f>
        <v>2.3893450020387778E-3</v>
      </c>
      <c r="AA108" s="213"/>
      <c r="AC108" s="213"/>
    </row>
    <row r="109" spans="1:29" s="31" customFormat="1">
      <c r="A109" s="31">
        <v>100</v>
      </c>
      <c r="B109" s="200" t="s">
        <v>407</v>
      </c>
      <c r="D109" s="45">
        <v>354215</v>
      </c>
      <c r="E109" s="41"/>
      <c r="F109" s="41">
        <v>14953674350</v>
      </c>
      <c r="G109" s="41"/>
      <c r="H109" s="46">
        <v>16429332254</v>
      </c>
      <c r="I109" s="32"/>
      <c r="J109" s="32">
        <v>0</v>
      </c>
      <c r="K109" s="32"/>
      <c r="L109" s="32">
        <v>0</v>
      </c>
      <c r="M109" s="43"/>
      <c r="N109" s="32">
        <v>42695</v>
      </c>
      <c r="O109" s="32"/>
      <c r="P109" s="32">
        <v>1713236598</v>
      </c>
      <c r="Q109" s="32"/>
      <c r="R109" s="32">
        <v>311520</v>
      </c>
      <c r="S109" s="32"/>
      <c r="T109" s="32">
        <v>39010</v>
      </c>
      <c r="U109" s="32"/>
      <c r="V109" s="32">
        <v>13151246089</v>
      </c>
      <c r="W109" s="32"/>
      <c r="X109" s="33">
        <v>12080088452</v>
      </c>
      <c r="Y109" s="43"/>
      <c r="Z109" s="34">
        <f>X109/درآمدها!$J$5</f>
        <v>1.0703320017201611E-3</v>
      </c>
      <c r="AA109" s="213"/>
      <c r="AC109" s="213"/>
    </row>
    <row r="110" spans="1:29" s="31" customFormat="1" ht="32.25" customHeight="1">
      <c r="A110" s="31">
        <v>101</v>
      </c>
      <c r="B110" s="31" t="s">
        <v>411</v>
      </c>
      <c r="D110" s="202">
        <v>6133607</v>
      </c>
      <c r="E110" s="41"/>
      <c r="F110" s="45">
        <v>40465207137</v>
      </c>
      <c r="G110" s="41"/>
      <c r="H110" s="46">
        <v>41582304107</v>
      </c>
      <c r="I110" s="32"/>
      <c r="J110" s="32">
        <v>0</v>
      </c>
      <c r="K110" s="32"/>
      <c r="L110" s="32">
        <v>0</v>
      </c>
      <c r="M110" s="43"/>
      <c r="N110" s="32">
        <v>858736</v>
      </c>
      <c r="O110" s="32"/>
      <c r="P110" s="32">
        <v>5560992288</v>
      </c>
      <c r="Q110" s="32"/>
      <c r="R110" s="32">
        <v>5274871</v>
      </c>
      <c r="S110" s="32"/>
      <c r="T110" s="32">
        <v>6500</v>
      </c>
      <c r="U110" s="32"/>
      <c r="V110" s="32">
        <v>34799873489</v>
      </c>
      <c r="W110" s="32"/>
      <c r="X110" s="33">
        <v>34082655869</v>
      </c>
      <c r="Y110" s="43"/>
      <c r="Z110" s="34">
        <f>X110/درآمدها!$J$5</f>
        <v>3.0198253452495636E-3</v>
      </c>
      <c r="AA110" s="213"/>
      <c r="AC110" s="213"/>
    </row>
    <row r="111" spans="1:29" s="31" customFormat="1">
      <c r="A111" s="31">
        <v>102</v>
      </c>
      <c r="B111" s="200" t="s">
        <v>401</v>
      </c>
      <c r="D111" s="45">
        <v>8394886</v>
      </c>
      <c r="E111" s="41"/>
      <c r="F111" s="41">
        <v>46382645137</v>
      </c>
      <c r="G111" s="41"/>
      <c r="H111" s="46">
        <v>42058479602</v>
      </c>
      <c r="I111" s="32"/>
      <c r="J111" s="32">
        <v>1048738</v>
      </c>
      <c r="K111" s="32"/>
      <c r="L111" s="32">
        <v>5061472710</v>
      </c>
      <c r="M111" s="43"/>
      <c r="N111" s="32">
        <v>1327524</v>
      </c>
      <c r="O111" s="32"/>
      <c r="P111" s="32">
        <v>6246361588</v>
      </c>
      <c r="Q111" s="32"/>
      <c r="R111" s="32">
        <v>8116100</v>
      </c>
      <c r="S111" s="32"/>
      <c r="T111" s="32">
        <v>4520</v>
      </c>
      <c r="U111" s="32"/>
      <c r="V111" s="32">
        <v>44212434217</v>
      </c>
      <c r="W111" s="32"/>
      <c r="X111" s="33">
        <v>36466497609</v>
      </c>
      <c r="Y111" s="43"/>
      <c r="Z111" s="34">
        <f>X111/درآمدها!$J$5</f>
        <v>3.2310408600611162E-3</v>
      </c>
      <c r="AA111" s="213"/>
      <c r="AC111" s="213"/>
    </row>
    <row r="112" spans="1:29" s="31" customFormat="1">
      <c r="A112" s="31">
        <v>103</v>
      </c>
      <c r="B112" s="200" t="s">
        <v>416</v>
      </c>
      <c r="D112" s="45">
        <v>19511602</v>
      </c>
      <c r="E112" s="41"/>
      <c r="F112" s="41">
        <v>40127291169</v>
      </c>
      <c r="G112" s="41"/>
      <c r="H112" s="46">
        <v>35707130173</v>
      </c>
      <c r="I112" s="32"/>
      <c r="J112" s="32">
        <v>0</v>
      </c>
      <c r="K112" s="32"/>
      <c r="L112" s="32">
        <v>0</v>
      </c>
      <c r="M112" s="43"/>
      <c r="N112" s="32">
        <v>2334668</v>
      </c>
      <c r="O112" s="32"/>
      <c r="P112" s="32">
        <v>4149888488</v>
      </c>
      <c r="Q112" s="32"/>
      <c r="R112" s="32">
        <v>17176934</v>
      </c>
      <c r="S112" s="32"/>
      <c r="T112" s="32">
        <v>1788</v>
      </c>
      <c r="U112" s="32"/>
      <c r="V112" s="32">
        <v>35325845208</v>
      </c>
      <c r="W112" s="32"/>
      <c r="X112" s="33">
        <v>30529619466</v>
      </c>
      <c r="Y112" s="43"/>
      <c r="Z112" s="34">
        <f>X112/درآمدها!$J$5</f>
        <v>2.7050156830092202E-3</v>
      </c>
      <c r="AA112" s="213"/>
      <c r="AC112" s="213"/>
    </row>
    <row r="113" spans="1:29" s="31" customFormat="1">
      <c r="A113" s="31">
        <v>104</v>
      </c>
      <c r="B113" s="200" t="s">
        <v>381</v>
      </c>
      <c r="D113" s="45">
        <v>16295928</v>
      </c>
      <c r="E113" s="41"/>
      <c r="F113" s="41">
        <v>34673767844</v>
      </c>
      <c r="G113" s="41"/>
      <c r="H113" s="46">
        <v>35070764053</v>
      </c>
      <c r="I113" s="32"/>
      <c r="J113" s="32">
        <v>0</v>
      </c>
      <c r="K113" s="32"/>
      <c r="L113" s="32">
        <v>0</v>
      </c>
      <c r="M113" s="43"/>
      <c r="N113" s="32">
        <v>2250583</v>
      </c>
      <c r="O113" s="32"/>
      <c r="P113" s="32">
        <v>4938658603</v>
      </c>
      <c r="Q113" s="32"/>
      <c r="R113" s="32">
        <v>14045345</v>
      </c>
      <c r="S113" s="32"/>
      <c r="T113" s="32">
        <v>2370</v>
      </c>
      <c r="U113" s="32"/>
      <c r="V113" s="32">
        <v>29885075083</v>
      </c>
      <c r="W113" s="32"/>
      <c r="X113" s="33">
        <v>33089407220</v>
      </c>
      <c r="Y113" s="43"/>
      <c r="Z113" s="34">
        <f>X113/درآمدها!$J$5</f>
        <v>2.9318205414011274E-3</v>
      </c>
      <c r="AA113" s="213"/>
      <c r="AC113" s="213"/>
    </row>
    <row r="114" spans="1:29" s="31" customFormat="1">
      <c r="A114" s="31">
        <v>105</v>
      </c>
      <c r="B114" s="31" t="s">
        <v>380</v>
      </c>
      <c r="D114" s="45">
        <v>20117164</v>
      </c>
      <c r="E114" s="201"/>
      <c r="F114" s="46">
        <v>38658290061</v>
      </c>
      <c r="G114" s="201"/>
      <c r="H114" s="46">
        <v>36235409979</v>
      </c>
      <c r="I114" s="32"/>
      <c r="J114" s="32">
        <v>0</v>
      </c>
      <c r="K114" s="32"/>
      <c r="L114" s="32">
        <v>0</v>
      </c>
      <c r="M114" s="43"/>
      <c r="N114" s="32">
        <v>2513837</v>
      </c>
      <c r="O114" s="32"/>
      <c r="P114" s="32">
        <v>4289263784</v>
      </c>
      <c r="Q114" s="32"/>
      <c r="R114" s="32">
        <v>17603327</v>
      </c>
      <c r="S114" s="32"/>
      <c r="T114" s="32">
        <v>1682</v>
      </c>
      <c r="U114" s="32"/>
      <c r="V114" s="32">
        <v>33827557463</v>
      </c>
      <c r="W114" s="32"/>
      <c r="X114" s="33">
        <v>29432623683</v>
      </c>
      <c r="Y114" s="43"/>
      <c r="Z114" s="34">
        <f>X114/درآمدها!$J$5</f>
        <v>2.6078185724944729E-3</v>
      </c>
      <c r="AA114" s="213"/>
      <c r="AC114" s="213"/>
    </row>
    <row r="115" spans="1:29" s="31" customFormat="1">
      <c r="A115" s="31">
        <v>106</v>
      </c>
      <c r="B115" s="200" t="s">
        <v>398</v>
      </c>
      <c r="D115" s="45">
        <v>1364119</v>
      </c>
      <c r="E115" s="41"/>
      <c r="F115" s="41">
        <v>53727348846</v>
      </c>
      <c r="G115" s="41"/>
      <c r="H115" s="46">
        <v>47229566800</v>
      </c>
      <c r="I115" s="32"/>
      <c r="J115" s="32">
        <v>0</v>
      </c>
      <c r="K115" s="32"/>
      <c r="L115" s="32">
        <v>0</v>
      </c>
      <c r="M115" s="43"/>
      <c r="N115" s="32">
        <v>205664</v>
      </c>
      <c r="O115" s="32"/>
      <c r="P115" s="32">
        <v>7108719107</v>
      </c>
      <c r="Q115" s="32"/>
      <c r="R115" s="32">
        <v>1158455</v>
      </c>
      <c r="S115" s="32"/>
      <c r="T115" s="32">
        <v>33730</v>
      </c>
      <c r="U115" s="32"/>
      <c r="V115" s="32">
        <v>45627042734</v>
      </c>
      <c r="W115" s="32"/>
      <c r="X115" s="33">
        <v>38842192765</v>
      </c>
      <c r="Y115" s="43"/>
      <c r="Z115" s="34">
        <f>X115/درآمدها!$J$5</f>
        <v>3.4415345631413599E-3</v>
      </c>
      <c r="AA115" s="213"/>
      <c r="AC115" s="213"/>
    </row>
    <row r="116" spans="1:29" s="31" customFormat="1">
      <c r="A116" s="31">
        <v>107</v>
      </c>
      <c r="B116" s="200" t="s">
        <v>390</v>
      </c>
      <c r="D116" s="45">
        <v>1658547</v>
      </c>
      <c r="E116" s="41"/>
      <c r="F116" s="41">
        <v>39531593935</v>
      </c>
      <c r="G116" s="41"/>
      <c r="H116" s="46">
        <v>36468771639</v>
      </c>
      <c r="I116" s="32"/>
      <c r="J116" s="32">
        <v>0</v>
      </c>
      <c r="K116" s="32"/>
      <c r="L116" s="40">
        <v>0</v>
      </c>
      <c r="M116" s="43"/>
      <c r="N116" s="32">
        <v>226778</v>
      </c>
      <c r="O116" s="32"/>
      <c r="P116" s="32">
        <v>4818760326</v>
      </c>
      <c r="Q116" s="32"/>
      <c r="R116" s="32">
        <v>1431769</v>
      </c>
      <c r="S116" s="32"/>
      <c r="T116" s="32">
        <v>20720</v>
      </c>
      <c r="U116" s="32"/>
      <c r="V116" s="40">
        <v>34126323053</v>
      </c>
      <c r="W116" s="32"/>
      <c r="X116" s="50">
        <v>29489739474</v>
      </c>
      <c r="Y116" s="43"/>
      <c r="Z116" s="34">
        <f>X116/درآمدها!$J$5</f>
        <v>2.6128792025679839E-3</v>
      </c>
      <c r="AA116" s="213"/>
      <c r="AC116" s="213"/>
    </row>
    <row r="117" spans="1:29" s="31" customFormat="1">
      <c r="A117" s="31">
        <v>108</v>
      </c>
      <c r="B117" s="200" t="s">
        <v>372</v>
      </c>
      <c r="D117" s="45">
        <v>2570961</v>
      </c>
      <c r="E117" s="41"/>
      <c r="F117" s="41">
        <v>35203648034</v>
      </c>
      <c r="G117" s="41"/>
      <c r="H117" s="46">
        <v>37900493890</v>
      </c>
      <c r="I117" s="32"/>
      <c r="J117" s="32">
        <v>0</v>
      </c>
      <c r="K117" s="32"/>
      <c r="L117" s="32">
        <v>0</v>
      </c>
      <c r="M117" s="43"/>
      <c r="N117" s="32">
        <v>330642</v>
      </c>
      <c r="O117" s="32"/>
      <c r="P117" s="32">
        <v>4562979560</v>
      </c>
      <c r="Q117" s="32"/>
      <c r="R117" s="32">
        <v>2240319</v>
      </c>
      <c r="S117" s="32"/>
      <c r="T117" s="32">
        <v>13850</v>
      </c>
      <c r="U117" s="32"/>
      <c r="V117" s="32">
        <v>30676234123</v>
      </c>
      <c r="W117" s="32"/>
      <c r="X117" s="33">
        <v>30843799066</v>
      </c>
      <c r="Y117" s="43"/>
      <c r="Z117" s="34">
        <f>X117/درآمدها!$J$5</f>
        <v>2.7328529361472106E-3</v>
      </c>
      <c r="AA117" s="213"/>
      <c r="AC117" s="213"/>
    </row>
    <row r="118" spans="1:29" s="31" customFormat="1">
      <c r="A118" s="31">
        <v>109</v>
      </c>
      <c r="B118" s="200" t="s">
        <v>353</v>
      </c>
      <c r="D118" s="45">
        <v>384079</v>
      </c>
      <c r="E118" s="41"/>
      <c r="F118" s="41">
        <v>51368152292</v>
      </c>
      <c r="G118" s="41"/>
      <c r="H118" s="46">
        <v>55169193982</v>
      </c>
      <c r="I118" s="32"/>
      <c r="J118" s="32">
        <v>0</v>
      </c>
      <c r="K118" s="32"/>
      <c r="L118" s="32">
        <v>0</v>
      </c>
      <c r="M118" s="43"/>
      <c r="N118" s="32">
        <v>64754</v>
      </c>
      <c r="O118" s="32"/>
      <c r="P118" s="32">
        <v>9176609938</v>
      </c>
      <c r="Q118" s="32"/>
      <c r="R118" s="32">
        <v>319325</v>
      </c>
      <c r="S118" s="32"/>
      <c r="T118" s="32">
        <v>140200</v>
      </c>
      <c r="U118" s="32"/>
      <c r="V118" s="32">
        <v>42707711774</v>
      </c>
      <c r="W118" s="32"/>
      <c r="X118" s="33">
        <v>44502987282</v>
      </c>
      <c r="Y118" s="43"/>
      <c r="Z118" s="34">
        <f>X118/درآمدها!$J$5</f>
        <v>3.9430979044018282E-3</v>
      </c>
      <c r="AA118" s="213"/>
      <c r="AC118" s="213"/>
    </row>
    <row r="119" spans="1:29" s="31" customFormat="1">
      <c r="A119" s="31">
        <v>110</v>
      </c>
      <c r="B119" s="200" t="s">
        <v>286</v>
      </c>
      <c r="D119" s="45">
        <v>2476444</v>
      </c>
      <c r="E119" s="41"/>
      <c r="F119" s="41">
        <v>36210352077</v>
      </c>
      <c r="G119" s="41"/>
      <c r="H119" s="46">
        <v>35202440966</v>
      </c>
      <c r="I119" s="32"/>
      <c r="J119" s="32">
        <v>0</v>
      </c>
      <c r="K119" s="32"/>
      <c r="L119" s="32">
        <v>0</v>
      </c>
      <c r="M119" s="43"/>
      <c r="N119" s="32">
        <v>344337</v>
      </c>
      <c r="O119" s="32"/>
      <c r="P119" s="32">
        <v>4760763024</v>
      </c>
      <c r="Q119" s="32"/>
      <c r="R119" s="32">
        <v>2132107</v>
      </c>
      <c r="S119" s="32"/>
      <c r="T119" s="32">
        <v>13720</v>
      </c>
      <c r="U119" s="32"/>
      <c r="V119" s="32">
        <v>31175485953</v>
      </c>
      <c r="W119" s="32"/>
      <c r="X119" s="33">
        <v>29078455619</v>
      </c>
      <c r="Y119" s="43"/>
      <c r="Z119" s="34">
        <f>X119/درآمدها!$J$5</f>
        <v>2.5764382217302604E-3</v>
      </c>
      <c r="AA119" s="213"/>
      <c r="AC119" s="213"/>
    </row>
    <row r="120" spans="1:29" s="31" customFormat="1">
      <c r="A120" s="31">
        <v>111</v>
      </c>
      <c r="B120" s="200" t="s">
        <v>273</v>
      </c>
      <c r="D120" s="45">
        <v>8214197</v>
      </c>
      <c r="E120" s="52"/>
      <c r="F120" s="52">
        <v>36494571093</v>
      </c>
      <c r="G120" s="41"/>
      <c r="H120" s="53">
        <v>38621975560</v>
      </c>
      <c r="I120" s="32"/>
      <c r="J120" s="32">
        <v>0</v>
      </c>
      <c r="K120" s="32"/>
      <c r="L120" s="32">
        <v>0</v>
      </c>
      <c r="M120" s="43"/>
      <c r="N120" s="32">
        <v>1918328</v>
      </c>
      <c r="O120" s="32"/>
      <c r="P120" s="32">
        <v>10704214213</v>
      </c>
      <c r="Q120" s="32"/>
      <c r="R120" s="32">
        <v>6295869</v>
      </c>
      <c r="S120" s="32"/>
      <c r="T120" s="32">
        <v>5070</v>
      </c>
      <c r="U120" s="32"/>
      <c r="V120" s="32">
        <v>27971698123</v>
      </c>
      <c r="W120" s="32"/>
      <c r="X120" s="33">
        <v>31730131501</v>
      </c>
      <c r="Y120" s="43"/>
      <c r="Z120" s="34">
        <f>X120/درآمدها!$J$5</f>
        <v>2.8113846433538738E-3</v>
      </c>
      <c r="AA120" s="213"/>
      <c r="AC120" s="213"/>
    </row>
    <row r="121" spans="1:29" s="31" customFormat="1">
      <c r="A121" s="31">
        <v>112</v>
      </c>
      <c r="B121" s="200" t="s">
        <v>253</v>
      </c>
      <c r="D121" s="45">
        <v>1080420</v>
      </c>
      <c r="E121" s="41"/>
      <c r="F121" s="41">
        <v>10851807561</v>
      </c>
      <c r="G121" s="41"/>
      <c r="H121" s="46">
        <v>16249491413</v>
      </c>
      <c r="I121" s="32"/>
      <c r="J121" s="32">
        <v>0</v>
      </c>
      <c r="K121" s="32"/>
      <c r="L121" s="32">
        <v>0</v>
      </c>
      <c r="M121" s="43"/>
      <c r="N121" s="32">
        <v>138964</v>
      </c>
      <c r="O121" s="32"/>
      <c r="P121" s="32">
        <v>1866905912</v>
      </c>
      <c r="Q121" s="32"/>
      <c r="R121" s="32">
        <v>941456</v>
      </c>
      <c r="S121" s="32"/>
      <c r="T121" s="32">
        <v>13940</v>
      </c>
      <c r="U121" s="32"/>
      <c r="V121" s="32">
        <v>9456044258</v>
      </c>
      <c r="W121" s="32"/>
      <c r="X121" s="33">
        <v>13045809459</v>
      </c>
      <c r="Y121" s="43"/>
      <c r="Z121" s="34">
        <f>X121/درآمدها!$J$5</f>
        <v>1.1558977740762722E-3</v>
      </c>
      <c r="AA121" s="213"/>
      <c r="AC121" s="213"/>
    </row>
    <row r="122" spans="1:29" s="31" customFormat="1">
      <c r="A122" s="31">
        <v>113</v>
      </c>
      <c r="B122" s="200" t="s">
        <v>149</v>
      </c>
      <c r="D122" s="45">
        <v>10627402</v>
      </c>
      <c r="E122" s="41"/>
      <c r="F122" s="41">
        <v>40760498397</v>
      </c>
      <c r="G122" s="41"/>
      <c r="H122" s="46">
        <v>60532688133</v>
      </c>
      <c r="I122" s="32"/>
      <c r="J122" s="32">
        <v>0</v>
      </c>
      <c r="K122" s="32"/>
      <c r="L122" s="32">
        <v>0</v>
      </c>
      <c r="M122" s="43"/>
      <c r="N122" s="32">
        <v>2370881</v>
      </c>
      <c r="O122" s="32"/>
      <c r="P122" s="32">
        <v>13120267892</v>
      </c>
      <c r="Q122" s="32"/>
      <c r="R122" s="32">
        <v>8256521</v>
      </c>
      <c r="S122" s="32"/>
      <c r="T122" s="32">
        <v>5530</v>
      </c>
      <c r="U122" s="32"/>
      <c r="V122" s="32">
        <v>31667185544</v>
      </c>
      <c r="W122" s="32"/>
      <c r="X122" s="33">
        <v>45386892696</v>
      </c>
      <c r="Y122" s="43"/>
      <c r="Z122" s="34">
        <f>X122/درآمدها!$J$5</f>
        <v>4.0214145702819754E-3</v>
      </c>
      <c r="AA122" s="213"/>
      <c r="AC122" s="213"/>
    </row>
    <row r="123" spans="1:29" s="31" customFormat="1">
      <c r="A123" s="31">
        <v>114</v>
      </c>
      <c r="B123" s="200" t="s">
        <v>148</v>
      </c>
      <c r="D123" s="45">
        <v>5042462</v>
      </c>
      <c r="E123" s="41"/>
      <c r="F123" s="41">
        <v>33915185149</v>
      </c>
      <c r="G123" s="41"/>
      <c r="H123" s="46">
        <v>34034598998</v>
      </c>
      <c r="I123" s="32"/>
      <c r="J123" s="32">
        <v>0</v>
      </c>
      <c r="K123" s="32"/>
      <c r="L123" s="32">
        <v>0</v>
      </c>
      <c r="M123" s="43"/>
      <c r="N123" s="32">
        <v>1879771</v>
      </c>
      <c r="O123" s="32"/>
      <c r="P123" s="32">
        <v>13387543781</v>
      </c>
      <c r="Q123" s="32"/>
      <c r="R123" s="32">
        <v>3162691</v>
      </c>
      <c r="S123" s="32"/>
      <c r="T123" s="32">
        <v>6430</v>
      </c>
      <c r="U123" s="32"/>
      <c r="V123" s="32">
        <v>21271999836</v>
      </c>
      <c r="W123" s="32"/>
      <c r="X123" s="33">
        <v>20215103319</v>
      </c>
      <c r="Y123" s="43"/>
      <c r="Z123" s="34">
        <f>X123/درآمدها!$J$5</f>
        <v>1.7911186732099552E-3</v>
      </c>
      <c r="AA123" s="213"/>
      <c r="AC123" s="213"/>
    </row>
    <row r="124" spans="1:29" s="31" customFormat="1">
      <c r="A124" s="31">
        <v>115</v>
      </c>
      <c r="B124" s="200" t="s">
        <v>147</v>
      </c>
      <c r="D124" s="45">
        <v>3987697</v>
      </c>
      <c r="E124" s="201"/>
      <c r="F124" s="41">
        <v>32765269656</v>
      </c>
      <c r="G124" s="201"/>
      <c r="H124" s="201">
        <v>31909960137</v>
      </c>
      <c r="I124" s="32"/>
      <c r="J124" s="32">
        <v>782783</v>
      </c>
      <c r="K124" s="32"/>
      <c r="L124" s="32">
        <v>6842011989</v>
      </c>
      <c r="M124" s="43"/>
      <c r="N124" s="32">
        <v>540394</v>
      </c>
      <c r="O124" s="32"/>
      <c r="P124" s="32">
        <v>4754386122</v>
      </c>
      <c r="Q124" s="32"/>
      <c r="R124" s="31">
        <v>4230086</v>
      </c>
      <c r="T124" s="32">
        <v>8560</v>
      </c>
      <c r="U124" s="32"/>
      <c r="V124" s="32">
        <v>35155130729</v>
      </c>
      <c r="W124" s="32"/>
      <c r="X124" s="33">
        <v>35994089422</v>
      </c>
      <c r="Y124" s="43"/>
      <c r="Z124" s="34">
        <f>X124/درآمدها!$J$5</f>
        <v>3.1891840804166766E-3</v>
      </c>
      <c r="AA124" s="213"/>
      <c r="AC124" s="213"/>
    </row>
    <row r="125" spans="1:29" s="31" customFormat="1">
      <c r="A125" s="31">
        <v>116</v>
      </c>
      <c r="B125" s="200" t="s">
        <v>146</v>
      </c>
      <c r="D125" s="45">
        <v>20178107</v>
      </c>
      <c r="E125" s="41"/>
      <c r="F125" s="41">
        <v>79500478297</v>
      </c>
      <c r="G125" s="41"/>
      <c r="H125" s="46">
        <v>70203165425</v>
      </c>
      <c r="I125" s="32"/>
      <c r="J125" s="32">
        <v>0</v>
      </c>
      <c r="K125" s="32"/>
      <c r="L125" s="32">
        <v>0</v>
      </c>
      <c r="M125" s="43"/>
      <c r="N125" s="32">
        <v>2791306</v>
      </c>
      <c r="O125" s="32"/>
      <c r="P125" s="32">
        <v>8831645529</v>
      </c>
      <c r="Q125" s="32"/>
      <c r="R125" s="32">
        <v>17386801</v>
      </c>
      <c r="S125" s="32"/>
      <c r="T125" s="32">
        <v>3113</v>
      </c>
      <c r="U125" s="32"/>
      <c r="V125" s="32">
        <v>68502907413</v>
      </c>
      <c r="W125" s="32"/>
      <c r="X125" s="33">
        <v>53803067103</v>
      </c>
      <c r="Y125" s="43"/>
      <c r="Z125" s="34">
        <f>X125/درآمدها!$J$5</f>
        <v>4.7671128187396598E-3</v>
      </c>
      <c r="AA125" s="213"/>
      <c r="AC125" s="213"/>
    </row>
    <row r="126" spans="1:29" s="31" customFormat="1">
      <c r="A126" s="31">
        <v>117</v>
      </c>
      <c r="B126" s="200" t="s">
        <v>144</v>
      </c>
      <c r="D126" s="45">
        <v>21329284</v>
      </c>
      <c r="E126" s="41"/>
      <c r="F126" s="41">
        <v>77432661968</v>
      </c>
      <c r="G126" s="41"/>
      <c r="H126" s="46">
        <v>59642280204</v>
      </c>
      <c r="I126" s="32"/>
      <c r="J126" s="32">
        <v>0</v>
      </c>
      <c r="K126" s="32"/>
      <c r="L126" s="32">
        <v>0</v>
      </c>
      <c r="M126" s="43"/>
      <c r="N126" s="32">
        <v>2814723</v>
      </c>
      <c r="O126" s="32"/>
      <c r="P126" s="32">
        <v>7781966726</v>
      </c>
      <c r="Q126" s="32"/>
      <c r="R126" s="32">
        <v>18514561</v>
      </c>
      <c r="S126" s="32"/>
      <c r="T126" s="32">
        <v>2778</v>
      </c>
      <c r="U126" s="32"/>
      <c r="V126" s="32">
        <v>67214246076</v>
      </c>
      <c r="W126" s="32"/>
      <c r="X126" s="33">
        <v>51127421431</v>
      </c>
      <c r="Y126" s="43"/>
      <c r="Z126" s="34">
        <f>X126/درآمدها!$J$5</f>
        <v>4.5300426019622732E-3</v>
      </c>
      <c r="AA126" s="213"/>
      <c r="AC126" s="213"/>
    </row>
    <row r="127" spans="1:29" s="31" customFormat="1">
      <c r="A127" s="31">
        <v>118</v>
      </c>
      <c r="B127" s="200" t="s">
        <v>143</v>
      </c>
      <c r="D127" s="45">
        <v>22186886</v>
      </c>
      <c r="E127" s="41"/>
      <c r="F127" s="41">
        <v>47316866588</v>
      </c>
      <c r="G127" s="41"/>
      <c r="H127" s="46">
        <v>55600337428</v>
      </c>
      <c r="I127" s="32"/>
      <c r="J127" s="32">
        <v>2648334</v>
      </c>
      <c r="K127" s="32"/>
      <c r="L127" s="32">
        <v>0</v>
      </c>
      <c r="M127" s="43"/>
      <c r="N127" s="32">
        <v>2609491</v>
      </c>
      <c r="O127" s="32"/>
      <c r="P127" s="40">
        <v>6543011453</v>
      </c>
      <c r="Q127" s="32"/>
      <c r="R127" s="32">
        <v>22225729</v>
      </c>
      <c r="S127" s="32"/>
      <c r="T127" s="32">
        <v>2549</v>
      </c>
      <c r="U127" s="32"/>
      <c r="V127" s="32">
        <v>47399705119</v>
      </c>
      <c r="W127" s="32"/>
      <c r="X127" s="33">
        <v>56316295594</v>
      </c>
      <c r="Y127" s="43"/>
      <c r="Z127" s="34">
        <f>X127/درآمدها!$J$5</f>
        <v>4.9897923870425567E-3</v>
      </c>
      <c r="AA127" s="213"/>
      <c r="AC127" s="213"/>
    </row>
    <row r="128" spans="1:29" s="31" customFormat="1">
      <c r="A128" s="31">
        <v>119</v>
      </c>
      <c r="B128" s="200" t="s">
        <v>142</v>
      </c>
      <c r="D128" s="45">
        <v>8468628</v>
      </c>
      <c r="E128" s="41"/>
      <c r="F128" s="41">
        <v>41961697617</v>
      </c>
      <c r="G128" s="41"/>
      <c r="H128" s="46">
        <v>40769534694</v>
      </c>
      <c r="I128" s="32"/>
      <c r="J128" s="32">
        <v>0</v>
      </c>
      <c r="K128" s="32"/>
      <c r="L128" s="32">
        <v>0</v>
      </c>
      <c r="M128" s="43"/>
      <c r="N128" s="32">
        <v>1014318</v>
      </c>
      <c r="O128" s="32"/>
      <c r="P128" s="32">
        <v>4692724540</v>
      </c>
      <c r="Q128" s="32"/>
      <c r="R128" s="32">
        <v>7454310</v>
      </c>
      <c r="S128" s="32"/>
      <c r="T128" s="32">
        <v>4610</v>
      </c>
      <c r="U128" s="32"/>
      <c r="V128" s="32">
        <v>36935794341</v>
      </c>
      <c r="W128" s="32"/>
      <c r="X128" s="33">
        <v>34159901106</v>
      </c>
      <c r="Y128" s="43"/>
      <c r="Z128" s="34">
        <f>X128/درآمدها!$J$5</f>
        <v>3.0266695045013834E-3</v>
      </c>
      <c r="AA128" s="213"/>
      <c r="AC128" s="213"/>
    </row>
    <row r="129" spans="1:29" s="31" customFormat="1">
      <c r="A129" s="31">
        <v>120</v>
      </c>
      <c r="B129" s="200" t="s">
        <v>141</v>
      </c>
      <c r="D129" s="45">
        <v>7524890</v>
      </c>
      <c r="E129" s="41"/>
      <c r="F129" s="41">
        <v>40306464842</v>
      </c>
      <c r="G129" s="41"/>
      <c r="H129" s="46">
        <v>40542233625</v>
      </c>
      <c r="I129" s="32"/>
      <c r="J129" s="32">
        <v>0</v>
      </c>
      <c r="K129" s="32"/>
      <c r="L129" s="32">
        <v>0</v>
      </c>
      <c r="M129" s="43"/>
      <c r="N129" s="32">
        <v>1050185</v>
      </c>
      <c r="O129" s="32"/>
      <c r="P129" s="32">
        <v>5466634826</v>
      </c>
      <c r="Q129" s="32"/>
      <c r="R129" s="32">
        <v>6474705</v>
      </c>
      <c r="S129" s="32"/>
      <c r="T129" s="32">
        <v>5110</v>
      </c>
      <c r="U129" s="32"/>
      <c r="V129" s="32">
        <v>34681233805</v>
      </c>
      <c r="W129" s="32"/>
      <c r="X129" s="33">
        <v>32888882385</v>
      </c>
      <c r="Y129" s="43"/>
      <c r="Z129" s="34">
        <f>X129/درآمدها!$J$5</f>
        <v>2.9140534406971075E-3</v>
      </c>
      <c r="AA129" s="213"/>
      <c r="AC129" s="213"/>
    </row>
    <row r="130" spans="1:29" s="31" customFormat="1">
      <c r="A130" s="31">
        <v>121</v>
      </c>
      <c r="B130" s="200" t="s">
        <v>140</v>
      </c>
      <c r="D130" s="45">
        <v>17786891</v>
      </c>
      <c r="E130" s="41"/>
      <c r="F130" s="41">
        <v>46301128440</v>
      </c>
      <c r="G130" s="41"/>
      <c r="H130" s="46">
        <v>53874186772</v>
      </c>
      <c r="I130" s="32"/>
      <c r="J130" s="32">
        <v>4712164</v>
      </c>
      <c r="K130" s="32"/>
      <c r="L130" s="32">
        <v>0</v>
      </c>
      <c r="M130" s="43"/>
      <c r="N130" s="32">
        <v>1883337</v>
      </c>
      <c r="O130" s="32"/>
      <c r="P130" s="32">
        <v>5577358264</v>
      </c>
      <c r="Q130" s="32"/>
      <c r="R130" s="32">
        <v>20615718</v>
      </c>
      <c r="S130" s="32"/>
      <c r="T130" s="32">
        <v>2282</v>
      </c>
      <c r="U130" s="32"/>
      <c r="V130" s="32">
        <v>41398606221</v>
      </c>
      <c r="W130" s="32"/>
      <c r="X130" s="33">
        <v>46762808259</v>
      </c>
      <c r="Y130" s="43"/>
      <c r="Z130" s="34">
        <f>X130/درآمدها!$J$5</f>
        <v>4.1433248083233114E-3</v>
      </c>
      <c r="AA130" s="213"/>
      <c r="AC130" s="213"/>
    </row>
    <row r="131" spans="1:29" s="31" customFormat="1">
      <c r="A131" s="31">
        <v>122</v>
      </c>
      <c r="B131" s="200" t="s">
        <v>139</v>
      </c>
      <c r="D131" s="45">
        <v>8964125</v>
      </c>
      <c r="E131" s="41"/>
      <c r="F131" s="41">
        <v>40066118032</v>
      </c>
      <c r="G131" s="41"/>
      <c r="H131" s="46">
        <v>43502469247</v>
      </c>
      <c r="I131" s="32"/>
      <c r="J131" s="32">
        <v>0</v>
      </c>
      <c r="K131" s="32"/>
      <c r="L131" s="32">
        <v>0</v>
      </c>
      <c r="M131" s="43"/>
      <c r="N131" s="32">
        <v>1258188</v>
      </c>
      <c r="O131" s="32"/>
      <c r="P131" s="32">
        <v>6005031906</v>
      </c>
      <c r="Q131" s="32"/>
      <c r="R131" s="32">
        <v>7705937</v>
      </c>
      <c r="S131" s="32"/>
      <c r="T131" s="32">
        <v>4805</v>
      </c>
      <c r="U131" s="32"/>
      <c r="V131" s="32">
        <v>34442511832</v>
      </c>
      <c r="W131" s="32"/>
      <c r="X131" s="33">
        <v>36806716477</v>
      </c>
      <c r="Y131" s="43"/>
      <c r="Z131" s="34">
        <f>X131/درآمدها!$J$5</f>
        <v>3.2611852702991982E-3</v>
      </c>
      <c r="AA131" s="213"/>
      <c r="AC131" s="213"/>
    </row>
    <row r="132" spans="1:29" s="31" customFormat="1">
      <c r="A132" s="31">
        <v>123</v>
      </c>
      <c r="B132" s="200" t="s">
        <v>138</v>
      </c>
      <c r="D132" s="45">
        <v>1734937</v>
      </c>
      <c r="E132" s="41"/>
      <c r="F132" s="41">
        <v>51179207071</v>
      </c>
      <c r="G132" s="41"/>
      <c r="H132" s="46">
        <v>56550097156</v>
      </c>
      <c r="I132" s="32"/>
      <c r="J132" s="32">
        <v>182201</v>
      </c>
      <c r="K132" s="32"/>
      <c r="L132" s="32">
        <v>5693188848</v>
      </c>
      <c r="M132" s="43"/>
      <c r="N132" s="32">
        <v>263045</v>
      </c>
      <c r="O132" s="32"/>
      <c r="P132" s="32">
        <v>8139506324</v>
      </c>
      <c r="Q132" s="32"/>
      <c r="R132" s="32">
        <v>1654093</v>
      </c>
      <c r="S132" s="32"/>
      <c r="T132" s="32">
        <v>30150</v>
      </c>
      <c r="U132" s="32"/>
      <c r="V132" s="32">
        <v>49069097783</v>
      </c>
      <c r="W132" s="32"/>
      <c r="X132" s="33">
        <v>49574172074</v>
      </c>
      <c r="Y132" s="43"/>
      <c r="Z132" s="34">
        <f>X132/درآمدها!$J$5</f>
        <v>4.3924200588779036E-3</v>
      </c>
      <c r="AA132" s="213"/>
      <c r="AC132" s="213"/>
    </row>
    <row r="133" spans="1:29" s="31" customFormat="1">
      <c r="A133" s="31">
        <v>124</v>
      </c>
      <c r="B133" s="200" t="s">
        <v>137</v>
      </c>
      <c r="D133" s="45">
        <v>14093893</v>
      </c>
      <c r="E133" s="41"/>
      <c r="F133" s="41">
        <v>66261901292</v>
      </c>
      <c r="G133" s="41"/>
      <c r="H133" s="46">
        <v>61924351770</v>
      </c>
      <c r="I133" s="32"/>
      <c r="J133" s="32">
        <v>0</v>
      </c>
      <c r="K133" s="32"/>
      <c r="L133" s="32">
        <v>0</v>
      </c>
      <c r="M133" s="43"/>
      <c r="N133" s="32">
        <v>1955643</v>
      </c>
      <c r="O133" s="32"/>
      <c r="P133" s="32">
        <v>8343860928</v>
      </c>
      <c r="Q133" s="32"/>
      <c r="R133" s="32">
        <v>12138250</v>
      </c>
      <c r="S133" s="32"/>
      <c r="T133" s="32">
        <v>4279</v>
      </c>
      <c r="U133" s="32"/>
      <c r="V133" s="32">
        <v>57067520191</v>
      </c>
      <c r="W133" s="32"/>
      <c r="X133" s="33">
        <v>51630531301</v>
      </c>
      <c r="Y133" s="43"/>
      <c r="Z133" s="34">
        <f>X133/درآمدها!$J$5</f>
        <v>4.5746196426339515E-3</v>
      </c>
      <c r="AA133" s="213"/>
      <c r="AC133" s="213"/>
    </row>
    <row r="134" spans="1:29" s="31" customFormat="1">
      <c r="A134" s="31">
        <v>125</v>
      </c>
      <c r="B134" s="200" t="s">
        <v>136</v>
      </c>
      <c r="D134" s="45">
        <v>3540204</v>
      </c>
      <c r="E134" s="41"/>
      <c r="F134" s="41">
        <v>47506890109</v>
      </c>
      <c r="G134" s="41"/>
      <c r="H134" s="46">
        <v>47015707547</v>
      </c>
      <c r="I134" s="32"/>
      <c r="J134" s="32">
        <v>0</v>
      </c>
      <c r="K134" s="32"/>
      <c r="L134" s="32">
        <v>0</v>
      </c>
      <c r="M134" s="43"/>
      <c r="N134" s="32">
        <v>423426</v>
      </c>
      <c r="O134" s="32"/>
      <c r="P134" s="32">
        <v>5229491307</v>
      </c>
      <c r="Q134" s="32"/>
      <c r="R134" s="32">
        <v>3116778</v>
      </c>
      <c r="S134" s="32"/>
      <c r="T134" s="32">
        <v>12270</v>
      </c>
      <c r="U134" s="32"/>
      <c r="V134" s="32">
        <v>41824829852</v>
      </c>
      <c r="W134" s="32"/>
      <c r="X134" s="33">
        <v>38015321011</v>
      </c>
      <c r="Y134" s="43"/>
      <c r="Z134" s="34">
        <f>X134/درآمدها!$J$5</f>
        <v>3.3682712502822432E-3</v>
      </c>
      <c r="AA134" s="213"/>
      <c r="AC134" s="213"/>
    </row>
    <row r="135" spans="1:29" s="31" customFormat="1">
      <c r="A135" s="31">
        <v>126</v>
      </c>
      <c r="B135" s="200" t="s">
        <v>135</v>
      </c>
      <c r="D135" s="45">
        <v>3521722</v>
      </c>
      <c r="E135" s="41"/>
      <c r="F135" s="41">
        <v>15720556802</v>
      </c>
      <c r="G135" s="41"/>
      <c r="H135" s="46">
        <v>20059399234</v>
      </c>
      <c r="I135" s="32"/>
      <c r="J135" s="32">
        <v>0</v>
      </c>
      <c r="K135" s="32"/>
      <c r="L135" s="32">
        <v>0</v>
      </c>
      <c r="M135" s="43"/>
      <c r="N135" s="32">
        <v>517262</v>
      </c>
      <c r="O135" s="32"/>
      <c r="P135" s="32">
        <v>2719943981</v>
      </c>
      <c r="Q135" s="32"/>
      <c r="R135" s="32">
        <v>3004460</v>
      </c>
      <c r="S135" s="32"/>
      <c r="T135" s="32">
        <v>5290</v>
      </c>
      <c r="U135" s="32"/>
      <c r="V135" s="32">
        <v>13411559483</v>
      </c>
      <c r="W135" s="32"/>
      <c r="X135" s="33">
        <v>15799026524</v>
      </c>
      <c r="Y135" s="43"/>
      <c r="Z135" s="34">
        <f>X135/درآمدها!$J$5</f>
        <v>1.3998410485035113E-3</v>
      </c>
      <c r="AA135" s="213"/>
      <c r="AC135" s="213"/>
    </row>
    <row r="136" spans="1:29" s="31" customFormat="1">
      <c r="A136" s="31">
        <v>127</v>
      </c>
      <c r="B136" s="31" t="s">
        <v>134</v>
      </c>
      <c r="D136" s="45">
        <v>77184596</v>
      </c>
      <c r="E136" s="41"/>
      <c r="F136" s="41">
        <v>132973362635</v>
      </c>
      <c r="G136" s="41"/>
      <c r="H136" s="46">
        <v>189434883359</v>
      </c>
      <c r="I136" s="32"/>
      <c r="J136" s="32">
        <v>49304462</v>
      </c>
      <c r="K136" s="32"/>
      <c r="L136" s="32">
        <v>0</v>
      </c>
      <c r="M136" s="43"/>
      <c r="N136" s="32">
        <v>78535820</v>
      </c>
      <c r="O136" s="32"/>
      <c r="P136" s="32">
        <v>71297205059</v>
      </c>
      <c r="Q136" s="32"/>
      <c r="R136" s="32">
        <v>47953238</v>
      </c>
      <c r="S136" s="32"/>
      <c r="T136" s="32">
        <v>2254</v>
      </c>
      <c r="U136" s="32"/>
      <c r="V136" s="32">
        <v>82613677296</v>
      </c>
      <c r="W136" s="32"/>
      <c r="X136" s="33">
        <v>107443483196</v>
      </c>
      <c r="Y136" s="43"/>
      <c r="Z136" s="34">
        <f>X136/درآمدها!$J$5</f>
        <v>9.5198142710554018E-3</v>
      </c>
      <c r="AA136" s="213"/>
      <c r="AC136" s="213"/>
    </row>
    <row r="137" spans="1:29" s="31" customFormat="1">
      <c r="A137" s="31">
        <v>128</v>
      </c>
      <c r="B137" s="200" t="s">
        <v>424</v>
      </c>
      <c r="D137" s="45">
        <v>503006</v>
      </c>
      <c r="E137" s="48"/>
      <c r="F137" s="41">
        <v>41545532882</v>
      </c>
      <c r="G137" s="41"/>
      <c r="H137" s="46">
        <v>41801096357</v>
      </c>
      <c r="I137" s="32"/>
      <c r="J137" s="32">
        <v>0</v>
      </c>
      <c r="K137" s="32"/>
      <c r="L137" s="32">
        <v>0</v>
      </c>
      <c r="M137" s="43"/>
      <c r="N137" s="32">
        <v>77675</v>
      </c>
      <c r="O137" s="32"/>
      <c r="P137" s="32">
        <v>6379074026</v>
      </c>
      <c r="Q137" s="32"/>
      <c r="R137" s="32">
        <v>425331</v>
      </c>
      <c r="S137" s="32"/>
      <c r="T137" s="32">
        <v>82370</v>
      </c>
      <c r="U137" s="32"/>
      <c r="V137" s="32">
        <v>35130004504</v>
      </c>
      <c r="W137" s="32"/>
      <c r="X137" s="33">
        <v>34826059113</v>
      </c>
      <c r="Y137" s="43"/>
      <c r="Z137" s="34">
        <f>X137/درآمدها!$J$5</f>
        <v>3.0856930982380813E-3</v>
      </c>
      <c r="AA137" s="213"/>
      <c r="AC137" s="213"/>
    </row>
    <row r="138" spans="1:29" s="31" customFormat="1">
      <c r="A138" s="31">
        <v>129</v>
      </c>
      <c r="B138" s="200" t="s">
        <v>425</v>
      </c>
      <c r="D138" s="45">
        <v>89534</v>
      </c>
      <c r="E138" s="41"/>
      <c r="F138" s="41">
        <v>2017554295</v>
      </c>
      <c r="G138" s="41"/>
      <c r="H138" s="46">
        <v>2246392125</v>
      </c>
      <c r="I138" s="32"/>
      <c r="J138" s="32">
        <v>0</v>
      </c>
      <c r="K138" s="32"/>
      <c r="L138" s="32">
        <v>0</v>
      </c>
      <c r="M138" s="43"/>
      <c r="N138" s="32">
        <v>89534</v>
      </c>
      <c r="O138" s="32"/>
      <c r="P138" s="32">
        <v>2242392619</v>
      </c>
      <c r="Q138" s="32"/>
      <c r="R138" s="32">
        <v>0</v>
      </c>
      <c r="S138" s="32"/>
      <c r="T138" s="32">
        <v>0</v>
      </c>
      <c r="U138" s="32"/>
      <c r="V138" s="32">
        <v>0</v>
      </c>
      <c r="W138" s="32"/>
      <c r="X138" s="33">
        <v>0</v>
      </c>
      <c r="Y138" s="43"/>
      <c r="Z138" s="34">
        <f>X138/درآمدها!$J$5</f>
        <v>0</v>
      </c>
      <c r="AA138" s="213"/>
      <c r="AC138" s="213"/>
    </row>
    <row r="139" spans="1:29" s="31" customFormat="1">
      <c r="A139" s="31">
        <v>130</v>
      </c>
      <c r="B139" s="200" t="s">
        <v>415</v>
      </c>
      <c r="D139" s="45">
        <v>5455568</v>
      </c>
      <c r="E139" s="41"/>
      <c r="F139" s="41">
        <v>26505859937</v>
      </c>
      <c r="G139" s="41"/>
      <c r="H139" s="46">
        <v>31399791677</v>
      </c>
      <c r="I139" s="32"/>
      <c r="J139" s="32">
        <v>0</v>
      </c>
      <c r="K139" s="32"/>
      <c r="L139" s="32">
        <v>0</v>
      </c>
      <c r="M139" s="43"/>
      <c r="N139" s="32">
        <v>858206</v>
      </c>
      <c r="O139" s="32"/>
      <c r="P139" s="32">
        <v>5530119505</v>
      </c>
      <c r="Q139" s="32"/>
      <c r="R139" s="32">
        <v>4597362</v>
      </c>
      <c r="S139" s="32"/>
      <c r="T139" s="32">
        <v>6010</v>
      </c>
      <c r="U139" s="32"/>
      <c r="V139" s="32">
        <v>22336268789</v>
      </c>
      <c r="W139" s="32"/>
      <c r="X139" s="33">
        <v>27465746257</v>
      </c>
      <c r="Y139" s="43"/>
      <c r="Z139" s="34">
        <f>X139/درآمدها!$J$5</f>
        <v>2.4335473441939688E-3</v>
      </c>
      <c r="AA139" s="213"/>
      <c r="AC139" s="213"/>
    </row>
    <row r="140" spans="1:29" s="31" customFormat="1">
      <c r="A140" s="31">
        <v>131</v>
      </c>
      <c r="B140" s="200" t="s">
        <v>418</v>
      </c>
      <c r="D140" s="45">
        <v>4450553</v>
      </c>
      <c r="E140" s="41"/>
      <c r="F140" s="41">
        <v>34436712710</v>
      </c>
      <c r="G140" s="41"/>
      <c r="H140" s="46">
        <v>33180541576</v>
      </c>
      <c r="I140" s="32"/>
      <c r="J140" s="32">
        <v>0</v>
      </c>
      <c r="K140" s="32"/>
      <c r="L140" s="33">
        <v>0</v>
      </c>
      <c r="M140" s="43"/>
      <c r="N140" s="32">
        <v>675573</v>
      </c>
      <c r="O140" s="32"/>
      <c r="P140" s="32">
        <v>5015492121</v>
      </c>
      <c r="Q140" s="32"/>
      <c r="R140" s="32">
        <v>3774980</v>
      </c>
      <c r="S140" s="32"/>
      <c r="T140" s="32">
        <v>7330</v>
      </c>
      <c r="U140" s="32"/>
      <c r="V140" s="32">
        <v>29209381789</v>
      </c>
      <c r="W140" s="32"/>
      <c r="X140" s="33">
        <v>27505963312</v>
      </c>
      <c r="Y140" s="43"/>
      <c r="Z140" s="34">
        <f>X140/درآمدها!$J$5</f>
        <v>2.4371106956671373E-3</v>
      </c>
      <c r="AA140" s="213"/>
      <c r="AC140" s="213"/>
    </row>
    <row r="141" spans="1:29" s="31" customFormat="1">
      <c r="A141" s="31">
        <v>132</v>
      </c>
      <c r="B141" s="200" t="s">
        <v>397</v>
      </c>
      <c r="D141" s="45">
        <v>1881424</v>
      </c>
      <c r="E141" s="41"/>
      <c r="F141" s="41">
        <v>49754996966</v>
      </c>
      <c r="G141" s="41"/>
      <c r="H141" s="46">
        <v>46741711463</v>
      </c>
      <c r="I141" s="32"/>
      <c r="J141" s="32">
        <v>0</v>
      </c>
      <c r="K141" s="32"/>
      <c r="L141" s="32">
        <v>0</v>
      </c>
      <c r="M141" s="43"/>
      <c r="N141" s="32">
        <v>548953</v>
      </c>
      <c r="O141" s="32"/>
      <c r="P141" s="32">
        <v>17037843978</v>
      </c>
      <c r="Q141" s="32"/>
      <c r="R141" s="32">
        <v>1332471</v>
      </c>
      <c r="S141" s="32"/>
      <c r="T141" s="32">
        <v>33630</v>
      </c>
      <c r="U141" s="32"/>
      <c r="V141" s="32">
        <v>35237719176</v>
      </c>
      <c r="W141" s="32"/>
      <c r="X141" s="33">
        <v>44544374288</v>
      </c>
      <c r="Y141" s="43"/>
      <c r="Z141" s="34">
        <f>X141/درآمدها!$J$5</f>
        <v>3.9467649170361486E-3</v>
      </c>
      <c r="AA141" s="213"/>
      <c r="AC141" s="213"/>
    </row>
    <row r="142" spans="1:29" s="31" customFormat="1">
      <c r="A142" s="31">
        <v>133</v>
      </c>
      <c r="B142" s="31" t="s">
        <v>391</v>
      </c>
      <c r="D142" s="45">
        <v>826360</v>
      </c>
      <c r="E142" s="201"/>
      <c r="F142" s="201">
        <v>36681962350</v>
      </c>
      <c r="G142" s="201"/>
      <c r="H142" s="201">
        <v>36012068050</v>
      </c>
      <c r="I142" s="32"/>
      <c r="J142" s="32">
        <v>0</v>
      </c>
      <c r="K142" s="32"/>
      <c r="L142" s="32">
        <v>0</v>
      </c>
      <c r="M142" s="43"/>
      <c r="N142" s="32">
        <v>98958</v>
      </c>
      <c r="O142" s="32"/>
      <c r="P142" s="32">
        <v>3539724719</v>
      </c>
      <c r="Q142" s="32"/>
      <c r="R142" s="32">
        <v>727402</v>
      </c>
      <c r="S142" s="32"/>
      <c r="T142" s="32">
        <v>36400</v>
      </c>
      <c r="U142" s="32"/>
      <c r="V142" s="32">
        <v>32289235658</v>
      </c>
      <c r="W142" s="32"/>
      <c r="X142" s="33">
        <v>26319892080</v>
      </c>
      <c r="Y142" s="43"/>
      <c r="Z142" s="34">
        <f>X142/درآمدها!$J$5</f>
        <v>2.3320212337005672E-3</v>
      </c>
      <c r="AA142" s="213"/>
      <c r="AC142" s="213"/>
    </row>
    <row r="143" spans="1:29" s="31" customFormat="1">
      <c r="A143" s="31">
        <v>134</v>
      </c>
      <c r="B143" s="31" t="s">
        <v>384</v>
      </c>
      <c r="D143" s="45">
        <v>5664179</v>
      </c>
      <c r="E143" s="41"/>
      <c r="F143" s="41">
        <v>57655449152</v>
      </c>
      <c r="G143" s="41"/>
      <c r="H143" s="46">
        <v>54334104358</v>
      </c>
      <c r="I143" s="32"/>
      <c r="J143" s="32">
        <v>0</v>
      </c>
      <c r="K143" s="32"/>
      <c r="L143" s="32">
        <v>0</v>
      </c>
      <c r="M143" s="43"/>
      <c r="N143" s="32">
        <v>257476</v>
      </c>
      <c r="O143" s="32"/>
      <c r="P143" s="32">
        <v>2427789883</v>
      </c>
      <c r="Q143" s="32"/>
      <c r="R143" s="32">
        <v>5406703</v>
      </c>
      <c r="S143" s="32"/>
      <c r="T143" s="32">
        <v>9480</v>
      </c>
      <c r="U143" s="32"/>
      <c r="V143" s="32">
        <v>55034611352</v>
      </c>
      <c r="W143" s="32"/>
      <c r="X143" s="33">
        <v>50950573954</v>
      </c>
      <c r="Y143" s="43"/>
      <c r="Z143" s="34">
        <f>X143/درآمدها!$J$5</f>
        <v>4.514373386061356E-3</v>
      </c>
      <c r="AA143" s="213"/>
      <c r="AC143" s="213"/>
    </row>
    <row r="144" spans="1:29" s="31" customFormat="1">
      <c r="A144" s="31">
        <v>135</v>
      </c>
      <c r="B144" s="200" t="s">
        <v>394</v>
      </c>
      <c r="D144" s="45">
        <v>7711161</v>
      </c>
      <c r="E144" s="41"/>
      <c r="F144" s="41">
        <v>36749069540</v>
      </c>
      <c r="G144" s="41"/>
      <c r="H144" s="46">
        <v>39016273127</v>
      </c>
      <c r="I144" s="32"/>
      <c r="J144" s="32">
        <v>0</v>
      </c>
      <c r="K144" s="32"/>
      <c r="L144" s="32">
        <v>0</v>
      </c>
      <c r="M144" s="43"/>
      <c r="N144" s="32">
        <v>1120501</v>
      </c>
      <c r="O144" s="32"/>
      <c r="P144" s="32">
        <v>5425548546</v>
      </c>
      <c r="Q144" s="32"/>
      <c r="R144" s="32">
        <v>6590660</v>
      </c>
      <c r="S144" s="32"/>
      <c r="T144" s="32">
        <v>4854</v>
      </c>
      <c r="U144" s="32"/>
      <c r="V144" s="32">
        <v>31409099440</v>
      </c>
      <c r="W144" s="32"/>
      <c r="X144" s="33">
        <v>31800716815</v>
      </c>
      <c r="Y144" s="43"/>
      <c r="Z144" s="34">
        <f>X144/درآمدها!$J$5</f>
        <v>2.8176387134896896E-3</v>
      </c>
      <c r="AA144" s="213"/>
      <c r="AC144" s="213"/>
    </row>
    <row r="145" spans="1:29" s="31" customFormat="1">
      <c r="A145" s="31">
        <v>136</v>
      </c>
      <c r="B145" s="200" t="s">
        <v>338</v>
      </c>
      <c r="D145" s="45">
        <v>12021290</v>
      </c>
      <c r="E145" s="41"/>
      <c r="F145" s="41">
        <v>30152196595</v>
      </c>
      <c r="G145" s="41"/>
      <c r="H145" s="46">
        <v>24377517186</v>
      </c>
      <c r="I145" s="32"/>
      <c r="J145" s="33">
        <v>0</v>
      </c>
      <c r="K145" s="33"/>
      <c r="L145" s="32">
        <v>0</v>
      </c>
      <c r="M145" s="43"/>
      <c r="N145" s="32">
        <v>1447046</v>
      </c>
      <c r="O145" s="32"/>
      <c r="P145" s="32">
        <v>2773405316</v>
      </c>
      <c r="Q145" s="32"/>
      <c r="R145" s="32">
        <v>10574244</v>
      </c>
      <c r="S145" s="32"/>
      <c r="T145" s="32">
        <v>1954</v>
      </c>
      <c r="U145" s="32"/>
      <c r="V145" s="32">
        <v>26522668026</v>
      </c>
      <c r="W145" s="32"/>
      <c r="X145" s="33">
        <v>20539133446</v>
      </c>
      <c r="Y145" s="43"/>
      <c r="Z145" s="34">
        <f>X145/درآمدها!$J$5</f>
        <v>1.8198287125302491E-3</v>
      </c>
      <c r="AA145" s="213"/>
      <c r="AC145" s="213"/>
    </row>
    <row r="146" spans="1:29" s="31" customFormat="1">
      <c r="A146" s="31">
        <v>137</v>
      </c>
      <c r="B146" s="200" t="s">
        <v>295</v>
      </c>
      <c r="D146" s="45">
        <v>1409557</v>
      </c>
      <c r="E146" s="41"/>
      <c r="F146" s="41">
        <v>46008266035</v>
      </c>
      <c r="G146" s="41"/>
      <c r="H146" s="46">
        <v>41965045574</v>
      </c>
      <c r="I146" s="32"/>
      <c r="J146" s="32">
        <v>0</v>
      </c>
      <c r="K146" s="32"/>
      <c r="L146" s="32">
        <v>0</v>
      </c>
      <c r="M146" s="43"/>
      <c r="N146" s="32">
        <v>217783</v>
      </c>
      <c r="O146" s="32"/>
      <c r="P146" s="32">
        <v>6098711213</v>
      </c>
      <c r="Q146" s="32"/>
      <c r="R146" s="32">
        <v>1191774</v>
      </c>
      <c r="S146" s="32"/>
      <c r="T146" s="32">
        <v>28010</v>
      </c>
      <c r="U146" s="32"/>
      <c r="V146" s="32">
        <v>38899778617</v>
      </c>
      <c r="W146" s="32"/>
      <c r="X146" s="33">
        <v>33182969285</v>
      </c>
      <c r="Y146" s="43"/>
      <c r="Z146" s="34">
        <f>X146/درآمدها!$J$5</f>
        <v>2.9401104204623972E-3</v>
      </c>
      <c r="AA146" s="213"/>
      <c r="AC146" s="213"/>
    </row>
    <row r="147" spans="1:29" s="31" customFormat="1">
      <c r="A147" s="31">
        <v>138</v>
      </c>
      <c r="B147" s="31" t="s">
        <v>287</v>
      </c>
      <c r="D147" s="45">
        <v>5320044</v>
      </c>
      <c r="E147" s="41"/>
      <c r="F147" s="41">
        <v>93874702770</v>
      </c>
      <c r="G147" s="41"/>
      <c r="H147" s="46">
        <v>91859329758</v>
      </c>
      <c r="I147" s="32"/>
      <c r="J147" s="32">
        <v>0</v>
      </c>
      <c r="K147" s="32"/>
      <c r="L147" s="32">
        <v>0</v>
      </c>
      <c r="M147" s="43"/>
      <c r="N147" s="32">
        <v>608947</v>
      </c>
      <c r="O147" s="32"/>
      <c r="P147" s="32">
        <v>10520420853</v>
      </c>
      <c r="Q147" s="32"/>
      <c r="R147" s="32">
        <v>4711097</v>
      </c>
      <c r="S147" s="32"/>
      <c r="T147" s="32">
        <v>18520</v>
      </c>
      <c r="U147" s="32"/>
      <c r="V147" s="32">
        <v>83129543778</v>
      </c>
      <c r="W147" s="32"/>
      <c r="X147" s="33">
        <v>86730381820</v>
      </c>
      <c r="Y147" s="43"/>
      <c r="Z147" s="34">
        <f>X147/درآمدها!$J$5</f>
        <v>7.6845714791091051E-3</v>
      </c>
      <c r="AA147" s="213"/>
      <c r="AC147" s="213"/>
    </row>
    <row r="148" spans="1:29" s="31" customFormat="1">
      <c r="A148" s="31">
        <v>139</v>
      </c>
      <c r="B148" s="200" t="s">
        <v>276</v>
      </c>
      <c r="D148" s="45">
        <v>8579807</v>
      </c>
      <c r="E148" s="41"/>
      <c r="F148" s="41">
        <v>38577318869</v>
      </c>
      <c r="G148" s="41"/>
      <c r="H148" s="46">
        <v>34115028597</v>
      </c>
      <c r="I148" s="32"/>
      <c r="J148" s="32">
        <v>0</v>
      </c>
      <c r="K148" s="32"/>
      <c r="L148" s="32">
        <v>0</v>
      </c>
      <c r="M148" s="43"/>
      <c r="N148" s="32">
        <v>1076261</v>
      </c>
      <c r="O148" s="32"/>
      <c r="P148" s="32">
        <v>4181224383</v>
      </c>
      <c r="Q148" s="32"/>
      <c r="R148" s="32">
        <v>7503546</v>
      </c>
      <c r="S148" s="32"/>
      <c r="T148" s="32">
        <v>3854</v>
      </c>
      <c r="U148" s="32"/>
      <c r="V148" s="32">
        <v>33738134983</v>
      </c>
      <c r="W148" s="32"/>
      <c r="X148" s="33">
        <v>28746600225</v>
      </c>
      <c r="Y148" s="43"/>
      <c r="Z148" s="34">
        <f>X148/درآمدها!$J$5</f>
        <v>2.5470348403268035E-3</v>
      </c>
      <c r="AA148" s="213"/>
      <c r="AC148" s="213"/>
    </row>
    <row r="149" spans="1:29" s="31" customFormat="1">
      <c r="A149" s="31">
        <v>140</v>
      </c>
      <c r="B149" s="200" t="s">
        <v>275</v>
      </c>
      <c r="D149" s="45">
        <v>156097</v>
      </c>
      <c r="E149" s="41"/>
      <c r="F149" s="41">
        <v>203080072</v>
      </c>
      <c r="G149" s="41"/>
      <c r="H149" s="46">
        <v>186357038</v>
      </c>
      <c r="I149" s="32"/>
      <c r="J149" s="32">
        <v>0</v>
      </c>
      <c r="K149" s="32"/>
      <c r="L149" s="32">
        <v>0</v>
      </c>
      <c r="M149" s="43"/>
      <c r="N149" s="32">
        <v>156097</v>
      </c>
      <c r="O149" s="32"/>
      <c r="P149" s="32">
        <v>185966018</v>
      </c>
      <c r="Q149" s="32"/>
      <c r="R149" s="32">
        <v>0</v>
      </c>
      <c r="S149" s="32"/>
      <c r="T149" s="32">
        <v>0</v>
      </c>
      <c r="U149" s="32"/>
      <c r="V149" s="32">
        <v>0</v>
      </c>
      <c r="W149" s="32"/>
      <c r="X149" s="33">
        <v>0</v>
      </c>
      <c r="Y149" s="43"/>
      <c r="Z149" s="34">
        <f>X149/درآمدها!$J$5</f>
        <v>0</v>
      </c>
      <c r="AA149" s="213"/>
      <c r="AC149" s="213"/>
    </row>
    <row r="150" spans="1:29" s="31" customFormat="1">
      <c r="A150" s="31">
        <v>141</v>
      </c>
      <c r="B150" s="31" t="s">
        <v>266</v>
      </c>
      <c r="D150" s="45">
        <v>3269103</v>
      </c>
      <c r="E150" s="41"/>
      <c r="F150" s="41">
        <v>60470604194</v>
      </c>
      <c r="G150" s="41"/>
      <c r="H150" s="46">
        <v>89755383747</v>
      </c>
      <c r="I150" s="32"/>
      <c r="J150" s="32">
        <v>0</v>
      </c>
      <c r="K150" s="32"/>
      <c r="L150" s="32">
        <v>0</v>
      </c>
      <c r="M150" s="43"/>
      <c r="N150" s="32">
        <v>1075035</v>
      </c>
      <c r="O150" s="32"/>
      <c r="P150" s="32">
        <v>30074890011</v>
      </c>
      <c r="Q150" s="32"/>
      <c r="R150" s="32">
        <v>2194068</v>
      </c>
      <c r="S150" s="32"/>
      <c r="T150" s="32">
        <v>28260</v>
      </c>
      <c r="U150" s="32"/>
      <c r="V150" s="32">
        <v>40585022131</v>
      </c>
      <c r="W150" s="32"/>
      <c r="X150" s="33">
        <v>61635435732</v>
      </c>
      <c r="Y150" s="43"/>
      <c r="Z150" s="34">
        <f>X150/درآمدها!$J$5</f>
        <v>5.4610841274927695E-3</v>
      </c>
      <c r="AA150" s="213"/>
      <c r="AC150" s="213"/>
    </row>
    <row r="151" spans="1:29" s="31" customFormat="1">
      <c r="A151" s="31">
        <v>142</v>
      </c>
      <c r="B151" s="200" t="s">
        <v>254</v>
      </c>
      <c r="D151" s="45">
        <v>17822873</v>
      </c>
      <c r="E151" s="41"/>
      <c r="F151" s="45">
        <v>35983957441</v>
      </c>
      <c r="G151" s="41"/>
      <c r="H151" s="46">
        <v>44805855248</v>
      </c>
      <c r="I151" s="32"/>
      <c r="J151" s="32">
        <v>0</v>
      </c>
      <c r="K151" s="32"/>
      <c r="L151" s="32">
        <v>0</v>
      </c>
      <c r="M151" s="43"/>
      <c r="N151" s="32">
        <v>2481802</v>
      </c>
      <c r="O151" s="32"/>
      <c r="P151" s="32">
        <v>6521360523</v>
      </c>
      <c r="Q151" s="32"/>
      <c r="R151" s="32">
        <v>15341071</v>
      </c>
      <c r="S151" s="32"/>
      <c r="T151" s="32">
        <v>2559</v>
      </c>
      <c r="U151" s="32"/>
      <c r="V151" s="32">
        <v>30973258124</v>
      </c>
      <c r="W151" s="32"/>
      <c r="X151" s="33">
        <v>39024216777</v>
      </c>
      <c r="Y151" s="43"/>
      <c r="Z151" s="34">
        <f>X151/درآمدها!$J$5</f>
        <v>3.4576624355405756E-3</v>
      </c>
      <c r="AA151" s="213"/>
      <c r="AC151" s="213"/>
    </row>
    <row r="152" spans="1:29" s="31" customFormat="1">
      <c r="A152" s="31">
        <v>143</v>
      </c>
      <c r="B152" s="200" t="s">
        <v>262</v>
      </c>
      <c r="D152" s="45">
        <v>425970</v>
      </c>
      <c r="E152" s="41"/>
      <c r="F152" s="41">
        <v>10287360645</v>
      </c>
      <c r="G152" s="41"/>
      <c r="H152" s="46">
        <v>9692438106</v>
      </c>
      <c r="I152" s="32"/>
      <c r="J152" s="32">
        <v>0</v>
      </c>
      <c r="K152" s="32"/>
      <c r="L152" s="32">
        <v>0</v>
      </c>
      <c r="M152" s="43"/>
      <c r="N152" s="32">
        <v>51097</v>
      </c>
      <c r="O152" s="32"/>
      <c r="P152" s="32">
        <v>1051502439</v>
      </c>
      <c r="Q152" s="32"/>
      <c r="R152" s="32">
        <v>374873</v>
      </c>
      <c r="S152" s="32"/>
      <c r="T152" s="32">
        <v>20570</v>
      </c>
      <c r="U152" s="32"/>
      <c r="V152" s="32">
        <v>9053345885</v>
      </c>
      <c r="W152" s="32"/>
      <c r="X152" s="33">
        <v>7665256344</v>
      </c>
      <c r="Y152" s="43"/>
      <c r="Z152" s="34">
        <f>X152/درآمدها!$J$5</f>
        <v>6.7916466000820998E-4</v>
      </c>
      <c r="AA152" s="213"/>
      <c r="AC152" s="213"/>
    </row>
    <row r="153" spans="1:29" s="31" customFormat="1">
      <c r="A153" s="31">
        <v>144</v>
      </c>
      <c r="B153" s="31" t="s">
        <v>225</v>
      </c>
      <c r="D153" s="45">
        <v>1505094</v>
      </c>
      <c r="E153" s="41"/>
      <c r="F153" s="41">
        <v>10933037640</v>
      </c>
      <c r="G153" s="41"/>
      <c r="H153" s="46">
        <v>16307911732</v>
      </c>
      <c r="I153" s="32"/>
      <c r="J153" s="32">
        <v>0</v>
      </c>
      <c r="K153" s="32"/>
      <c r="L153" s="32">
        <v>0</v>
      </c>
      <c r="M153" s="43"/>
      <c r="N153" s="32">
        <v>1448318</v>
      </c>
      <c r="O153" s="32"/>
      <c r="P153" s="32">
        <v>15184093118</v>
      </c>
      <c r="Q153" s="32"/>
      <c r="R153" s="32">
        <v>56776</v>
      </c>
      <c r="S153" s="32"/>
      <c r="T153" s="32">
        <v>11170</v>
      </c>
      <c r="U153" s="32"/>
      <c r="V153" s="32">
        <v>412422177</v>
      </c>
      <c r="W153" s="32"/>
      <c r="X153" s="33">
        <v>630414505</v>
      </c>
      <c r="Y153" s="43"/>
      <c r="Z153" s="34">
        <f>X153/درآمدها!$J$5</f>
        <v>5.5856612452068697E-5</v>
      </c>
      <c r="AA153" s="213"/>
      <c r="AC153" s="213"/>
    </row>
    <row r="154" spans="1:29" s="31" customFormat="1">
      <c r="A154" s="31">
        <v>145</v>
      </c>
      <c r="B154" s="200" t="s">
        <v>226</v>
      </c>
      <c r="D154" s="45">
        <v>2154579</v>
      </c>
      <c r="E154" s="41"/>
      <c r="F154" s="41">
        <v>22553655857</v>
      </c>
      <c r="G154" s="41"/>
      <c r="H154" s="46">
        <v>26771990689</v>
      </c>
      <c r="I154" s="32"/>
      <c r="J154" s="32">
        <v>2813067</v>
      </c>
      <c r="K154" s="32"/>
      <c r="L154" s="32">
        <v>34280825160</v>
      </c>
      <c r="M154" s="43"/>
      <c r="N154" s="32">
        <v>387203</v>
      </c>
      <c r="O154" s="32"/>
      <c r="P154" s="32">
        <v>4679963613</v>
      </c>
      <c r="Q154" s="32"/>
      <c r="R154" s="32">
        <v>4580443</v>
      </c>
      <c r="S154" s="32"/>
      <c r="T154" s="32">
        <v>11820</v>
      </c>
      <c r="U154" s="32"/>
      <c r="V154" s="32">
        <v>52448983427</v>
      </c>
      <c r="W154" s="32"/>
      <c r="X154" s="33">
        <v>53818698286</v>
      </c>
      <c r="Y154" s="43"/>
      <c r="Z154" s="34">
        <f>X154/درآمدها!$J$5</f>
        <v>4.7684977883494543E-3</v>
      </c>
      <c r="AA154" s="213"/>
      <c r="AC154" s="213"/>
    </row>
    <row r="155" spans="1:29" s="31" customFormat="1">
      <c r="A155" s="31">
        <v>146</v>
      </c>
      <c r="B155" s="31" t="s">
        <v>227</v>
      </c>
      <c r="D155" s="45">
        <v>1291591</v>
      </c>
      <c r="E155" s="41"/>
      <c r="F155" s="41">
        <v>25205282736</v>
      </c>
      <c r="G155" s="41"/>
      <c r="H155" s="46">
        <v>24933455176</v>
      </c>
      <c r="I155" s="32"/>
      <c r="J155" s="32">
        <v>0</v>
      </c>
      <c r="K155" s="32"/>
      <c r="L155" s="32">
        <v>0</v>
      </c>
      <c r="M155" s="43"/>
      <c r="N155" s="32">
        <v>212757</v>
      </c>
      <c r="O155" s="32"/>
      <c r="P155" s="32">
        <v>3990433148</v>
      </c>
      <c r="Q155" s="32"/>
      <c r="R155" s="32">
        <v>1078834</v>
      </c>
      <c r="S155" s="32"/>
      <c r="T155" s="32">
        <v>19060</v>
      </c>
      <c r="U155" s="32"/>
      <c r="V155" s="32">
        <v>21053348928</v>
      </c>
      <c r="W155" s="32"/>
      <c r="X155" s="33">
        <v>20440228716</v>
      </c>
      <c r="Y155" s="43"/>
      <c r="Z155" s="34">
        <f>X155/درآمدها!$J$5</f>
        <v>1.811065457355328E-3</v>
      </c>
      <c r="AA155" s="213"/>
      <c r="AC155" s="213"/>
    </row>
    <row r="156" spans="1:29" s="31" customFormat="1">
      <c r="A156" s="31">
        <v>147</v>
      </c>
      <c r="B156" s="200" t="s">
        <v>228</v>
      </c>
      <c r="D156" s="45">
        <v>8496554</v>
      </c>
      <c r="E156" s="41"/>
      <c r="F156" s="41">
        <v>36193736313</v>
      </c>
      <c r="G156" s="41"/>
      <c r="H156" s="46">
        <v>29273834284</v>
      </c>
      <c r="I156" s="32"/>
      <c r="J156" s="32">
        <v>1426957</v>
      </c>
      <c r="K156" s="32"/>
      <c r="L156" s="32">
        <v>5019091848</v>
      </c>
      <c r="M156" s="43"/>
      <c r="N156" s="32">
        <v>1218132</v>
      </c>
      <c r="O156" s="32"/>
      <c r="P156" s="32">
        <v>4146173899</v>
      </c>
      <c r="Q156" s="32"/>
      <c r="R156" s="32">
        <v>8705379</v>
      </c>
      <c r="S156" s="32"/>
      <c r="T156" s="32">
        <v>3500</v>
      </c>
      <c r="U156" s="32"/>
      <c r="V156" s="32">
        <v>36062374680</v>
      </c>
      <c r="W156" s="32"/>
      <c r="X156" s="33">
        <v>30287536987</v>
      </c>
      <c r="Y156" s="43"/>
      <c r="Z156" s="34">
        <f>X156/درآمدها!$J$5</f>
        <v>2.6835664506332313E-3</v>
      </c>
      <c r="AA156" s="213"/>
      <c r="AC156" s="213"/>
    </row>
    <row r="157" spans="1:29" s="31" customFormat="1">
      <c r="A157" s="31">
        <v>148</v>
      </c>
      <c r="B157" s="31" t="s">
        <v>166</v>
      </c>
      <c r="D157" s="45">
        <v>51234080</v>
      </c>
      <c r="E157" s="41"/>
      <c r="F157" s="41">
        <v>66095753503</v>
      </c>
      <c r="G157" s="41"/>
      <c r="H157" s="46">
        <v>61522518568</v>
      </c>
      <c r="I157" s="32"/>
      <c r="J157" s="32">
        <v>13299025</v>
      </c>
      <c r="K157" s="32"/>
      <c r="L157" s="32">
        <v>0</v>
      </c>
      <c r="M157" s="43"/>
      <c r="N157" s="32">
        <v>18853043</v>
      </c>
      <c r="O157" s="32"/>
      <c r="P157" s="32">
        <v>6260711314</v>
      </c>
      <c r="Q157" s="32"/>
      <c r="R157" s="32">
        <v>45680062</v>
      </c>
      <c r="S157" s="32"/>
      <c r="T157" s="32">
        <v>1124</v>
      </c>
      <c r="U157" s="32"/>
      <c r="V157" s="32">
        <v>58930659396</v>
      </c>
      <c r="W157" s="32"/>
      <c r="X157" s="33">
        <v>51038890573</v>
      </c>
      <c r="Y157" s="43"/>
      <c r="Z157" s="34">
        <f>X157/درآمدها!$J$5</f>
        <v>4.5221985029034245E-3</v>
      </c>
      <c r="AA157" s="213"/>
      <c r="AC157" s="213"/>
    </row>
    <row r="158" spans="1:29" s="31" customFormat="1">
      <c r="A158" s="31">
        <v>149</v>
      </c>
      <c r="B158" s="200" t="s">
        <v>165</v>
      </c>
      <c r="D158" s="45">
        <v>810785</v>
      </c>
      <c r="E158" s="41"/>
      <c r="F158" s="41">
        <v>7169433240</v>
      </c>
      <c r="G158" s="41"/>
      <c r="H158" s="46">
        <v>6616938411</v>
      </c>
      <c r="I158" s="32"/>
      <c r="J158" s="32">
        <v>0</v>
      </c>
      <c r="K158" s="32"/>
      <c r="L158" s="32">
        <v>0</v>
      </c>
      <c r="M158" s="43"/>
      <c r="N158" s="32">
        <v>116185</v>
      </c>
      <c r="O158" s="32"/>
      <c r="P158" s="32">
        <v>930719716</v>
      </c>
      <c r="Q158" s="32"/>
      <c r="R158" s="32">
        <v>694600</v>
      </c>
      <c r="S158" s="32"/>
      <c r="T158" s="32">
        <v>7800</v>
      </c>
      <c r="U158" s="32"/>
      <c r="V158" s="32">
        <v>6142057792</v>
      </c>
      <c r="W158" s="32"/>
      <c r="X158" s="33">
        <v>5385643617</v>
      </c>
      <c r="Y158" s="43"/>
      <c r="Z158" s="34">
        <f>X158/درآمدها!$J$5</f>
        <v>4.7718414778499823E-4</v>
      </c>
      <c r="AA158" s="213"/>
      <c r="AC158" s="213"/>
    </row>
    <row r="159" spans="1:29" s="31" customFormat="1">
      <c r="A159" s="31">
        <v>150</v>
      </c>
      <c r="B159" s="200" t="s">
        <v>164</v>
      </c>
      <c r="D159" s="45">
        <v>27616037</v>
      </c>
      <c r="E159" s="41"/>
      <c r="F159" s="41">
        <v>119477496305</v>
      </c>
      <c r="G159" s="41"/>
      <c r="H159" s="46">
        <v>112304992986</v>
      </c>
      <c r="I159" s="32"/>
      <c r="J159" s="32">
        <v>0</v>
      </c>
      <c r="K159" s="32"/>
      <c r="L159" s="32">
        <v>0</v>
      </c>
      <c r="M159" s="43"/>
      <c r="N159" s="32">
        <v>3307684</v>
      </c>
      <c r="O159" s="32"/>
      <c r="P159" s="32">
        <v>13008674329</v>
      </c>
      <c r="Q159" s="32"/>
      <c r="R159" s="32">
        <v>24308353</v>
      </c>
      <c r="S159" s="32"/>
      <c r="T159" s="32">
        <v>3800</v>
      </c>
      <c r="U159" s="32"/>
      <c r="V159" s="32">
        <v>105167195269</v>
      </c>
      <c r="W159" s="32"/>
      <c r="X159" s="33">
        <v>91822129541</v>
      </c>
      <c r="Y159" s="43"/>
      <c r="Z159" s="34">
        <f>X159/درآمدها!$J$5</f>
        <v>8.1357155706550336E-3</v>
      </c>
      <c r="AA159" s="213"/>
      <c r="AC159" s="213"/>
    </row>
    <row r="160" spans="1:29" s="31" customFormat="1">
      <c r="A160" s="31">
        <v>151</v>
      </c>
      <c r="B160" s="200" t="s">
        <v>163</v>
      </c>
      <c r="D160" s="45">
        <v>1538194</v>
      </c>
      <c r="E160" s="41"/>
      <c r="F160" s="41">
        <v>10620592718</v>
      </c>
      <c r="G160" s="41"/>
      <c r="H160" s="46">
        <v>7966307500</v>
      </c>
      <c r="I160" s="32"/>
      <c r="J160" s="32">
        <v>0</v>
      </c>
      <c r="K160" s="32"/>
      <c r="L160" s="32">
        <v>0</v>
      </c>
      <c r="M160" s="43"/>
      <c r="N160" s="32">
        <v>222485</v>
      </c>
      <c r="O160" s="32"/>
      <c r="P160" s="32">
        <v>1087615734</v>
      </c>
      <c r="Q160" s="32"/>
      <c r="R160" s="32">
        <v>1315709</v>
      </c>
      <c r="S160" s="32"/>
      <c r="T160" s="32">
        <v>4929</v>
      </c>
      <c r="U160" s="32"/>
      <c r="V160" s="32">
        <v>9084425908</v>
      </c>
      <c r="W160" s="32"/>
      <c r="X160" s="33">
        <v>6446543144</v>
      </c>
      <c r="Y160" s="43"/>
      <c r="Z160" s="34">
        <f>X160/درآمدها!$J$5</f>
        <v>5.7118302195465582E-4</v>
      </c>
      <c r="AA160" s="213"/>
      <c r="AC160" s="213"/>
    </row>
    <row r="161" spans="1:29" s="31" customFormat="1">
      <c r="A161" s="31">
        <v>152</v>
      </c>
      <c r="B161" s="31" t="s">
        <v>162</v>
      </c>
      <c r="D161" s="45">
        <v>8936919</v>
      </c>
      <c r="E161" s="41"/>
      <c r="F161" s="41">
        <v>32827393297</v>
      </c>
      <c r="G161" s="41"/>
      <c r="H161" s="46">
        <v>53302465995</v>
      </c>
      <c r="I161" s="32"/>
      <c r="J161" s="32">
        <v>0</v>
      </c>
      <c r="K161" s="32"/>
      <c r="L161" s="32">
        <v>0</v>
      </c>
      <c r="M161" s="43"/>
      <c r="N161" s="32">
        <v>2053052</v>
      </c>
      <c r="O161" s="32"/>
      <c r="P161" s="32">
        <v>13842475434</v>
      </c>
      <c r="Q161" s="32"/>
      <c r="R161" s="32">
        <v>6883867</v>
      </c>
      <c r="S161" s="32"/>
      <c r="T161" s="32">
        <v>6760</v>
      </c>
      <c r="U161" s="32"/>
      <c r="V161" s="32">
        <v>25286053214</v>
      </c>
      <c r="W161" s="32"/>
      <c r="X161" s="33">
        <v>46258058024</v>
      </c>
      <c r="Y161" s="43"/>
      <c r="Z161" s="34">
        <f>X161/درآمدها!$J$5</f>
        <v>4.0986024264017765E-3</v>
      </c>
      <c r="AA161" s="213"/>
      <c r="AC161" s="213"/>
    </row>
    <row r="162" spans="1:29" s="31" customFormat="1">
      <c r="A162" s="31">
        <v>153</v>
      </c>
      <c r="B162" s="200" t="s">
        <v>161</v>
      </c>
      <c r="D162" s="45">
        <v>19167689</v>
      </c>
      <c r="E162" s="41"/>
      <c r="F162" s="41">
        <v>35691984804</v>
      </c>
      <c r="G162" s="41"/>
      <c r="H162" s="46">
        <v>31800527250</v>
      </c>
      <c r="I162" s="32"/>
      <c r="J162" s="32">
        <v>0</v>
      </c>
      <c r="K162" s="32"/>
      <c r="L162" s="32">
        <v>0</v>
      </c>
      <c r="M162" s="43"/>
      <c r="N162" s="32">
        <v>2644798</v>
      </c>
      <c r="O162" s="32"/>
      <c r="P162" s="32">
        <v>4274841384</v>
      </c>
      <c r="Q162" s="32"/>
      <c r="R162" s="32">
        <v>16522891</v>
      </c>
      <c r="S162" s="32"/>
      <c r="T162" s="32">
        <v>1650</v>
      </c>
      <c r="U162" s="32"/>
      <c r="V162" s="32">
        <v>30767129751</v>
      </c>
      <c r="W162" s="32"/>
      <c r="X162" s="33">
        <v>27100556670</v>
      </c>
      <c r="Y162" s="43"/>
      <c r="Z162" s="34">
        <f>X162/درآمدها!$J$5</f>
        <v>2.401190453496173E-3</v>
      </c>
      <c r="AA162" s="213"/>
      <c r="AC162" s="213"/>
    </row>
    <row r="163" spans="1:29" s="31" customFormat="1" ht="40.15" customHeight="1">
      <c r="A163" s="31">
        <v>154</v>
      </c>
      <c r="B163" s="200" t="s">
        <v>160</v>
      </c>
      <c r="D163" s="45">
        <v>2186379</v>
      </c>
      <c r="E163" s="41"/>
      <c r="F163" s="41">
        <v>12209090015</v>
      </c>
      <c r="G163" s="41"/>
      <c r="H163" s="46">
        <v>28753685700</v>
      </c>
      <c r="I163" s="32"/>
      <c r="J163" s="32">
        <v>0</v>
      </c>
      <c r="K163" s="32"/>
      <c r="L163" s="32">
        <v>0</v>
      </c>
      <c r="M163" s="43"/>
      <c r="N163" s="32">
        <v>369686</v>
      </c>
      <c r="O163" s="32"/>
      <c r="P163" s="32">
        <v>4702375950</v>
      </c>
      <c r="Q163" s="32"/>
      <c r="R163" s="32">
        <v>1816693</v>
      </c>
      <c r="S163" s="32"/>
      <c r="T163" s="32">
        <v>11830</v>
      </c>
      <c r="U163" s="32"/>
      <c r="V163" s="32">
        <v>10144704265</v>
      </c>
      <c r="W163" s="32"/>
      <c r="X163" s="33">
        <v>21363603899</v>
      </c>
      <c r="Y163" s="43"/>
      <c r="Z163" s="34">
        <f>X163/درآمدها!$J$5</f>
        <v>1.8928792629318496E-3</v>
      </c>
      <c r="AA163" s="213"/>
      <c r="AC163" s="213"/>
    </row>
    <row r="164" spans="1:29" s="31" customFormat="1">
      <c r="A164" s="31">
        <v>155</v>
      </c>
      <c r="B164" s="200" t="s">
        <v>159</v>
      </c>
      <c r="D164" s="45">
        <v>378621</v>
      </c>
      <c r="E164" s="41"/>
      <c r="F164" s="41">
        <v>7468262275</v>
      </c>
      <c r="G164" s="41"/>
      <c r="H164" s="46">
        <v>7309070545</v>
      </c>
      <c r="I164" s="32"/>
      <c r="J164" s="32">
        <v>73122</v>
      </c>
      <c r="K164" s="32"/>
      <c r="L164" s="32">
        <v>0</v>
      </c>
      <c r="M164" s="43"/>
      <c r="N164" s="32">
        <v>138994</v>
      </c>
      <c r="O164" s="32"/>
      <c r="P164" s="32">
        <v>1238767474</v>
      </c>
      <c r="Q164" s="32"/>
      <c r="R164" s="32">
        <v>312749</v>
      </c>
      <c r="S164" s="32"/>
      <c r="T164" s="32">
        <v>18380</v>
      </c>
      <c r="U164" s="32"/>
      <c r="V164" s="32">
        <v>6168943503</v>
      </c>
      <c r="W164" s="32"/>
      <c r="X164" s="33">
        <v>5714124081</v>
      </c>
      <c r="Y164" s="43"/>
      <c r="Z164" s="34">
        <f>X164/درآمدها!$J$5</f>
        <v>5.0628850028672831E-4</v>
      </c>
      <c r="AA164" s="213"/>
      <c r="AC164" s="213"/>
    </row>
    <row r="165" spans="1:29" s="31" customFormat="1">
      <c r="A165" s="31">
        <v>156</v>
      </c>
      <c r="B165" s="200" t="s">
        <v>158</v>
      </c>
      <c r="D165" s="45">
        <v>9732378</v>
      </c>
      <c r="E165" s="41"/>
      <c r="F165" s="41">
        <v>107582039917</v>
      </c>
      <c r="G165" s="41"/>
      <c r="H165" s="46">
        <v>105451726828</v>
      </c>
      <c r="I165" s="32"/>
      <c r="J165" s="32">
        <v>0</v>
      </c>
      <c r="K165" s="32"/>
      <c r="L165" s="32">
        <v>0</v>
      </c>
      <c r="M165" s="43"/>
      <c r="N165" s="32">
        <v>988953</v>
      </c>
      <c r="O165" s="32"/>
      <c r="P165" s="32">
        <v>10675739842</v>
      </c>
      <c r="Q165" s="32"/>
      <c r="R165" s="33">
        <v>8743425</v>
      </c>
      <c r="S165" s="32"/>
      <c r="T165" s="32">
        <v>10630</v>
      </c>
      <c r="U165" s="32"/>
      <c r="V165" s="32">
        <v>96650119567</v>
      </c>
      <c r="W165" s="32"/>
      <c r="X165" s="33">
        <v>92389599238</v>
      </c>
      <c r="Y165" s="43"/>
      <c r="Z165" s="34">
        <f>X165/درآمدها!$J$5</f>
        <v>8.1859950846767202E-3</v>
      </c>
      <c r="AA165" s="213"/>
      <c r="AC165" s="213"/>
    </row>
    <row r="166" spans="1:29" s="31" customFormat="1">
      <c r="A166" s="31">
        <v>157</v>
      </c>
      <c r="B166" s="200" t="s">
        <v>157</v>
      </c>
      <c r="D166" s="45">
        <v>2838921</v>
      </c>
      <c r="E166" s="41"/>
      <c r="F166" s="41">
        <v>62978814530</v>
      </c>
      <c r="G166" s="41"/>
      <c r="H166" s="46">
        <v>51304494860</v>
      </c>
      <c r="I166" s="32"/>
      <c r="J166" s="32">
        <v>575896</v>
      </c>
      <c r="K166" s="32"/>
      <c r="L166" s="32">
        <v>10136035933</v>
      </c>
      <c r="M166" s="43"/>
      <c r="N166" s="32">
        <v>416384</v>
      </c>
      <c r="O166" s="32"/>
      <c r="P166" s="32">
        <v>7272207167</v>
      </c>
      <c r="Q166" s="32"/>
      <c r="R166" s="32">
        <v>2998433</v>
      </c>
      <c r="S166" s="32"/>
      <c r="T166" s="32">
        <v>17830</v>
      </c>
      <c r="U166" s="32"/>
      <c r="V166" s="32">
        <v>63974160563</v>
      </c>
      <c r="W166" s="32"/>
      <c r="X166" s="33">
        <v>53143961136</v>
      </c>
      <c r="Y166" s="43"/>
      <c r="Z166" s="34">
        <f>X166/درآمدها!$J$5</f>
        <v>4.7087140568590697E-3</v>
      </c>
      <c r="AA166" s="213"/>
      <c r="AC166" s="213"/>
    </row>
    <row r="167" spans="1:29" s="31" customFormat="1">
      <c r="A167" s="31">
        <v>158</v>
      </c>
      <c r="B167" s="200" t="s">
        <v>156</v>
      </c>
      <c r="D167" s="45">
        <v>451563</v>
      </c>
      <c r="E167" s="41"/>
      <c r="F167" s="41">
        <v>5036313449</v>
      </c>
      <c r="G167" s="41"/>
      <c r="H167" s="46">
        <v>8075282845</v>
      </c>
      <c r="I167" s="32"/>
      <c r="J167" s="32">
        <v>0</v>
      </c>
      <c r="K167" s="32"/>
      <c r="L167" s="32">
        <v>0</v>
      </c>
      <c r="M167" s="43"/>
      <c r="N167" s="32">
        <v>72776</v>
      </c>
      <c r="O167" s="32"/>
      <c r="P167" s="32">
        <v>1306926196</v>
      </c>
      <c r="Q167" s="32"/>
      <c r="R167" s="32">
        <v>378787</v>
      </c>
      <c r="S167" s="32"/>
      <c r="T167" s="32">
        <v>18700</v>
      </c>
      <c r="U167" s="32"/>
      <c r="V167" s="32">
        <v>4224637676</v>
      </c>
      <c r="W167" s="32"/>
      <c r="X167" s="33">
        <v>7041171168</v>
      </c>
      <c r="Y167" s="43"/>
      <c r="Z167" s="34">
        <f>X167/درآمدها!$J$5</f>
        <v>6.2386884505402662E-4</v>
      </c>
      <c r="AA167" s="213"/>
      <c r="AC167" s="213"/>
    </row>
    <row r="168" spans="1:29" s="31" customFormat="1">
      <c r="A168" s="31">
        <v>159</v>
      </c>
      <c r="B168" s="200" t="s">
        <v>155</v>
      </c>
      <c r="D168" s="45">
        <v>1297731</v>
      </c>
      <c r="E168" s="41"/>
      <c r="F168" s="41">
        <v>53223963349</v>
      </c>
      <c r="G168" s="41"/>
      <c r="H168" s="46">
        <v>57082920404</v>
      </c>
      <c r="I168" s="32"/>
      <c r="J168" s="32">
        <v>0</v>
      </c>
      <c r="K168" s="32"/>
      <c r="L168" s="32">
        <v>0</v>
      </c>
      <c r="M168" s="43"/>
      <c r="N168" s="32">
        <v>151139</v>
      </c>
      <c r="O168" s="32"/>
      <c r="P168" s="32">
        <v>7101040600</v>
      </c>
      <c r="Q168" s="32"/>
      <c r="R168" s="32">
        <v>1146592</v>
      </c>
      <c r="S168" s="32"/>
      <c r="T168" s="32">
        <v>47720</v>
      </c>
      <c r="U168" s="32"/>
      <c r="V168" s="32">
        <v>47025285352</v>
      </c>
      <c r="W168" s="32"/>
      <c r="X168" s="33">
        <v>54389813789</v>
      </c>
      <c r="Y168" s="43"/>
      <c r="Z168" s="34">
        <f>X168/درآمدها!$J$5</f>
        <v>4.8191003316974046E-3</v>
      </c>
      <c r="AA168" s="213"/>
      <c r="AC168" s="213"/>
    </row>
    <row r="169" spans="1:29" s="31" customFormat="1">
      <c r="A169" s="31">
        <v>160</v>
      </c>
      <c r="B169" s="200" t="s">
        <v>154</v>
      </c>
      <c r="D169" s="45">
        <v>10087022</v>
      </c>
      <c r="E169" s="201"/>
      <c r="F169" s="41">
        <v>48668776708</v>
      </c>
      <c r="G169" s="41"/>
      <c r="H169" s="46">
        <v>47116892830</v>
      </c>
      <c r="I169" s="41"/>
      <c r="J169" s="32">
        <v>0</v>
      </c>
      <c r="K169" s="32"/>
      <c r="L169" s="32">
        <v>0</v>
      </c>
      <c r="M169" s="43"/>
      <c r="N169" s="32">
        <v>1433553</v>
      </c>
      <c r="O169" s="32"/>
      <c r="P169" s="32">
        <v>6656808962</v>
      </c>
      <c r="Q169" s="32"/>
      <c r="R169" s="31">
        <v>8653469</v>
      </c>
      <c r="T169" s="32">
        <v>4683</v>
      </c>
      <c r="U169" s="32"/>
      <c r="V169" s="32">
        <v>41752040443</v>
      </c>
      <c r="W169" s="32"/>
      <c r="X169" s="33">
        <v>40283076369</v>
      </c>
      <c r="Y169" s="43"/>
      <c r="Z169" s="34">
        <f>X169/درآمدها!$J$5</f>
        <v>3.5692011641139504E-3</v>
      </c>
      <c r="AA169" s="213"/>
      <c r="AC169" s="213"/>
    </row>
    <row r="170" spans="1:29" s="31" customFormat="1">
      <c r="A170" s="31">
        <v>161</v>
      </c>
      <c r="B170" s="31" t="s">
        <v>153</v>
      </c>
      <c r="D170" s="45">
        <v>11115324</v>
      </c>
      <c r="E170" s="41"/>
      <c r="F170" s="41">
        <v>58419061653</v>
      </c>
      <c r="G170" s="41"/>
      <c r="H170" s="46">
        <v>65632175668</v>
      </c>
      <c r="I170" s="32"/>
      <c r="J170" s="32">
        <v>0</v>
      </c>
      <c r="K170" s="32"/>
      <c r="L170" s="32">
        <v>0</v>
      </c>
      <c r="M170" s="43"/>
      <c r="N170" s="32">
        <v>1712785</v>
      </c>
      <c r="O170" s="32"/>
      <c r="P170" s="32">
        <v>9604292527</v>
      </c>
      <c r="Q170" s="32"/>
      <c r="R170" s="32">
        <v>9402539</v>
      </c>
      <c r="S170" s="32"/>
      <c r="T170" s="32">
        <v>5870</v>
      </c>
      <c r="U170" s="32"/>
      <c r="V170" s="32">
        <v>49417138495</v>
      </c>
      <c r="W170" s="32"/>
      <c r="X170" s="33">
        <v>54864506155</v>
      </c>
      <c r="Y170" s="43"/>
      <c r="Z170" s="34">
        <f>X170/درآمدها!$J$5</f>
        <v>4.8611594964395252E-3</v>
      </c>
      <c r="AA170" s="213"/>
      <c r="AC170" s="213"/>
    </row>
    <row r="171" spans="1:29" s="31" customFormat="1">
      <c r="A171" s="31">
        <v>162</v>
      </c>
      <c r="B171" s="200" t="s">
        <v>152</v>
      </c>
      <c r="D171" s="45">
        <v>1261257</v>
      </c>
      <c r="E171" s="41"/>
      <c r="F171" s="41">
        <v>36619764296</v>
      </c>
      <c r="G171" s="41"/>
      <c r="H171" s="46">
        <v>38302139514</v>
      </c>
      <c r="I171" s="32"/>
      <c r="J171" s="32">
        <v>0</v>
      </c>
      <c r="K171" s="32"/>
      <c r="L171" s="32">
        <v>0</v>
      </c>
      <c r="M171" s="43"/>
      <c r="N171" s="32">
        <v>175797</v>
      </c>
      <c r="O171" s="32"/>
      <c r="P171" s="32">
        <v>5081847720</v>
      </c>
      <c r="Q171" s="32"/>
      <c r="R171" s="32">
        <v>1085460</v>
      </c>
      <c r="S171" s="32"/>
      <c r="T171" s="32">
        <v>28800</v>
      </c>
      <c r="U171" s="32"/>
      <c r="V171" s="32">
        <v>31515614466</v>
      </c>
      <c r="W171" s="32"/>
      <c r="X171" s="33">
        <v>31075243578</v>
      </c>
      <c r="Y171" s="43"/>
      <c r="Z171" s="34">
        <f>X171/درآمدها!$J$5</f>
        <v>2.7533596127994908E-3</v>
      </c>
      <c r="AA171" s="213"/>
      <c r="AC171" s="213"/>
    </row>
    <row r="172" spans="1:29" s="31" customFormat="1">
      <c r="A172" s="31">
        <v>163</v>
      </c>
      <c r="B172" s="200" t="s">
        <v>151</v>
      </c>
      <c r="D172" s="45">
        <v>8800367</v>
      </c>
      <c r="E172" s="41"/>
      <c r="F172" s="41">
        <v>154535719408</v>
      </c>
      <c r="G172" s="41"/>
      <c r="H172" s="46">
        <v>155539525638</v>
      </c>
      <c r="I172" s="32"/>
      <c r="J172" s="32">
        <v>0</v>
      </c>
      <c r="K172" s="32"/>
      <c r="L172" s="32">
        <v>0</v>
      </c>
      <c r="M172" s="43"/>
      <c r="N172" s="32">
        <v>1029690</v>
      </c>
      <c r="O172" s="32"/>
      <c r="P172" s="32">
        <v>17846458388</v>
      </c>
      <c r="Q172" s="32"/>
      <c r="R172" s="32">
        <v>7770677</v>
      </c>
      <c r="S172" s="32"/>
      <c r="T172" s="32">
        <v>17450</v>
      </c>
      <c r="U172" s="32"/>
      <c r="V172" s="32">
        <v>136454213840</v>
      </c>
      <c r="W172" s="32"/>
      <c r="X172" s="33">
        <v>134791503687</v>
      </c>
      <c r="Y172" s="43"/>
      <c r="Z172" s="34">
        <f>X172/درآمدها!$J$5</f>
        <v>1.1942930759939204E-2</v>
      </c>
      <c r="AA172" s="213"/>
      <c r="AC172" s="213"/>
    </row>
    <row r="173" spans="1:29" s="31" customFormat="1">
      <c r="A173" s="31">
        <v>164</v>
      </c>
      <c r="B173" s="200" t="s">
        <v>150</v>
      </c>
      <c r="D173" s="45">
        <v>1165228</v>
      </c>
      <c r="E173" s="41"/>
      <c r="F173" s="41">
        <v>23698867059</v>
      </c>
      <c r="G173" s="41"/>
      <c r="H173" s="46">
        <v>27277844743</v>
      </c>
      <c r="I173" s="32"/>
      <c r="J173" s="32">
        <v>0</v>
      </c>
      <c r="K173" s="32"/>
      <c r="L173" s="32">
        <v>0</v>
      </c>
      <c r="M173" s="43"/>
      <c r="N173" s="32">
        <v>187616</v>
      </c>
      <c r="O173" s="32"/>
      <c r="P173" s="32">
        <v>4183106329</v>
      </c>
      <c r="Q173" s="32"/>
      <c r="R173" s="32">
        <v>977612</v>
      </c>
      <c r="S173" s="32"/>
      <c r="T173" s="32">
        <v>21930</v>
      </c>
      <c r="U173" s="32"/>
      <c r="V173" s="32">
        <v>19883058786</v>
      </c>
      <c r="W173" s="32"/>
      <c r="X173" s="33">
        <v>21311468930</v>
      </c>
      <c r="Y173" s="43"/>
      <c r="Z173" s="34">
        <f>X173/درآمدها!$J$5</f>
        <v>1.8882599485989192E-3</v>
      </c>
      <c r="AA173" s="213"/>
      <c r="AC173" s="213"/>
    </row>
    <row r="174" spans="1:29" s="31" customFormat="1">
      <c r="A174" s="31">
        <v>165</v>
      </c>
      <c r="B174" s="200" t="s">
        <v>426</v>
      </c>
      <c r="D174" s="45">
        <v>13088588</v>
      </c>
      <c r="E174" s="41"/>
      <c r="F174" s="41">
        <v>24920182944</v>
      </c>
      <c r="G174" s="41"/>
      <c r="H174" s="46">
        <v>24759382849</v>
      </c>
      <c r="I174" s="32"/>
      <c r="J174" s="32">
        <v>7932338</v>
      </c>
      <c r="K174" s="32"/>
      <c r="L174" s="32">
        <v>15006839296</v>
      </c>
      <c r="M174" s="43"/>
      <c r="N174" s="32">
        <v>2995214</v>
      </c>
      <c r="O174" s="32"/>
      <c r="P174" s="32">
        <v>5266780353</v>
      </c>
      <c r="Q174" s="32"/>
      <c r="R174" s="32">
        <v>18025712</v>
      </c>
      <c r="S174" s="32"/>
      <c r="T174" s="32">
        <v>1730</v>
      </c>
      <c r="U174" s="32"/>
      <c r="V174" s="32">
        <v>34237930524</v>
      </c>
      <c r="W174" s="32"/>
      <c r="X174" s="33">
        <v>30998934098</v>
      </c>
      <c r="Y174" s="43"/>
      <c r="Z174" s="34">
        <f>X174/درآمدها!$J$5</f>
        <v>2.7465983644193019E-3</v>
      </c>
      <c r="AA174" s="213"/>
      <c r="AC174" s="213"/>
    </row>
    <row r="175" spans="1:29" s="31" customFormat="1">
      <c r="A175" s="31">
        <v>166</v>
      </c>
      <c r="B175" s="200" t="s">
        <v>427</v>
      </c>
      <c r="D175" s="45">
        <v>15135226</v>
      </c>
      <c r="E175" s="41"/>
      <c r="F175" s="41">
        <v>38258248998</v>
      </c>
      <c r="G175" s="41"/>
      <c r="H175" s="46">
        <v>36439405146</v>
      </c>
      <c r="I175" s="32"/>
      <c r="J175" s="32">
        <v>0</v>
      </c>
      <c r="K175" s="32"/>
      <c r="L175" s="32">
        <v>0</v>
      </c>
      <c r="M175" s="43"/>
      <c r="N175" s="32">
        <v>2187360</v>
      </c>
      <c r="O175" s="32"/>
      <c r="P175" s="32">
        <v>5210215424</v>
      </c>
      <c r="Q175" s="32"/>
      <c r="R175" s="32">
        <v>12947866</v>
      </c>
      <c r="S175" s="32"/>
      <c r="T175" s="32">
        <v>2369</v>
      </c>
      <c r="U175" s="32"/>
      <c r="V175" s="32">
        <v>32729123531</v>
      </c>
      <c r="W175" s="32"/>
      <c r="X175" s="33">
        <v>30490987267</v>
      </c>
      <c r="Y175" s="43"/>
      <c r="Z175" s="34">
        <f>X175/درآمدها!$J$5</f>
        <v>2.7015927545223288E-3</v>
      </c>
      <c r="AA175" s="213"/>
      <c r="AC175" s="213"/>
    </row>
    <row r="176" spans="1:29" s="31" customFormat="1">
      <c r="A176" s="31">
        <v>167</v>
      </c>
      <c r="B176" s="200" t="s">
        <v>412</v>
      </c>
      <c r="D176" s="45">
        <v>437818</v>
      </c>
      <c r="E176" s="41"/>
      <c r="F176" s="41">
        <v>5076042478</v>
      </c>
      <c r="G176" s="41"/>
      <c r="H176" s="46">
        <v>4922258840</v>
      </c>
      <c r="I176" s="32"/>
      <c r="J176" s="32">
        <v>0</v>
      </c>
      <c r="K176" s="32"/>
      <c r="L176" s="32">
        <v>0</v>
      </c>
      <c r="M176" s="43"/>
      <c r="N176" s="32">
        <v>51639</v>
      </c>
      <c r="O176" s="32"/>
      <c r="P176" s="32">
        <v>578691488</v>
      </c>
      <c r="Q176" s="32"/>
      <c r="R176" s="32">
        <v>386179</v>
      </c>
      <c r="S176" s="32"/>
      <c r="T176" s="32">
        <v>11700</v>
      </c>
      <c r="U176" s="32"/>
      <c r="V176" s="32">
        <v>4477342201</v>
      </c>
      <c r="W176" s="32"/>
      <c r="X176" s="33">
        <v>4491410454</v>
      </c>
      <c r="Y176" s="43"/>
      <c r="Z176" s="34">
        <f>X176/درآمدها!$J$5</f>
        <v>3.9795241242466004E-4</v>
      </c>
      <c r="AA176" s="213"/>
      <c r="AC176" s="213"/>
    </row>
    <row r="177" spans="1:29" s="31" customFormat="1">
      <c r="A177" s="31">
        <v>168</v>
      </c>
      <c r="B177" s="200" t="s">
        <v>399</v>
      </c>
      <c r="D177" s="45">
        <v>5278493</v>
      </c>
      <c r="E177" s="41"/>
      <c r="F177" s="41">
        <v>47434643646</v>
      </c>
      <c r="G177" s="41"/>
      <c r="H177" s="46">
        <v>44337876422</v>
      </c>
      <c r="I177" s="32"/>
      <c r="J177" s="32">
        <v>0</v>
      </c>
      <c r="K177" s="32"/>
      <c r="L177" s="32">
        <v>0</v>
      </c>
      <c r="M177" s="43"/>
      <c r="N177" s="32">
        <v>622170</v>
      </c>
      <c r="O177" s="32"/>
      <c r="P177" s="32">
        <v>5144149276</v>
      </c>
      <c r="Q177" s="32"/>
      <c r="R177" s="32">
        <v>4656323</v>
      </c>
      <c r="S177" s="32"/>
      <c r="T177" s="32">
        <v>8630</v>
      </c>
      <c r="U177" s="32"/>
      <c r="V177" s="32">
        <v>41843575848</v>
      </c>
      <c r="W177" s="32"/>
      <c r="X177" s="33">
        <v>39944972290</v>
      </c>
      <c r="Y177" s="43"/>
      <c r="Z177" s="34">
        <f>X177/درآمدها!$J$5</f>
        <v>3.5392441305124363E-3</v>
      </c>
      <c r="AA177" s="213"/>
      <c r="AC177" s="213"/>
    </row>
    <row r="178" spans="1:29" s="31" customFormat="1">
      <c r="A178" s="31">
        <v>169</v>
      </c>
      <c r="B178" s="31" t="s">
        <v>404</v>
      </c>
      <c r="D178" s="45">
        <v>7379382</v>
      </c>
      <c r="E178" s="41"/>
      <c r="F178" s="41">
        <v>33612043614</v>
      </c>
      <c r="G178" s="41"/>
      <c r="H178" s="46">
        <v>36068528991</v>
      </c>
      <c r="I178" s="32"/>
      <c r="J178" s="32">
        <v>0</v>
      </c>
      <c r="K178" s="32"/>
      <c r="L178" s="32">
        <v>0</v>
      </c>
      <c r="M178" s="43"/>
      <c r="N178" s="32">
        <v>1993532</v>
      </c>
      <c r="O178" s="32"/>
      <c r="P178" s="32">
        <v>9417583236</v>
      </c>
      <c r="Q178" s="32"/>
      <c r="R178" s="32">
        <v>5385850</v>
      </c>
      <c r="S178" s="32"/>
      <c r="T178" s="32">
        <v>4617</v>
      </c>
      <c r="U178" s="32"/>
      <c r="V178" s="32">
        <v>24531786687</v>
      </c>
      <c r="W178" s="32"/>
      <c r="X178" s="33">
        <v>24718513959</v>
      </c>
      <c r="Y178" s="43"/>
      <c r="Z178" s="34">
        <f>X178/درآمدها!$J$5</f>
        <v>2.1901343380398793E-3</v>
      </c>
      <c r="AA178" s="213"/>
      <c r="AC178" s="213"/>
    </row>
    <row r="179" spans="1:29" s="31" customFormat="1">
      <c r="A179" s="31">
        <v>170</v>
      </c>
      <c r="B179" s="200" t="s">
        <v>366</v>
      </c>
      <c r="D179" s="45">
        <v>11927683</v>
      </c>
      <c r="E179" s="41"/>
      <c r="F179" s="41">
        <v>81243736434</v>
      </c>
      <c r="G179" s="41"/>
      <c r="H179" s="46">
        <v>80625650349</v>
      </c>
      <c r="I179" s="32"/>
      <c r="J179" s="32">
        <v>7016244</v>
      </c>
      <c r="K179" s="32"/>
      <c r="L179" s="33">
        <v>48552673993</v>
      </c>
      <c r="M179" s="43"/>
      <c r="N179" s="32">
        <v>1902947</v>
      </c>
      <c r="O179" s="32"/>
      <c r="P179" s="32">
        <v>14496972846</v>
      </c>
      <c r="Q179" s="32"/>
      <c r="R179" s="32">
        <v>17040980</v>
      </c>
      <c r="S179" s="32"/>
      <c r="T179" s="32">
        <v>7650</v>
      </c>
      <c r="U179" s="32"/>
      <c r="V179" s="32">
        <v>116758158652</v>
      </c>
      <c r="W179" s="32"/>
      <c r="X179" s="33">
        <v>129587834198</v>
      </c>
      <c r="Y179" s="43"/>
      <c r="Z179" s="34">
        <f>X179/درآمدها!$J$5</f>
        <v>1.1481870064681682E-2</v>
      </c>
      <c r="AA179" s="213"/>
      <c r="AC179" s="213"/>
    </row>
    <row r="180" spans="1:29" s="31" customFormat="1">
      <c r="A180" s="31">
        <v>171</v>
      </c>
      <c r="B180" s="31" t="s">
        <v>357</v>
      </c>
      <c r="D180" s="45">
        <v>2474131</v>
      </c>
      <c r="E180" s="41"/>
      <c r="F180" s="41">
        <v>42218196915</v>
      </c>
      <c r="G180" s="41"/>
      <c r="H180" s="46">
        <v>37260060299</v>
      </c>
      <c r="I180" s="32"/>
      <c r="J180" s="32">
        <v>0</v>
      </c>
      <c r="K180" s="32"/>
      <c r="L180" s="32">
        <v>0</v>
      </c>
      <c r="M180" s="43"/>
      <c r="N180" s="32">
        <v>298234</v>
      </c>
      <c r="O180" s="32"/>
      <c r="P180" s="32">
        <v>4490600663</v>
      </c>
      <c r="Q180" s="32"/>
      <c r="R180" s="32">
        <v>2175897</v>
      </c>
      <c r="S180" s="32"/>
      <c r="T180" s="32">
        <v>15100</v>
      </c>
      <c r="U180" s="32"/>
      <c r="V180" s="32">
        <v>37129177077</v>
      </c>
      <c r="W180" s="32"/>
      <c r="X180" s="33">
        <v>32660551238</v>
      </c>
      <c r="Y180" s="43"/>
      <c r="Z180" s="34">
        <f>X180/درآمدها!$J$5</f>
        <v>2.8938226175044919E-3</v>
      </c>
      <c r="AA180" s="213"/>
      <c r="AC180" s="213"/>
    </row>
    <row r="181" spans="1:29" s="31" customFormat="1">
      <c r="A181" s="31">
        <v>172</v>
      </c>
      <c r="B181" s="200" t="s">
        <v>358</v>
      </c>
      <c r="D181" s="45">
        <v>253894</v>
      </c>
      <c r="E181" s="41"/>
      <c r="F181" s="41">
        <v>9785608232</v>
      </c>
      <c r="G181" s="41"/>
      <c r="H181" s="46">
        <v>9459327239</v>
      </c>
      <c r="I181" s="32"/>
      <c r="J181" s="32">
        <v>0</v>
      </c>
      <c r="K181" s="32"/>
      <c r="L181" s="32">
        <v>0</v>
      </c>
      <c r="M181" s="43"/>
      <c r="N181" s="32">
        <v>30014</v>
      </c>
      <c r="O181" s="32"/>
      <c r="P181" s="32">
        <v>1143241057</v>
      </c>
      <c r="Q181" s="32"/>
      <c r="R181" s="32">
        <v>223880</v>
      </c>
      <c r="S181" s="32"/>
      <c r="T181" s="32">
        <v>38710</v>
      </c>
      <c r="U181" s="32"/>
      <c r="V181" s="32">
        <v>8628805608</v>
      </c>
      <c r="W181" s="32"/>
      <c r="X181" s="33">
        <v>8614829754</v>
      </c>
      <c r="Y181" s="43"/>
      <c r="Z181" s="34">
        <f>X181/درآمدها!$J$5</f>
        <v>7.6329970692810801E-4</v>
      </c>
      <c r="AA181" s="213"/>
      <c r="AC181" s="213"/>
    </row>
    <row r="182" spans="1:29" s="31" customFormat="1">
      <c r="A182" s="31">
        <v>173</v>
      </c>
      <c r="B182" s="200" t="s">
        <v>348</v>
      </c>
      <c r="D182" s="45">
        <v>5270308</v>
      </c>
      <c r="E182" s="41"/>
      <c r="F182" s="41">
        <v>51270729105</v>
      </c>
      <c r="G182" s="41"/>
      <c r="H182" s="46">
        <v>46521873048</v>
      </c>
      <c r="I182" s="32"/>
      <c r="J182" s="32">
        <v>0</v>
      </c>
      <c r="K182" s="32"/>
      <c r="L182" s="32">
        <v>0</v>
      </c>
      <c r="M182" s="43"/>
      <c r="N182" s="32">
        <v>761220</v>
      </c>
      <c r="O182" s="32"/>
      <c r="P182" s="32">
        <v>6435572826</v>
      </c>
      <c r="Q182" s="32"/>
      <c r="R182" s="32">
        <v>4509088</v>
      </c>
      <c r="S182" s="32"/>
      <c r="T182" s="32">
        <v>8280</v>
      </c>
      <c r="U182" s="32"/>
      <c r="V182" s="38">
        <v>43865411538</v>
      </c>
      <c r="W182" s="32"/>
      <c r="X182" s="54">
        <v>37113103915</v>
      </c>
      <c r="Y182" s="43"/>
      <c r="Z182" s="34">
        <f>X182/درآمدها!$J$5</f>
        <v>3.2883321145561338E-3</v>
      </c>
      <c r="AA182" s="213"/>
      <c r="AC182" s="213"/>
    </row>
    <row r="183" spans="1:29" s="31" customFormat="1">
      <c r="A183" s="31">
        <v>174</v>
      </c>
      <c r="B183" s="200" t="s">
        <v>339</v>
      </c>
      <c r="D183" s="202">
        <v>1024520</v>
      </c>
      <c r="E183" s="41"/>
      <c r="F183" s="41">
        <v>15854094326</v>
      </c>
      <c r="G183" s="41"/>
      <c r="H183" s="46">
        <v>22863621182</v>
      </c>
      <c r="I183" s="32"/>
      <c r="J183" s="32">
        <v>0</v>
      </c>
      <c r="K183" s="32"/>
      <c r="L183" s="32">
        <v>0</v>
      </c>
      <c r="M183" s="43"/>
      <c r="N183" s="32">
        <v>167496</v>
      </c>
      <c r="O183" s="32"/>
      <c r="P183" s="32">
        <v>3573924338</v>
      </c>
      <c r="Q183" s="32"/>
      <c r="R183" s="32">
        <v>857024</v>
      </c>
      <c r="S183" s="32"/>
      <c r="T183" s="32">
        <v>20990</v>
      </c>
      <c r="U183" s="32"/>
      <c r="V183" s="32">
        <v>13262151385</v>
      </c>
      <c r="W183" s="32"/>
      <c r="X183" s="33">
        <v>17881899607</v>
      </c>
      <c r="Y183" s="43"/>
      <c r="Z183" s="34">
        <f>X183/درآمدها!$J$5</f>
        <v>1.5843898392772524E-3</v>
      </c>
      <c r="AA183" s="213"/>
      <c r="AC183" s="213"/>
    </row>
    <row r="184" spans="1:29" s="31" customFormat="1">
      <c r="A184" s="31">
        <v>175</v>
      </c>
      <c r="B184" s="200" t="s">
        <v>332</v>
      </c>
      <c r="D184" s="45">
        <v>3598005</v>
      </c>
      <c r="E184" s="41"/>
      <c r="F184" s="41">
        <v>35178991055</v>
      </c>
      <c r="G184" s="41"/>
      <c r="H184" s="46">
        <v>41345459822</v>
      </c>
      <c r="I184" s="32"/>
      <c r="J184" s="33">
        <v>0</v>
      </c>
      <c r="K184" s="33"/>
      <c r="L184" s="32">
        <v>0</v>
      </c>
      <c r="M184" s="43"/>
      <c r="N184" s="32">
        <v>497764</v>
      </c>
      <c r="O184" s="32"/>
      <c r="P184" s="32">
        <v>5831131032</v>
      </c>
      <c r="Q184" s="32"/>
      <c r="R184" s="32">
        <v>3100241</v>
      </c>
      <c r="S184" s="32"/>
      <c r="T184" s="32">
        <v>11600</v>
      </c>
      <c r="U184" s="32"/>
      <c r="V184" s="32">
        <v>30312173110</v>
      </c>
      <c r="W184" s="32"/>
      <c r="X184" s="33">
        <v>35748816971</v>
      </c>
      <c r="Y184" s="43"/>
      <c r="Z184" s="34">
        <f>X184/درآمدها!$J$5</f>
        <v>3.1674522069714806E-3</v>
      </c>
      <c r="AA184" s="213"/>
      <c r="AC184" s="213"/>
    </row>
    <row r="185" spans="1:29" s="31" customFormat="1">
      <c r="A185" s="31">
        <v>176</v>
      </c>
      <c r="B185" s="200" t="s">
        <v>335</v>
      </c>
      <c r="D185" s="45">
        <v>8052551</v>
      </c>
      <c r="E185" s="41"/>
      <c r="F185" s="41">
        <v>124068863799</v>
      </c>
      <c r="G185" s="41"/>
      <c r="H185" s="46">
        <v>140961680846</v>
      </c>
      <c r="I185" s="32"/>
      <c r="J185" s="32">
        <v>0</v>
      </c>
      <c r="K185" s="32"/>
      <c r="L185" s="32">
        <v>0</v>
      </c>
      <c r="M185" s="43"/>
      <c r="N185" s="32">
        <v>2092382</v>
      </c>
      <c r="O185" s="32"/>
      <c r="P185" s="32">
        <v>35950908576</v>
      </c>
      <c r="Q185" s="32"/>
      <c r="R185" s="32">
        <v>5960169</v>
      </c>
      <c r="S185" s="32"/>
      <c r="T185" s="32">
        <v>16670</v>
      </c>
      <c r="U185" s="32"/>
      <c r="V185" s="32">
        <v>91830700093</v>
      </c>
      <c r="W185" s="32"/>
      <c r="X185" s="33">
        <v>98764848929</v>
      </c>
      <c r="Y185" s="43"/>
      <c r="Z185" s="34">
        <f>X185/درآمدها!$J$5</f>
        <v>8.7508612932601631E-3</v>
      </c>
      <c r="AA185" s="213"/>
      <c r="AC185" s="213"/>
    </row>
    <row r="186" spans="1:29" s="31" customFormat="1">
      <c r="A186" s="31">
        <v>177</v>
      </c>
      <c r="B186" s="200" t="s">
        <v>297</v>
      </c>
      <c r="D186" s="45">
        <v>9152860</v>
      </c>
      <c r="E186" s="41"/>
      <c r="F186" s="41">
        <v>36673769583</v>
      </c>
      <c r="G186" s="41"/>
      <c r="H186" s="46">
        <v>31498662474</v>
      </c>
      <c r="I186" s="32"/>
      <c r="J186" s="32">
        <v>0</v>
      </c>
      <c r="K186" s="32"/>
      <c r="L186" s="32">
        <v>0</v>
      </c>
      <c r="M186" s="43"/>
      <c r="N186" s="32">
        <v>1057042</v>
      </c>
      <c r="O186" s="32"/>
      <c r="P186" s="32">
        <v>3317866350</v>
      </c>
      <c r="Q186" s="32"/>
      <c r="R186" s="32">
        <v>8095818</v>
      </c>
      <c r="S186" s="32"/>
      <c r="T186" s="32">
        <v>3090</v>
      </c>
      <c r="U186" s="32"/>
      <c r="V186" s="32">
        <v>32438403287</v>
      </c>
      <c r="W186" s="32"/>
      <c r="X186" s="33">
        <v>24867231962</v>
      </c>
      <c r="Y186" s="43"/>
      <c r="Z186" s="34">
        <f>X186/درآمدها!$J$5</f>
        <v>2.2033111983315325E-3</v>
      </c>
      <c r="AA186" s="213"/>
      <c r="AC186" s="213"/>
    </row>
    <row r="187" spans="1:29" s="31" customFormat="1">
      <c r="A187" s="31">
        <v>178</v>
      </c>
      <c r="B187" s="200" t="s">
        <v>289</v>
      </c>
      <c r="D187" s="45">
        <v>2051847</v>
      </c>
      <c r="E187" s="41"/>
      <c r="F187" s="41">
        <v>35817305612</v>
      </c>
      <c r="G187" s="41"/>
      <c r="H187" s="46">
        <v>34041566742</v>
      </c>
      <c r="I187" s="32"/>
      <c r="J187" s="32">
        <v>0</v>
      </c>
      <c r="K187" s="32"/>
      <c r="L187" s="32">
        <v>0</v>
      </c>
      <c r="M187" s="43"/>
      <c r="N187" s="32">
        <v>249022</v>
      </c>
      <c r="O187" s="32"/>
      <c r="P187" s="32">
        <v>4104907267</v>
      </c>
      <c r="Q187" s="32"/>
      <c r="R187" s="32">
        <v>1802825</v>
      </c>
      <c r="S187" s="32"/>
      <c r="T187" s="32">
        <v>17740</v>
      </c>
      <c r="U187" s="32"/>
      <c r="V187" s="32">
        <v>31470345494</v>
      </c>
      <c r="W187" s="32"/>
      <c r="X187" s="33">
        <v>31791821917</v>
      </c>
      <c r="Y187" s="43"/>
      <c r="Z187" s="34">
        <f>X187/درآمدها!$J$5</f>
        <v>2.8168505988977089E-3</v>
      </c>
      <c r="AA187" s="213"/>
      <c r="AC187" s="213"/>
    </row>
    <row r="188" spans="1:29" s="31" customFormat="1">
      <c r="A188" s="31">
        <v>179</v>
      </c>
      <c r="B188" s="200" t="s">
        <v>278</v>
      </c>
      <c r="D188" s="202">
        <v>5459085</v>
      </c>
      <c r="E188" s="41"/>
      <c r="F188" s="41">
        <v>100585398640</v>
      </c>
      <c r="G188" s="41"/>
      <c r="H188" s="46">
        <v>86120196663</v>
      </c>
      <c r="I188" s="32"/>
      <c r="J188" s="32">
        <v>0</v>
      </c>
      <c r="K188" s="32"/>
      <c r="L188" s="32">
        <v>0</v>
      </c>
      <c r="M188" s="43"/>
      <c r="N188" s="32">
        <v>839625</v>
      </c>
      <c r="O188" s="32"/>
      <c r="P188" s="32">
        <v>13044850639</v>
      </c>
      <c r="Q188" s="32"/>
      <c r="R188" s="32">
        <v>4619460</v>
      </c>
      <c r="S188" s="32"/>
      <c r="T188" s="32">
        <v>15700</v>
      </c>
      <c r="U188" s="32"/>
      <c r="V188" s="32">
        <v>85115037702</v>
      </c>
      <c r="W188" s="32"/>
      <c r="X188" s="33">
        <v>72093995147</v>
      </c>
      <c r="Y188" s="43"/>
      <c r="Z188" s="34">
        <f>X188/درآمدها!$J$5</f>
        <v>6.3877438020676575E-3</v>
      </c>
      <c r="AA188" s="213"/>
      <c r="AC188" s="213"/>
    </row>
    <row r="189" spans="1:29" s="31" customFormat="1">
      <c r="A189" s="31">
        <v>180</v>
      </c>
      <c r="B189" s="200" t="s">
        <v>250</v>
      </c>
      <c r="D189" s="45">
        <v>1868633</v>
      </c>
      <c r="E189" s="41"/>
      <c r="F189" s="41">
        <v>23188657521</v>
      </c>
      <c r="G189" s="41"/>
      <c r="H189" s="46">
        <v>20525536706</v>
      </c>
      <c r="I189" s="32"/>
      <c r="J189" s="32">
        <v>0</v>
      </c>
      <c r="K189" s="32"/>
      <c r="L189" s="32">
        <v>0</v>
      </c>
      <c r="M189" s="43"/>
      <c r="N189" s="32">
        <v>257227</v>
      </c>
      <c r="O189" s="32"/>
      <c r="P189" s="32">
        <v>2648429457</v>
      </c>
      <c r="Q189" s="32"/>
      <c r="R189" s="32">
        <v>1611406</v>
      </c>
      <c r="S189" s="32"/>
      <c r="T189" s="32">
        <v>10530</v>
      </c>
      <c r="U189" s="32"/>
      <c r="V189" s="32">
        <v>19996618842</v>
      </c>
      <c r="W189" s="32"/>
      <c r="X189" s="33">
        <v>16867144958</v>
      </c>
      <c r="Y189" s="43"/>
      <c r="Z189" s="34">
        <f>X189/درآمدها!$J$5</f>
        <v>1.4944795394450363E-3</v>
      </c>
      <c r="AA189" s="213"/>
      <c r="AC189" s="213"/>
    </row>
    <row r="190" spans="1:29" s="31" customFormat="1">
      <c r="A190" s="31">
        <v>181</v>
      </c>
      <c r="B190" s="31" t="s">
        <v>229</v>
      </c>
      <c r="D190" s="45">
        <v>19616846</v>
      </c>
      <c r="E190" s="41"/>
      <c r="F190" s="41">
        <v>56608603958</v>
      </c>
      <c r="G190" s="41"/>
      <c r="H190" s="46">
        <v>50037322721</v>
      </c>
      <c r="I190" s="32"/>
      <c r="J190" s="32">
        <v>5304225</v>
      </c>
      <c r="K190" s="32"/>
      <c r="L190" s="32">
        <v>0</v>
      </c>
      <c r="M190" s="43"/>
      <c r="N190" s="32">
        <v>7028064</v>
      </c>
      <c r="O190" s="32"/>
      <c r="P190" s="32">
        <v>4241340887</v>
      </c>
      <c r="Q190" s="32"/>
      <c r="R190" s="32">
        <v>17893007</v>
      </c>
      <c r="S190" s="32"/>
      <c r="T190" s="32">
        <v>2374</v>
      </c>
      <c r="U190" s="32"/>
      <c r="V190" s="32">
        <v>51634097903</v>
      </c>
      <c r="W190" s="32"/>
      <c r="X190" s="33">
        <v>42225254532</v>
      </c>
      <c r="Y190" s="43"/>
      <c r="Z190" s="34">
        <f>X190/درآمدها!$J$5</f>
        <v>3.7412839637690149E-3</v>
      </c>
      <c r="AA190" s="213"/>
      <c r="AC190" s="213"/>
    </row>
    <row r="191" spans="1:29" s="31" customFormat="1">
      <c r="A191" s="31">
        <v>182</v>
      </c>
      <c r="B191" s="200" t="s">
        <v>230</v>
      </c>
      <c r="D191" s="45">
        <v>21117064</v>
      </c>
      <c r="E191" s="41"/>
      <c r="F191" s="41">
        <v>58827212609</v>
      </c>
      <c r="G191" s="41"/>
      <c r="H191" s="46">
        <v>94192113538</v>
      </c>
      <c r="I191" s="32"/>
      <c r="J191" s="32">
        <v>17530542</v>
      </c>
      <c r="K191" s="32"/>
      <c r="L191" s="32">
        <v>0</v>
      </c>
      <c r="M191" s="43"/>
      <c r="N191" s="32">
        <v>18474173</v>
      </c>
      <c r="O191" s="32"/>
      <c r="P191" s="32">
        <v>3829360129</v>
      </c>
      <c r="Q191" s="32"/>
      <c r="R191" s="32">
        <v>20173433</v>
      </c>
      <c r="S191" s="32"/>
      <c r="T191" s="32">
        <v>4050</v>
      </c>
      <c r="U191" s="32"/>
      <c r="V191" s="32">
        <v>56198479526</v>
      </c>
      <c r="W191" s="32"/>
      <c r="X191" s="33">
        <v>81216274351</v>
      </c>
      <c r="Y191" s="43"/>
      <c r="Z191" s="34">
        <f>X191/درآمدها!$J$5</f>
        <v>7.1960050494471002E-3</v>
      </c>
      <c r="AA191" s="213"/>
      <c r="AC191" s="213"/>
    </row>
    <row r="192" spans="1:29" s="31" customFormat="1">
      <c r="A192" s="31">
        <v>183</v>
      </c>
      <c r="B192" s="200" t="s">
        <v>231</v>
      </c>
      <c r="D192" s="45">
        <v>67612</v>
      </c>
      <c r="E192" s="41"/>
      <c r="F192" s="41">
        <v>6902716814</v>
      </c>
      <c r="G192" s="41"/>
      <c r="H192" s="46">
        <v>12300048773</v>
      </c>
      <c r="I192" s="32"/>
      <c r="J192" s="32">
        <v>0</v>
      </c>
      <c r="K192" s="32"/>
      <c r="L192" s="32">
        <v>0</v>
      </c>
      <c r="M192" s="43"/>
      <c r="N192" s="32">
        <v>23765</v>
      </c>
      <c r="O192" s="32"/>
      <c r="P192" s="32">
        <v>3905699649</v>
      </c>
      <c r="Q192" s="32"/>
      <c r="R192" s="32">
        <v>43847</v>
      </c>
      <c r="S192" s="32"/>
      <c r="T192" s="32">
        <v>159590</v>
      </c>
      <c r="U192" s="32"/>
      <c r="V192" s="32">
        <v>4476474949</v>
      </c>
      <c r="W192" s="32"/>
      <c r="X192" s="33">
        <v>6955907354</v>
      </c>
      <c r="Y192" s="43"/>
      <c r="Z192" s="34">
        <f>X192/درآمدها!$J$5</f>
        <v>6.1631421587432002E-4</v>
      </c>
      <c r="AA192" s="213"/>
      <c r="AC192" s="213"/>
    </row>
    <row r="193" spans="1:29" s="31" customFormat="1">
      <c r="A193" s="31">
        <v>184</v>
      </c>
      <c r="B193" s="200" t="s">
        <v>176</v>
      </c>
      <c r="D193" s="45">
        <v>3095831</v>
      </c>
      <c r="E193" s="41"/>
      <c r="F193" s="41">
        <v>88808541599</v>
      </c>
      <c r="G193" s="41"/>
      <c r="H193" s="46">
        <v>110171306843</v>
      </c>
      <c r="I193" s="32"/>
      <c r="J193" s="32">
        <v>0</v>
      </c>
      <c r="K193" s="32"/>
      <c r="L193" s="32">
        <v>0</v>
      </c>
      <c r="M193" s="43"/>
      <c r="N193" s="32">
        <v>421414</v>
      </c>
      <c r="O193" s="32"/>
      <c r="P193" s="32">
        <v>13995149626</v>
      </c>
      <c r="Q193" s="32"/>
      <c r="R193" s="32">
        <v>2674417</v>
      </c>
      <c r="S193" s="32"/>
      <c r="T193" s="32">
        <v>33060</v>
      </c>
      <c r="U193" s="32"/>
      <c r="V193" s="32">
        <v>76719650846</v>
      </c>
      <c r="W193" s="32"/>
      <c r="X193" s="33">
        <v>87890149479</v>
      </c>
      <c r="Y193" s="43"/>
      <c r="Z193" s="34">
        <f>X193/درآمدها!$J$5</f>
        <v>7.7873303657613182E-3</v>
      </c>
      <c r="AA193" s="213"/>
      <c r="AC193" s="213"/>
    </row>
    <row r="194" spans="1:29" s="31" customFormat="1">
      <c r="A194" s="31">
        <v>185</v>
      </c>
      <c r="B194" s="200" t="s">
        <v>175</v>
      </c>
      <c r="D194" s="45">
        <v>40870247</v>
      </c>
      <c r="E194" s="41"/>
      <c r="F194" s="41">
        <v>46277814994</v>
      </c>
      <c r="G194" s="41"/>
      <c r="H194" s="46">
        <v>44974165420</v>
      </c>
      <c r="I194" s="32"/>
      <c r="J194" s="32">
        <v>0</v>
      </c>
      <c r="K194" s="32"/>
      <c r="L194" s="32">
        <v>0</v>
      </c>
      <c r="M194" s="43"/>
      <c r="N194" s="32">
        <v>5849760</v>
      </c>
      <c r="O194" s="32"/>
      <c r="P194" s="32">
        <v>6319702139</v>
      </c>
      <c r="Q194" s="32"/>
      <c r="R194" s="32">
        <v>35020487</v>
      </c>
      <c r="S194" s="32"/>
      <c r="T194" s="32">
        <v>1045</v>
      </c>
      <c r="U194" s="32"/>
      <c r="V194" s="32">
        <v>39654069583</v>
      </c>
      <c r="W194" s="32"/>
      <c r="X194" s="33">
        <v>36378660285</v>
      </c>
      <c r="Y194" s="43"/>
      <c r="Z194" s="34">
        <f>X194/درآمدها!$J$5</f>
        <v>3.2232582101909412E-3</v>
      </c>
      <c r="AA194" s="213"/>
      <c r="AC194" s="213"/>
    </row>
    <row r="195" spans="1:29" s="31" customFormat="1">
      <c r="A195" s="31">
        <v>186</v>
      </c>
      <c r="B195" s="31" t="s">
        <v>174</v>
      </c>
      <c r="D195" s="45">
        <v>27195903</v>
      </c>
      <c r="E195" s="41"/>
      <c r="F195" s="41">
        <v>193658684933</v>
      </c>
      <c r="G195" s="41"/>
      <c r="H195" s="46">
        <v>148957821452</v>
      </c>
      <c r="I195" s="32"/>
      <c r="J195" s="32">
        <v>0</v>
      </c>
      <c r="K195" s="32"/>
      <c r="L195" s="32">
        <v>0</v>
      </c>
      <c r="M195" s="43"/>
      <c r="N195" s="32">
        <v>24787882</v>
      </c>
      <c r="O195" s="32"/>
      <c r="P195" s="32">
        <v>110624627174</v>
      </c>
      <c r="Q195" s="32"/>
      <c r="R195" s="32">
        <v>2408021</v>
      </c>
      <c r="S195" s="32"/>
      <c r="T195" s="32">
        <v>4320</v>
      </c>
      <c r="U195" s="32"/>
      <c r="V195" s="32">
        <v>17147221776</v>
      </c>
      <c r="W195" s="32"/>
      <c r="X195" s="33">
        <v>10340754952</v>
      </c>
      <c r="Y195" s="43"/>
      <c r="Z195" s="34">
        <f>X195/درآمدها!$J$5</f>
        <v>9.1622184647492243E-4</v>
      </c>
      <c r="AA195" s="213"/>
      <c r="AC195" s="213"/>
    </row>
    <row r="196" spans="1:29" s="31" customFormat="1">
      <c r="A196" s="31">
        <v>187</v>
      </c>
      <c r="B196" s="200" t="s">
        <v>172</v>
      </c>
      <c r="D196" s="45">
        <v>2929916</v>
      </c>
      <c r="E196" s="41"/>
      <c r="F196" s="41">
        <v>47014301548</v>
      </c>
      <c r="G196" s="41"/>
      <c r="H196" s="46">
        <v>50910202841</v>
      </c>
      <c r="I196" s="32"/>
      <c r="J196" s="32">
        <v>0</v>
      </c>
      <c r="K196" s="32"/>
      <c r="L196" s="32">
        <v>0</v>
      </c>
      <c r="M196" s="43"/>
      <c r="N196" s="32">
        <v>353150</v>
      </c>
      <c r="O196" s="32"/>
      <c r="P196" s="32">
        <v>6014361575</v>
      </c>
      <c r="Q196" s="32"/>
      <c r="R196" s="32">
        <v>2576766</v>
      </c>
      <c r="S196" s="32"/>
      <c r="T196" s="32">
        <v>16730</v>
      </c>
      <c r="U196" s="32"/>
      <c r="V196" s="32">
        <v>41347551857</v>
      </c>
      <c r="W196" s="32"/>
      <c r="X196" s="33">
        <v>42852794879</v>
      </c>
      <c r="Y196" s="43"/>
      <c r="Z196" s="34">
        <f>X196/درآمدها!$J$5</f>
        <v>3.7968859172177473E-3</v>
      </c>
      <c r="AA196" s="213"/>
      <c r="AC196" s="213"/>
    </row>
    <row r="197" spans="1:29" s="31" customFormat="1">
      <c r="A197" s="31">
        <v>188</v>
      </c>
      <c r="B197" s="200" t="s">
        <v>170</v>
      </c>
      <c r="D197" s="45">
        <v>5689069</v>
      </c>
      <c r="E197" s="41"/>
      <c r="F197" s="41">
        <v>32242882779</v>
      </c>
      <c r="G197" s="41"/>
      <c r="H197" s="46">
        <v>28276095199</v>
      </c>
      <c r="I197" s="32"/>
      <c r="J197" s="32">
        <v>0</v>
      </c>
      <c r="K197" s="32"/>
      <c r="L197" s="32">
        <v>0</v>
      </c>
      <c r="M197" s="43"/>
      <c r="N197" s="32">
        <v>734747</v>
      </c>
      <c r="O197" s="32"/>
      <c r="P197" s="32">
        <v>3898502897</v>
      </c>
      <c r="Q197" s="32"/>
      <c r="R197" s="32">
        <v>4954322</v>
      </c>
      <c r="S197" s="32"/>
      <c r="T197" s="32">
        <v>5320</v>
      </c>
      <c r="U197" s="32"/>
      <c r="V197" s="32">
        <v>28078693280</v>
      </c>
      <c r="W197" s="32"/>
      <c r="X197" s="33">
        <v>26200168936</v>
      </c>
      <c r="Y197" s="43"/>
      <c r="Z197" s="34">
        <f>X197/درآمدها!$J$5</f>
        <v>2.3214134047199329E-3</v>
      </c>
      <c r="AA197" s="213"/>
      <c r="AC197" s="213"/>
    </row>
    <row r="198" spans="1:29" s="31" customFormat="1">
      <c r="A198" s="31">
        <v>189</v>
      </c>
      <c r="B198" s="200" t="s">
        <v>169</v>
      </c>
      <c r="D198" s="45">
        <v>3975259</v>
      </c>
      <c r="E198" s="41"/>
      <c r="F198" s="41">
        <v>26788648289</v>
      </c>
      <c r="G198" s="41"/>
      <c r="H198" s="46">
        <v>23907217568</v>
      </c>
      <c r="I198" s="32"/>
      <c r="J198" s="32">
        <v>0</v>
      </c>
      <c r="K198" s="32"/>
      <c r="L198" s="32">
        <v>0</v>
      </c>
      <c r="M198" s="43"/>
      <c r="N198" s="32">
        <v>341252</v>
      </c>
      <c r="O198" s="32"/>
      <c r="P198" s="32">
        <v>2156549328</v>
      </c>
      <c r="Q198" s="32"/>
      <c r="R198" s="32">
        <v>3634007</v>
      </c>
      <c r="S198" s="32"/>
      <c r="T198" s="32">
        <v>6410</v>
      </c>
      <c r="U198" s="32"/>
      <c r="V198" s="32">
        <v>24489004467</v>
      </c>
      <c r="W198" s="32"/>
      <c r="X198" s="33">
        <v>23155385663</v>
      </c>
      <c r="Y198" s="43"/>
      <c r="Z198" s="34">
        <f>X198/درآمدها!$J$5</f>
        <v>2.0516364913849483E-3</v>
      </c>
      <c r="AA198" s="213"/>
      <c r="AC198" s="213"/>
    </row>
    <row r="199" spans="1:29" s="31" customFormat="1">
      <c r="A199" s="31">
        <v>190</v>
      </c>
      <c r="B199" s="31" t="s">
        <v>168</v>
      </c>
      <c r="D199" s="45">
        <v>2743202</v>
      </c>
      <c r="E199" s="41"/>
      <c r="F199" s="41">
        <v>42632534354</v>
      </c>
      <c r="G199" s="41"/>
      <c r="H199" s="46">
        <v>39839716045</v>
      </c>
      <c r="I199" s="32"/>
      <c r="J199" s="32">
        <v>307069</v>
      </c>
      <c r="K199" s="32"/>
      <c r="L199" s="32">
        <v>4054932932</v>
      </c>
      <c r="M199" s="43"/>
      <c r="N199" s="32">
        <v>385308</v>
      </c>
      <c r="O199" s="32"/>
      <c r="P199" s="32">
        <v>4957538390</v>
      </c>
      <c r="Q199" s="32"/>
      <c r="R199" s="32">
        <v>2664963</v>
      </c>
      <c r="S199" s="32"/>
      <c r="T199" s="32">
        <v>12820</v>
      </c>
      <c r="U199" s="32"/>
      <c r="V199" s="32">
        <v>40789940591</v>
      </c>
      <c r="W199" s="32"/>
      <c r="X199" s="33">
        <v>33961544952</v>
      </c>
      <c r="Y199" s="43"/>
      <c r="Z199" s="34">
        <f>X199/درآمدها!$J$5</f>
        <v>3.0090945554264712E-3</v>
      </c>
      <c r="AA199" s="213"/>
      <c r="AC199" s="213"/>
    </row>
    <row r="200" spans="1:29" s="31" customFormat="1">
      <c r="A200" s="31">
        <v>191</v>
      </c>
      <c r="B200" s="200" t="s">
        <v>405</v>
      </c>
      <c r="D200" s="45">
        <v>956414</v>
      </c>
      <c r="E200" s="41"/>
      <c r="F200" s="41">
        <v>17951582904</v>
      </c>
      <c r="G200" s="41"/>
      <c r="H200" s="46">
        <v>15106993823</v>
      </c>
      <c r="I200" s="32"/>
      <c r="J200" s="32">
        <v>0</v>
      </c>
      <c r="K200" s="32"/>
      <c r="L200" s="32">
        <v>0</v>
      </c>
      <c r="M200" s="43"/>
      <c r="N200" s="32">
        <v>113608</v>
      </c>
      <c r="O200" s="32"/>
      <c r="P200" s="32">
        <v>1648159095</v>
      </c>
      <c r="Q200" s="32"/>
      <c r="R200" s="32">
        <v>842806</v>
      </c>
      <c r="S200" s="32"/>
      <c r="T200" s="32">
        <v>13790</v>
      </c>
      <c r="U200" s="32"/>
      <c r="V200" s="32">
        <v>15819197315</v>
      </c>
      <c r="W200" s="32"/>
      <c r="X200" s="33">
        <v>11553142091</v>
      </c>
      <c r="Y200" s="43"/>
      <c r="Z200" s="34">
        <f>X200/درآمدها!$J$5</f>
        <v>1.0236429765851749E-3</v>
      </c>
      <c r="AA200" s="213"/>
      <c r="AC200" s="213"/>
    </row>
    <row r="201" spans="1:29" s="31" customFormat="1" ht="37.5" customHeight="1">
      <c r="A201" s="31">
        <v>192</v>
      </c>
      <c r="B201" s="200" t="s">
        <v>393</v>
      </c>
      <c r="D201" s="45">
        <v>15220623</v>
      </c>
      <c r="E201" s="41"/>
      <c r="F201" s="41">
        <v>28828243109</v>
      </c>
      <c r="G201" s="41"/>
      <c r="H201" s="46">
        <v>27869571064</v>
      </c>
      <c r="I201" s="32"/>
      <c r="J201" s="32">
        <v>7560288</v>
      </c>
      <c r="K201" s="32"/>
      <c r="L201" s="32">
        <v>0</v>
      </c>
      <c r="M201" s="43"/>
      <c r="N201" s="32">
        <v>1612103</v>
      </c>
      <c r="O201" s="32"/>
      <c r="P201" s="32">
        <v>3163972017</v>
      </c>
      <c r="Q201" s="32"/>
      <c r="R201" s="32">
        <v>21168808</v>
      </c>
      <c r="S201" s="32"/>
      <c r="T201" s="32">
        <v>1401</v>
      </c>
      <c r="U201" s="32"/>
      <c r="V201" s="40">
        <v>25774879445</v>
      </c>
      <c r="W201" s="32"/>
      <c r="X201" s="50">
        <v>29490056252</v>
      </c>
      <c r="Y201" s="43"/>
      <c r="Z201" s="34">
        <f>X201/درآمدها!$J$5</f>
        <v>2.6129072700471407E-3</v>
      </c>
      <c r="AA201" s="213"/>
      <c r="AC201" s="213"/>
    </row>
    <row r="202" spans="1:29" s="31" customFormat="1">
      <c r="A202" s="31">
        <v>193</v>
      </c>
      <c r="B202" s="200" t="s">
        <v>414</v>
      </c>
      <c r="D202" s="45">
        <v>3298941</v>
      </c>
      <c r="E202" s="41"/>
      <c r="F202" s="41">
        <v>4978565453</v>
      </c>
      <c r="G202" s="41"/>
      <c r="H202" s="46">
        <v>5818438733</v>
      </c>
      <c r="I202" s="32"/>
      <c r="J202" s="32">
        <v>0</v>
      </c>
      <c r="K202" s="32"/>
      <c r="L202" s="32">
        <v>0</v>
      </c>
      <c r="M202" s="43"/>
      <c r="N202" s="32">
        <v>0</v>
      </c>
      <c r="O202" s="32"/>
      <c r="P202" s="32"/>
      <c r="Q202" s="32"/>
      <c r="R202" s="32">
        <v>3298941</v>
      </c>
      <c r="S202" s="32"/>
      <c r="T202" s="32">
        <v>1774</v>
      </c>
      <c r="U202" s="32"/>
      <c r="V202" s="32">
        <v>4978565453</v>
      </c>
      <c r="W202" s="32"/>
      <c r="X202" s="33">
        <v>5818438733</v>
      </c>
      <c r="Y202" s="43"/>
      <c r="Z202" s="34">
        <f>X202/درآمدها!$J$5</f>
        <v>5.1553109074685172E-4</v>
      </c>
      <c r="AA202" s="213"/>
      <c r="AC202" s="213"/>
    </row>
    <row r="203" spans="1:29" s="31" customFormat="1">
      <c r="A203" s="31">
        <v>194</v>
      </c>
      <c r="B203" s="200" t="s">
        <v>377</v>
      </c>
      <c r="D203" s="45">
        <v>2273202</v>
      </c>
      <c r="E203" s="41"/>
      <c r="F203" s="41">
        <v>20148433813</v>
      </c>
      <c r="G203" s="41"/>
      <c r="H203" s="46">
        <v>21014990971</v>
      </c>
      <c r="I203" s="32"/>
      <c r="J203" s="32">
        <v>0</v>
      </c>
      <c r="K203" s="32"/>
      <c r="L203" s="32">
        <v>0</v>
      </c>
      <c r="M203" s="43"/>
      <c r="N203" s="32">
        <v>319993</v>
      </c>
      <c r="O203" s="32"/>
      <c r="P203" s="32">
        <v>3003603023</v>
      </c>
      <c r="Q203" s="32"/>
      <c r="R203" s="32">
        <v>1953209</v>
      </c>
      <c r="S203" s="32"/>
      <c r="T203" s="32">
        <v>11690</v>
      </c>
      <c r="U203" s="32"/>
      <c r="V203" s="32">
        <v>17312188824</v>
      </c>
      <c r="W203" s="32"/>
      <c r="X203" s="33">
        <v>22697156784</v>
      </c>
      <c r="Y203" s="43"/>
      <c r="Z203" s="34">
        <f>X203/درآمدها!$J$5</f>
        <v>2.0110360408787387E-3</v>
      </c>
      <c r="AA203" s="213"/>
      <c r="AC203" s="213"/>
    </row>
    <row r="204" spans="1:29" s="31" customFormat="1">
      <c r="A204" s="31">
        <v>195</v>
      </c>
      <c r="B204" s="31" t="s">
        <v>395</v>
      </c>
      <c r="D204" s="45">
        <v>1817707</v>
      </c>
      <c r="E204" s="41"/>
      <c r="F204" s="41">
        <v>39906114860</v>
      </c>
      <c r="G204" s="41"/>
      <c r="H204" s="46">
        <v>34385147978</v>
      </c>
      <c r="I204" s="32"/>
      <c r="J204" s="32">
        <v>294241</v>
      </c>
      <c r="K204" s="32"/>
      <c r="L204" s="32">
        <v>4978631588</v>
      </c>
      <c r="M204" s="43"/>
      <c r="N204" s="32">
        <v>210814</v>
      </c>
      <c r="O204" s="32"/>
      <c r="P204" s="32">
        <v>3730179937</v>
      </c>
      <c r="Q204" s="32"/>
      <c r="R204" s="32">
        <v>1901134</v>
      </c>
      <c r="S204" s="32"/>
      <c r="T204" s="32">
        <v>17190</v>
      </c>
      <c r="U204" s="32"/>
      <c r="V204" s="32">
        <v>40266386679</v>
      </c>
      <c r="W204" s="32"/>
      <c r="X204" s="33">
        <v>32486044528</v>
      </c>
      <c r="Y204" s="43"/>
      <c r="Z204" s="34">
        <f>X204/درآمدها!$J$5</f>
        <v>2.8783608005674664E-3</v>
      </c>
      <c r="AA204" s="213"/>
      <c r="AC204" s="213"/>
    </row>
    <row r="205" spans="1:29" s="31" customFormat="1">
      <c r="A205" s="31">
        <v>196</v>
      </c>
      <c r="B205" s="200" t="s">
        <v>378</v>
      </c>
      <c r="D205" s="45">
        <v>6293404</v>
      </c>
      <c r="E205" s="41"/>
      <c r="F205" s="41">
        <v>49763035446</v>
      </c>
      <c r="G205" s="41"/>
      <c r="H205" s="46">
        <v>49734868062</v>
      </c>
      <c r="I205" s="32"/>
      <c r="J205" s="32">
        <v>2522483</v>
      </c>
      <c r="K205" s="32"/>
      <c r="L205" s="32">
        <v>20193860558</v>
      </c>
      <c r="M205" s="43"/>
      <c r="N205" s="33">
        <v>1350499</v>
      </c>
      <c r="O205" s="33"/>
      <c r="P205" s="33">
        <v>10612667443</v>
      </c>
      <c r="Q205" s="32"/>
      <c r="R205" s="32">
        <v>7465388</v>
      </c>
      <c r="S205" s="32"/>
      <c r="T205" s="32">
        <v>7970</v>
      </c>
      <c r="U205" s="32"/>
      <c r="V205" s="32">
        <v>59240252507</v>
      </c>
      <c r="W205" s="32"/>
      <c r="X205" s="33">
        <v>59145122466</v>
      </c>
      <c r="Y205" s="43"/>
      <c r="Z205" s="34">
        <f>X205/درآمدها!$J$5</f>
        <v>5.2404349167275328E-3</v>
      </c>
      <c r="AA205" s="213"/>
      <c r="AC205" s="213"/>
    </row>
    <row r="206" spans="1:29" s="31" customFormat="1">
      <c r="A206" s="31">
        <v>197</v>
      </c>
      <c r="B206" s="200" t="s">
        <v>408</v>
      </c>
      <c r="D206" s="45">
        <v>1169657</v>
      </c>
      <c r="E206" s="41"/>
      <c r="F206" s="41">
        <v>21264158364</v>
      </c>
      <c r="G206" s="41"/>
      <c r="H206" s="46">
        <v>23498117303</v>
      </c>
      <c r="I206" s="32"/>
      <c r="J206" s="32">
        <v>0</v>
      </c>
      <c r="K206" s="32"/>
      <c r="L206" s="32">
        <v>0</v>
      </c>
      <c r="M206" s="43"/>
      <c r="N206" s="32">
        <v>771908</v>
      </c>
      <c r="O206" s="32"/>
      <c r="P206" s="32">
        <v>15363738347</v>
      </c>
      <c r="Q206" s="32"/>
      <c r="R206" s="31">
        <v>397749</v>
      </c>
      <c r="T206" s="32">
        <v>19910</v>
      </c>
      <c r="U206" s="32"/>
      <c r="V206" s="32">
        <v>7231006804</v>
      </c>
      <c r="W206" s="32"/>
      <c r="X206" s="33">
        <v>7872063458</v>
      </c>
      <c r="Y206" s="43"/>
      <c r="Z206" s="34">
        <f>X206/درآمدها!$J$5</f>
        <v>6.9748838943925918E-4</v>
      </c>
      <c r="AA206" s="213"/>
      <c r="AC206" s="213"/>
    </row>
    <row r="207" spans="1:29" s="31" customFormat="1">
      <c r="A207" s="31">
        <v>198</v>
      </c>
      <c r="B207" s="200" t="s">
        <v>351</v>
      </c>
      <c r="D207" s="45">
        <v>15807257</v>
      </c>
      <c r="E207" s="41"/>
      <c r="F207" s="41">
        <v>29645341894</v>
      </c>
      <c r="G207" s="41"/>
      <c r="H207" s="46">
        <v>36124655587</v>
      </c>
      <c r="I207" s="32"/>
      <c r="J207" s="32">
        <v>0</v>
      </c>
      <c r="K207" s="32"/>
      <c r="L207" s="32">
        <v>0</v>
      </c>
      <c r="M207" s="43"/>
      <c r="N207" s="32">
        <v>1951377</v>
      </c>
      <c r="O207" s="32"/>
      <c r="P207" s="32">
        <v>4254449540</v>
      </c>
      <c r="Q207" s="32"/>
      <c r="R207" s="32">
        <v>13855880</v>
      </c>
      <c r="S207" s="32"/>
      <c r="T207" s="32">
        <v>1969</v>
      </c>
      <c r="U207" s="32"/>
      <c r="V207" s="32">
        <v>25985678593</v>
      </c>
      <c r="W207" s="32"/>
      <c r="X207" s="33">
        <v>27119898469</v>
      </c>
      <c r="Y207" s="43"/>
      <c r="Z207" s="34">
        <f>X207/درآمدها!$J$5</f>
        <v>2.402904194792257E-3</v>
      </c>
      <c r="AA207" s="213"/>
      <c r="AC207" s="213"/>
    </row>
    <row r="208" spans="1:29" s="31" customFormat="1">
      <c r="A208" s="31">
        <v>199</v>
      </c>
      <c r="B208" s="200" t="s">
        <v>354</v>
      </c>
      <c r="D208" s="45">
        <v>681023</v>
      </c>
      <c r="E208" s="41"/>
      <c r="F208" s="41">
        <v>32681397169</v>
      </c>
      <c r="G208" s="41"/>
      <c r="H208" s="46">
        <v>32210276051</v>
      </c>
      <c r="I208" s="32"/>
      <c r="J208" s="32">
        <v>0</v>
      </c>
      <c r="K208" s="32"/>
      <c r="L208" s="32">
        <v>0</v>
      </c>
      <c r="M208" s="43"/>
      <c r="N208" s="32">
        <v>99175</v>
      </c>
      <c r="O208" s="32"/>
      <c r="P208" s="32">
        <v>4443947615</v>
      </c>
      <c r="Q208" s="32"/>
      <c r="R208" s="32">
        <v>581848</v>
      </c>
      <c r="S208" s="32"/>
      <c r="T208" s="32">
        <v>44880</v>
      </c>
      <c r="U208" s="32"/>
      <c r="V208" s="32">
        <v>27922119489</v>
      </c>
      <c r="W208" s="32"/>
      <c r="X208" s="33">
        <v>25957963879</v>
      </c>
      <c r="Y208" s="43"/>
      <c r="Z208" s="34">
        <f>X208/درآمدها!$J$5</f>
        <v>2.2999533115661747E-3</v>
      </c>
      <c r="AA208" s="213"/>
      <c r="AC208" s="213"/>
    </row>
    <row r="209" spans="1:29" s="31" customFormat="1">
      <c r="A209" s="31">
        <v>200</v>
      </c>
      <c r="B209" s="200" t="s">
        <v>301</v>
      </c>
      <c r="D209" s="45">
        <v>2331642</v>
      </c>
      <c r="E209" s="41"/>
      <c r="F209" s="41">
        <v>120143955009</v>
      </c>
      <c r="G209" s="41"/>
      <c r="H209" s="46">
        <v>110209903120</v>
      </c>
      <c r="I209" s="32"/>
      <c r="J209" s="32">
        <v>0</v>
      </c>
      <c r="K209" s="32"/>
      <c r="L209" s="32">
        <v>0</v>
      </c>
      <c r="M209" s="43"/>
      <c r="N209" s="32">
        <v>322238</v>
      </c>
      <c r="O209" s="32"/>
      <c r="P209" s="32">
        <v>14557069654</v>
      </c>
      <c r="Q209" s="32"/>
      <c r="R209" s="32">
        <v>2009404</v>
      </c>
      <c r="S209" s="32"/>
      <c r="T209" s="32">
        <v>45000</v>
      </c>
      <c r="U209" s="32"/>
      <c r="V209" s="32">
        <v>103539798893</v>
      </c>
      <c r="W209" s="32"/>
      <c r="X209" s="33">
        <v>89885162082</v>
      </c>
      <c r="Y209" s="43"/>
      <c r="Z209" s="34">
        <f>X209/درآمدها!$J$5</f>
        <v>7.964094454973961E-3</v>
      </c>
      <c r="AA209" s="213"/>
      <c r="AC209" s="213"/>
    </row>
    <row r="210" spans="1:29" s="31" customFormat="1">
      <c r="A210" s="31">
        <v>201</v>
      </c>
      <c r="B210" s="31" t="s">
        <v>258</v>
      </c>
      <c r="D210" s="45">
        <v>1831688</v>
      </c>
      <c r="E210" s="201"/>
      <c r="F210" s="201">
        <v>50450741892</v>
      </c>
      <c r="G210" s="201"/>
      <c r="H210" s="33">
        <v>61251357317</v>
      </c>
      <c r="I210" s="32"/>
      <c r="J210" s="32">
        <v>0</v>
      </c>
      <c r="K210" s="32"/>
      <c r="L210" s="32">
        <v>0</v>
      </c>
      <c r="M210" s="43"/>
      <c r="N210" s="33">
        <v>395577</v>
      </c>
      <c r="O210" s="33"/>
      <c r="P210" s="33">
        <v>13785132262</v>
      </c>
      <c r="Q210" s="32"/>
      <c r="R210" s="32">
        <v>1436111</v>
      </c>
      <c r="S210" s="32"/>
      <c r="T210" s="32">
        <v>34950</v>
      </c>
      <c r="U210" s="32"/>
      <c r="V210" s="32">
        <v>39555243790</v>
      </c>
      <c r="W210" s="32"/>
      <c r="X210" s="33">
        <v>49893436580</v>
      </c>
      <c r="Y210" s="43"/>
      <c r="Z210" s="34">
        <f>X210/درآمدها!$J$5</f>
        <v>4.4207078499104773E-3</v>
      </c>
      <c r="AA210" s="213"/>
      <c r="AC210" s="213"/>
    </row>
    <row r="211" spans="1:29" s="31" customFormat="1">
      <c r="A211" s="31">
        <v>202</v>
      </c>
      <c r="B211" s="31" t="s">
        <v>256</v>
      </c>
      <c r="D211" s="45">
        <v>11874020</v>
      </c>
      <c r="E211" s="201"/>
      <c r="F211" s="201">
        <v>65456092795</v>
      </c>
      <c r="G211" s="201"/>
      <c r="H211" s="33">
        <v>66216903352</v>
      </c>
      <c r="I211" s="32"/>
      <c r="J211" s="32">
        <v>8294237</v>
      </c>
      <c r="K211" s="32"/>
      <c r="L211" s="32">
        <v>14791670556</v>
      </c>
      <c r="M211" s="43"/>
      <c r="N211" s="33">
        <v>1433591</v>
      </c>
      <c r="O211" s="33"/>
      <c r="P211" s="33">
        <v>8333367499</v>
      </c>
      <c r="Q211" s="32"/>
      <c r="R211" s="32">
        <v>18734666</v>
      </c>
      <c r="S211" s="32"/>
      <c r="T211" s="32">
        <v>4035</v>
      </c>
      <c r="U211" s="32"/>
      <c r="V211" s="32">
        <v>72344643238</v>
      </c>
      <c r="W211" s="32"/>
      <c r="X211" s="33">
        <v>75138715795</v>
      </c>
      <c r="Y211" s="43"/>
      <c r="Z211" s="34">
        <f>X211/درآمدها!$J$5</f>
        <v>6.6575151666401584E-3</v>
      </c>
      <c r="AA211" s="213"/>
      <c r="AC211" s="213"/>
    </row>
    <row r="212" spans="1:29" s="31" customFormat="1">
      <c r="A212" s="31">
        <v>203</v>
      </c>
      <c r="B212" s="31" t="s">
        <v>252</v>
      </c>
      <c r="D212" s="45">
        <v>5262081</v>
      </c>
      <c r="E212" s="201"/>
      <c r="F212" s="201">
        <v>67243521243</v>
      </c>
      <c r="G212" s="201"/>
      <c r="H212" s="50">
        <v>46553867404</v>
      </c>
      <c r="I212" s="32"/>
      <c r="J212" s="32">
        <v>0</v>
      </c>
      <c r="K212" s="32"/>
      <c r="L212" s="40">
        <v>0</v>
      </c>
      <c r="M212" s="43"/>
      <c r="N212" s="33">
        <v>725288</v>
      </c>
      <c r="O212" s="33"/>
      <c r="P212" s="33">
        <v>6051141558</v>
      </c>
      <c r="Q212" s="32"/>
      <c r="R212" s="32">
        <v>4536793</v>
      </c>
      <c r="S212" s="32"/>
      <c r="T212" s="32">
        <v>8320</v>
      </c>
      <c r="U212" s="32"/>
      <c r="V212" s="40">
        <v>57975150224</v>
      </c>
      <c r="W212" s="32"/>
      <c r="X212" s="50">
        <v>37521528363</v>
      </c>
      <c r="Y212" s="43"/>
      <c r="Z212" s="34">
        <f>X212/درآمدها!$J$5</f>
        <v>3.3245197433732819E-3</v>
      </c>
      <c r="AA212" s="213"/>
      <c r="AC212" s="213"/>
    </row>
    <row r="213" spans="1:29" s="31" customFormat="1">
      <c r="A213" s="31">
        <v>204</v>
      </c>
      <c r="B213" s="200" t="s">
        <v>237</v>
      </c>
      <c r="D213" s="45">
        <v>15562904</v>
      </c>
      <c r="E213" s="41"/>
      <c r="F213" s="41">
        <v>48204350655</v>
      </c>
      <c r="G213" s="41"/>
      <c r="H213" s="46">
        <v>50293960650</v>
      </c>
      <c r="I213" s="32"/>
      <c r="J213" s="32">
        <v>0</v>
      </c>
      <c r="K213" s="32"/>
      <c r="L213" s="32">
        <v>0</v>
      </c>
      <c r="M213" s="43"/>
      <c r="N213" s="32">
        <v>2118151</v>
      </c>
      <c r="O213" s="32"/>
      <c r="P213" s="32">
        <v>6567120725</v>
      </c>
      <c r="Q213" s="32"/>
      <c r="R213" s="32">
        <v>13444753</v>
      </c>
      <c r="S213" s="32"/>
      <c r="T213" s="32">
        <v>3040</v>
      </c>
      <c r="U213" s="32"/>
      <c r="V213" s="32">
        <v>41643615363</v>
      </c>
      <c r="W213" s="32"/>
      <c r="X213" s="33">
        <v>40628860431</v>
      </c>
      <c r="Y213" s="43"/>
      <c r="Z213" s="34">
        <f>X213/درآمدها!$J$5</f>
        <v>3.5998386672012818E-3</v>
      </c>
      <c r="AA213" s="213"/>
      <c r="AC213" s="213"/>
    </row>
    <row r="214" spans="1:29" s="31" customFormat="1">
      <c r="A214" s="31">
        <v>205</v>
      </c>
      <c r="B214" s="31" t="s">
        <v>232</v>
      </c>
      <c r="D214" s="45">
        <v>16336250</v>
      </c>
      <c r="E214" s="41"/>
      <c r="F214" s="41">
        <v>67203164679</v>
      </c>
      <c r="G214" s="41"/>
      <c r="H214" s="46">
        <v>61075064467</v>
      </c>
      <c r="I214" s="32"/>
      <c r="J214" s="32">
        <v>3471349</v>
      </c>
      <c r="K214" s="32"/>
      <c r="L214" s="32">
        <v>0</v>
      </c>
      <c r="M214" s="43"/>
      <c r="N214" s="32">
        <v>1286148</v>
      </c>
      <c r="O214" s="32"/>
      <c r="P214" s="32">
        <v>4493337947</v>
      </c>
      <c r="Q214" s="32"/>
      <c r="R214" s="32">
        <v>18521451</v>
      </c>
      <c r="S214" s="32"/>
      <c r="T214" s="32">
        <v>3169</v>
      </c>
      <c r="U214" s="32"/>
      <c r="V214" s="32">
        <v>62339338254</v>
      </c>
      <c r="W214" s="32"/>
      <c r="X214" s="33">
        <v>58345246077</v>
      </c>
      <c r="Y214" s="43"/>
      <c r="Z214" s="34">
        <f>X214/درآمدها!$J$5</f>
        <v>5.1695634740250313E-3</v>
      </c>
      <c r="AA214" s="213"/>
      <c r="AC214" s="213"/>
    </row>
    <row r="215" spans="1:29" s="31" customFormat="1">
      <c r="A215" s="31">
        <v>206</v>
      </c>
      <c r="B215" s="200" t="s">
        <v>233</v>
      </c>
      <c r="D215" s="45">
        <v>4945986</v>
      </c>
      <c r="E215" s="41"/>
      <c r="F215" s="41">
        <v>75842640821</v>
      </c>
      <c r="G215" s="41"/>
      <c r="H215" s="46">
        <v>72175062390</v>
      </c>
      <c r="I215" s="32"/>
      <c r="J215" s="32">
        <v>0</v>
      </c>
      <c r="K215" s="32"/>
      <c r="L215" s="32">
        <v>0</v>
      </c>
      <c r="M215" s="43"/>
      <c r="N215" s="32">
        <v>580697</v>
      </c>
      <c r="O215" s="32"/>
      <c r="P215" s="32">
        <v>9221453798</v>
      </c>
      <c r="Q215" s="32"/>
      <c r="R215" s="32">
        <v>4365289</v>
      </c>
      <c r="S215" s="32"/>
      <c r="T215" s="32">
        <v>15180</v>
      </c>
      <c r="U215" s="32"/>
      <c r="V215" s="32">
        <v>66938128355</v>
      </c>
      <c r="W215" s="32"/>
      <c r="X215" s="33">
        <v>65870809755</v>
      </c>
      <c r="Y215" s="43"/>
      <c r="Z215" s="34">
        <f>X215/درآمدها!$J$5</f>
        <v>5.8363509456194722E-3</v>
      </c>
      <c r="AA215" s="213"/>
      <c r="AC215" s="213"/>
    </row>
    <row r="216" spans="1:29" s="31" customFormat="1">
      <c r="A216" s="31">
        <v>207</v>
      </c>
      <c r="B216" s="200" t="s">
        <v>200</v>
      </c>
      <c r="D216" s="45">
        <v>1222199</v>
      </c>
      <c r="E216" s="41"/>
      <c r="F216" s="41">
        <v>9601587092</v>
      </c>
      <c r="G216" s="41"/>
      <c r="H216" s="46">
        <v>8079263996</v>
      </c>
      <c r="I216" s="32"/>
      <c r="J216" s="32">
        <v>0</v>
      </c>
      <c r="K216" s="32"/>
      <c r="L216" s="32">
        <v>0</v>
      </c>
      <c r="M216" s="43"/>
      <c r="N216" s="32">
        <v>174339</v>
      </c>
      <c r="O216" s="32"/>
      <c r="P216" s="32">
        <v>1148430562</v>
      </c>
      <c r="Q216" s="32"/>
      <c r="R216" s="32">
        <v>1047860</v>
      </c>
      <c r="S216" s="32"/>
      <c r="T216" s="32">
        <v>6520</v>
      </c>
      <c r="U216" s="32"/>
      <c r="V216" s="32">
        <v>8231981084</v>
      </c>
      <c r="W216" s="32"/>
      <c r="X216" s="33">
        <v>6791396522</v>
      </c>
      <c r="Y216" s="43"/>
      <c r="Z216" s="34">
        <f>X216/درآمدها!$J$5</f>
        <v>6.0173806365334387E-4</v>
      </c>
      <c r="AA216" s="213"/>
      <c r="AC216" s="213"/>
    </row>
    <row r="217" spans="1:29" s="31" customFormat="1">
      <c r="A217" s="31">
        <v>208</v>
      </c>
      <c r="B217" s="31" t="s">
        <v>199</v>
      </c>
      <c r="D217" s="45">
        <v>5606532</v>
      </c>
      <c r="E217" s="41"/>
      <c r="F217" s="41">
        <v>42337069913</v>
      </c>
      <c r="G217" s="41"/>
      <c r="H217" s="46">
        <v>42746237944</v>
      </c>
      <c r="I217" s="32"/>
      <c r="J217" s="32">
        <v>0</v>
      </c>
      <c r="K217" s="32"/>
      <c r="L217" s="32">
        <v>0</v>
      </c>
      <c r="M217" s="43"/>
      <c r="N217" s="32">
        <v>810225</v>
      </c>
      <c r="O217" s="32"/>
      <c r="P217" s="32">
        <v>5897164467</v>
      </c>
      <c r="Q217" s="32"/>
      <c r="R217" s="32">
        <v>4796307</v>
      </c>
      <c r="S217" s="32"/>
      <c r="T217" s="32">
        <v>7310</v>
      </c>
      <c r="U217" s="32"/>
      <c r="V217" s="32">
        <v>36218750696</v>
      </c>
      <c r="W217" s="32"/>
      <c r="X217" s="33">
        <v>34852391197</v>
      </c>
      <c r="Y217" s="43"/>
      <c r="Z217" s="34">
        <f>X217/درآمدها!$J$5</f>
        <v>3.0880261997123935E-3</v>
      </c>
      <c r="AA217" s="213"/>
      <c r="AC217" s="213"/>
    </row>
    <row r="218" spans="1:29" s="31" customFormat="1">
      <c r="A218" s="31">
        <v>209</v>
      </c>
      <c r="B218" s="200" t="s">
        <v>198</v>
      </c>
      <c r="D218" s="45">
        <v>5304523</v>
      </c>
      <c r="E218" s="41"/>
      <c r="F218" s="41">
        <v>70823615590</v>
      </c>
      <c r="G218" s="41"/>
      <c r="H218" s="46">
        <v>64330125278</v>
      </c>
      <c r="I218" s="32"/>
      <c r="J218" s="32">
        <v>0</v>
      </c>
      <c r="K218" s="32"/>
      <c r="L218" s="32">
        <v>0</v>
      </c>
      <c r="M218" s="43"/>
      <c r="N218" s="32">
        <v>668067</v>
      </c>
      <c r="O218" s="32"/>
      <c r="P218" s="32">
        <v>8121947657</v>
      </c>
      <c r="Q218" s="32"/>
      <c r="R218" s="32">
        <v>4636456</v>
      </c>
      <c r="S218" s="32"/>
      <c r="T218" s="32">
        <v>11720</v>
      </c>
      <c r="U218" s="32"/>
      <c r="V218" s="32">
        <v>61903884186</v>
      </c>
      <c r="W218" s="32"/>
      <c r="X218" s="33">
        <v>54015945703</v>
      </c>
      <c r="Y218" s="43"/>
      <c r="Z218" s="34">
        <f>X218/درآمدها!$J$5</f>
        <v>4.7859745000068746E-3</v>
      </c>
      <c r="AA218" s="213"/>
      <c r="AC218" s="213"/>
    </row>
    <row r="219" spans="1:29" s="31" customFormat="1">
      <c r="A219" s="31">
        <v>210</v>
      </c>
      <c r="B219" s="200" t="s">
        <v>197</v>
      </c>
      <c r="D219" s="45">
        <v>5691117</v>
      </c>
      <c r="E219" s="41"/>
      <c r="F219" s="41">
        <v>52494125595</v>
      </c>
      <c r="G219" s="41"/>
      <c r="H219" s="46">
        <v>63926979853</v>
      </c>
      <c r="I219" s="32"/>
      <c r="J219" s="32">
        <v>0</v>
      </c>
      <c r="K219" s="32"/>
      <c r="L219" s="32">
        <v>0</v>
      </c>
      <c r="M219" s="43"/>
      <c r="N219" s="32">
        <v>800168</v>
      </c>
      <c r="O219" s="32"/>
      <c r="P219" s="32">
        <v>8744306784</v>
      </c>
      <c r="Q219" s="32"/>
      <c r="R219" s="32">
        <v>4890949</v>
      </c>
      <c r="S219" s="32"/>
      <c r="T219" s="32">
        <v>10620</v>
      </c>
      <c r="U219" s="32"/>
      <c r="V219" s="32">
        <v>45113479670</v>
      </c>
      <c r="W219" s="32"/>
      <c r="X219" s="33">
        <v>51632824207</v>
      </c>
      <c r="Y219" s="43"/>
      <c r="Z219" s="34">
        <f>X219/درآمدها!$J$5</f>
        <v>4.5748228009699589E-3</v>
      </c>
      <c r="AA219" s="213"/>
      <c r="AC219" s="213"/>
    </row>
    <row r="220" spans="1:29" s="31" customFormat="1">
      <c r="A220" s="31">
        <v>211</v>
      </c>
      <c r="B220" s="200" t="s">
        <v>196</v>
      </c>
      <c r="D220" s="45">
        <v>4566610</v>
      </c>
      <c r="E220" s="41"/>
      <c r="F220" s="41">
        <v>27023930625</v>
      </c>
      <c r="G220" s="41"/>
      <c r="H220" s="46">
        <v>35316832860</v>
      </c>
      <c r="I220" s="32"/>
      <c r="J220" s="32">
        <v>0</v>
      </c>
      <c r="K220" s="32"/>
      <c r="L220" s="32">
        <v>0</v>
      </c>
      <c r="M220" s="43"/>
      <c r="N220" s="32">
        <v>737902</v>
      </c>
      <c r="O220" s="32"/>
      <c r="P220" s="32">
        <v>6181582855</v>
      </c>
      <c r="Q220" s="32"/>
      <c r="R220" s="32">
        <v>3828708</v>
      </c>
      <c r="S220" s="32"/>
      <c r="T220" s="32">
        <v>8330</v>
      </c>
      <c r="U220" s="32"/>
      <c r="V220" s="32">
        <v>22657231378</v>
      </c>
      <c r="W220" s="32"/>
      <c r="X220" s="33">
        <v>31703373474</v>
      </c>
      <c r="Y220" s="43"/>
      <c r="Z220" s="34">
        <f>X220/درآمدها!$J$5</f>
        <v>2.8090138020545907E-3</v>
      </c>
      <c r="AA220" s="213"/>
      <c r="AC220" s="213"/>
    </row>
    <row r="221" spans="1:29" s="31" customFormat="1">
      <c r="A221" s="31">
        <v>212</v>
      </c>
      <c r="B221" s="200" t="s">
        <v>195</v>
      </c>
      <c r="D221" s="45">
        <v>9313587</v>
      </c>
      <c r="E221" s="41"/>
      <c r="F221" s="41">
        <v>57940609089</v>
      </c>
      <c r="G221" s="41"/>
      <c r="H221" s="46">
        <v>64899779816</v>
      </c>
      <c r="I221" s="32"/>
      <c r="J221" s="32">
        <v>3578456</v>
      </c>
      <c r="K221" s="32"/>
      <c r="L221" s="32">
        <v>0</v>
      </c>
      <c r="M221" s="43"/>
      <c r="N221" s="32">
        <v>725292</v>
      </c>
      <c r="O221" s="32"/>
      <c r="P221" s="32">
        <v>4905797343</v>
      </c>
      <c r="Q221" s="32"/>
      <c r="R221" s="32">
        <v>12166751</v>
      </c>
      <c r="S221" s="32"/>
      <c r="T221" s="32">
        <v>4814</v>
      </c>
      <c r="U221" s="32"/>
      <c r="V221" s="32">
        <v>53428506475</v>
      </c>
      <c r="W221" s="32"/>
      <c r="X221" s="33">
        <v>58223666283</v>
      </c>
      <c r="Y221" s="43"/>
      <c r="Z221" s="34">
        <f>X221/درآمدها!$J$5</f>
        <v>5.1587911402960346E-3</v>
      </c>
      <c r="AA221" s="213"/>
      <c r="AC221" s="213"/>
    </row>
    <row r="222" spans="1:29" s="31" customFormat="1">
      <c r="A222" s="31">
        <v>213</v>
      </c>
      <c r="B222" s="200" t="s">
        <v>194</v>
      </c>
      <c r="D222" s="45">
        <v>3415258</v>
      </c>
      <c r="E222" s="41"/>
      <c r="F222" s="41">
        <v>26154100444</v>
      </c>
      <c r="G222" s="41"/>
      <c r="H222" s="46">
        <v>25190434139</v>
      </c>
      <c r="I222" s="32"/>
      <c r="J222" s="32">
        <v>936067</v>
      </c>
      <c r="K222" s="32"/>
      <c r="L222" s="32">
        <v>0</v>
      </c>
      <c r="M222" s="43"/>
      <c r="N222" s="32">
        <v>295032</v>
      </c>
      <c r="O222" s="32"/>
      <c r="P222" s="32">
        <v>2145814479</v>
      </c>
      <c r="Q222" s="32"/>
      <c r="R222" s="32">
        <v>4056293</v>
      </c>
      <c r="S222" s="32"/>
      <c r="T222" s="32">
        <v>5592</v>
      </c>
      <c r="U222" s="32"/>
      <c r="V222" s="32">
        <v>23894740664</v>
      </c>
      <c r="W222" s="32"/>
      <c r="X222" s="33">
        <v>22549068519</v>
      </c>
      <c r="Y222" s="43"/>
      <c r="Z222" s="34">
        <f>X222/درآمدها!$J$5</f>
        <v>1.9979149772591698E-3</v>
      </c>
      <c r="AA222" s="213"/>
      <c r="AC222" s="213"/>
    </row>
    <row r="223" spans="1:29" s="31" customFormat="1">
      <c r="A223" s="31">
        <v>214</v>
      </c>
      <c r="B223" s="200" t="s">
        <v>193</v>
      </c>
      <c r="D223" s="45">
        <v>17643624</v>
      </c>
      <c r="E223" s="41"/>
      <c r="F223" s="41">
        <v>57214562482</v>
      </c>
      <c r="G223" s="41"/>
      <c r="H223" s="46">
        <v>64542211531</v>
      </c>
      <c r="I223" s="32"/>
      <c r="J223" s="32">
        <v>0</v>
      </c>
      <c r="K223" s="32"/>
      <c r="L223" s="32">
        <v>0</v>
      </c>
      <c r="M223" s="43"/>
      <c r="N223" s="32">
        <v>2198742</v>
      </c>
      <c r="O223" s="32"/>
      <c r="P223" s="32">
        <v>7418673379</v>
      </c>
      <c r="Q223" s="32"/>
      <c r="R223" s="32">
        <v>15444882</v>
      </c>
      <c r="S223" s="32"/>
      <c r="T223" s="32">
        <v>3360</v>
      </c>
      <c r="U223" s="32"/>
      <c r="V223" s="32">
        <v>50084504535</v>
      </c>
      <c r="W223" s="32"/>
      <c r="X223" s="33">
        <v>51586029442</v>
      </c>
      <c r="Y223" s="43"/>
      <c r="Z223" s="34">
        <f>X223/درآمدها!$J$5</f>
        <v>4.570676644698712E-3</v>
      </c>
      <c r="AA223" s="213"/>
      <c r="AC223" s="213"/>
    </row>
    <row r="224" spans="1:29" s="31" customFormat="1">
      <c r="A224" s="31">
        <v>215</v>
      </c>
      <c r="B224" s="200" t="s">
        <v>192</v>
      </c>
      <c r="D224" s="45">
        <v>650544</v>
      </c>
      <c r="E224" s="41"/>
      <c r="F224" s="41">
        <v>30173491291</v>
      </c>
      <c r="G224" s="41"/>
      <c r="H224" s="46">
        <v>39608737374</v>
      </c>
      <c r="I224" s="32"/>
      <c r="J224" s="32">
        <v>0</v>
      </c>
      <c r="K224" s="32"/>
      <c r="L224" s="32">
        <v>0</v>
      </c>
      <c r="M224" s="43"/>
      <c r="N224" s="32">
        <v>88798</v>
      </c>
      <c r="O224" s="32"/>
      <c r="P224" s="32">
        <v>5889570027</v>
      </c>
      <c r="R224" s="31">
        <v>561746</v>
      </c>
      <c r="T224" s="32">
        <v>62960</v>
      </c>
      <c r="V224" s="33">
        <v>26054867987</v>
      </c>
      <c r="W224" s="33"/>
      <c r="X224" s="33">
        <v>35157091372</v>
      </c>
      <c r="Y224" s="43"/>
      <c r="Z224" s="34">
        <f>X224/درآمدها!$J$5</f>
        <v>3.1150235474162705E-3</v>
      </c>
      <c r="AA224" s="213"/>
      <c r="AC224" s="213"/>
    </row>
    <row r="225" spans="1:29" s="31" customFormat="1">
      <c r="A225" s="31">
        <v>216</v>
      </c>
      <c r="B225" s="200" t="s">
        <v>191</v>
      </c>
      <c r="D225" s="45">
        <v>15391942</v>
      </c>
      <c r="E225" s="41"/>
      <c r="F225" s="41">
        <v>55327538699</v>
      </c>
      <c r="G225" s="41"/>
      <c r="H225" s="46">
        <v>50843096101</v>
      </c>
      <c r="I225" s="32"/>
      <c r="J225" s="32">
        <v>3176547</v>
      </c>
      <c r="K225" s="32"/>
      <c r="L225" s="32">
        <v>0</v>
      </c>
      <c r="M225" s="43"/>
      <c r="N225" s="32">
        <v>1626904</v>
      </c>
      <c r="O225" s="32"/>
      <c r="P225" s="32">
        <v>5490979885</v>
      </c>
      <c r="Q225" s="32"/>
      <c r="R225" s="32">
        <v>16941585</v>
      </c>
      <c r="S225" s="32"/>
      <c r="T225" s="32">
        <v>3089</v>
      </c>
      <c r="U225" s="32"/>
      <c r="V225" s="32">
        <v>49479505096</v>
      </c>
      <c r="W225" s="32"/>
      <c r="X225" s="33">
        <v>52023282456</v>
      </c>
      <c r="Y225" s="43"/>
      <c r="Z225" s="34">
        <f>X225/درآمدها!$J$5</f>
        <v>4.609418570769238E-3</v>
      </c>
      <c r="AA225" s="213"/>
      <c r="AC225" s="213"/>
    </row>
    <row r="226" spans="1:29" s="31" customFormat="1">
      <c r="A226" s="31">
        <v>217</v>
      </c>
      <c r="B226" s="200" t="s">
        <v>190</v>
      </c>
      <c r="D226" s="45">
        <v>6956130</v>
      </c>
      <c r="E226" s="41"/>
      <c r="F226" s="41">
        <v>34289565302</v>
      </c>
      <c r="G226" s="41"/>
      <c r="H226" s="46">
        <v>43770310700</v>
      </c>
      <c r="I226" s="32"/>
      <c r="J226" s="32">
        <v>2260870</v>
      </c>
      <c r="K226" s="32"/>
      <c r="L226" s="32">
        <v>0</v>
      </c>
      <c r="M226" s="43"/>
      <c r="N226" s="32">
        <v>947243</v>
      </c>
      <c r="O226" s="32"/>
      <c r="P226" s="32">
        <v>5662229186</v>
      </c>
      <c r="Q226" s="32"/>
      <c r="R226" s="32">
        <v>8269757</v>
      </c>
      <c r="S226" s="32"/>
      <c r="T226" s="32">
        <v>4302</v>
      </c>
      <c r="U226" s="32"/>
      <c r="V226" s="32">
        <v>29620223195</v>
      </c>
      <c r="W226" s="32"/>
      <c r="X226" s="33">
        <v>35360951005</v>
      </c>
      <c r="Y226" s="43"/>
      <c r="Z226" s="34">
        <f>X226/درآمدها!$J$5</f>
        <v>3.1330861212066721E-3</v>
      </c>
      <c r="AA226" s="213"/>
      <c r="AC226" s="213"/>
    </row>
    <row r="227" spans="1:29" s="31" customFormat="1">
      <c r="A227" s="31">
        <v>218</v>
      </c>
      <c r="B227" s="200" t="s">
        <v>189</v>
      </c>
      <c r="D227" s="45">
        <v>39975994</v>
      </c>
      <c r="E227" s="41"/>
      <c r="F227" s="41">
        <v>111137904879</v>
      </c>
      <c r="G227" s="41"/>
      <c r="H227" s="46">
        <v>85079350968</v>
      </c>
      <c r="I227" s="32"/>
      <c r="J227" s="32">
        <v>0</v>
      </c>
      <c r="K227" s="32"/>
      <c r="L227" s="32">
        <v>0</v>
      </c>
      <c r="M227" s="43"/>
      <c r="N227" s="32">
        <v>1875771</v>
      </c>
      <c r="O227" s="32"/>
      <c r="P227" s="32">
        <v>3697071601</v>
      </c>
      <c r="Q227" s="32"/>
      <c r="R227" s="32">
        <v>38100223</v>
      </c>
      <c r="S227" s="32"/>
      <c r="T227" s="32">
        <v>1908</v>
      </c>
      <c r="U227" s="32"/>
      <c r="V227" s="32">
        <v>105923043706</v>
      </c>
      <c r="W227" s="32"/>
      <c r="X227" s="33">
        <v>72262688896</v>
      </c>
      <c r="Y227" s="43"/>
      <c r="Z227" s="34">
        <f>X227/درآمدها!$J$5</f>
        <v>6.4026905732574796E-3</v>
      </c>
      <c r="AA227" s="213"/>
      <c r="AC227" s="213"/>
    </row>
    <row r="228" spans="1:29" s="31" customFormat="1">
      <c r="A228" s="31">
        <v>219</v>
      </c>
      <c r="B228" s="200" t="s">
        <v>188</v>
      </c>
      <c r="D228" s="45">
        <v>18161775</v>
      </c>
      <c r="E228" s="41"/>
      <c r="F228" s="41">
        <v>62010003957</v>
      </c>
      <c r="G228" s="41"/>
      <c r="H228" s="46">
        <v>67309690152</v>
      </c>
      <c r="I228" s="32"/>
      <c r="J228" s="32">
        <v>0</v>
      </c>
      <c r="K228" s="32"/>
      <c r="L228" s="32">
        <v>0</v>
      </c>
      <c r="M228" s="43"/>
      <c r="N228" s="55">
        <v>2550697</v>
      </c>
      <c r="O228" s="55"/>
      <c r="P228" s="32">
        <v>9157075426</v>
      </c>
      <c r="Q228" s="32"/>
      <c r="R228" s="32">
        <v>15611078</v>
      </c>
      <c r="S228" s="32"/>
      <c r="T228" s="32">
        <v>3500</v>
      </c>
      <c r="U228" s="32"/>
      <c r="V228" s="32">
        <v>53301123298</v>
      </c>
      <c r="W228" s="32"/>
      <c r="X228" s="33">
        <v>54313672303</v>
      </c>
      <c r="Y228" s="43"/>
      <c r="Z228" s="34">
        <f>X228/درآمدها!$J$5</f>
        <v>4.8123539680885495E-3</v>
      </c>
      <c r="AA228" s="213"/>
      <c r="AC228" s="213"/>
    </row>
    <row r="229" spans="1:29" s="31" customFormat="1">
      <c r="A229" s="31">
        <v>220</v>
      </c>
      <c r="B229" s="200" t="s">
        <v>187</v>
      </c>
      <c r="D229" s="45">
        <v>1495129</v>
      </c>
      <c r="E229" s="41"/>
      <c r="F229" s="41">
        <v>30849429842</v>
      </c>
      <c r="G229" s="41"/>
      <c r="H229" s="46">
        <v>45374692958</v>
      </c>
      <c r="I229" s="32"/>
      <c r="J229" s="32">
        <v>0</v>
      </c>
      <c r="K229" s="32"/>
      <c r="L229" s="32">
        <v>0</v>
      </c>
      <c r="M229" s="43"/>
      <c r="N229" s="55">
        <v>180207</v>
      </c>
      <c r="O229" s="55"/>
      <c r="P229" s="32">
        <v>5430283667</v>
      </c>
      <c r="Q229" s="32"/>
      <c r="R229" s="32">
        <v>1314922</v>
      </c>
      <c r="S229" s="32"/>
      <c r="T229" s="32">
        <v>30840</v>
      </c>
      <c r="U229" s="32"/>
      <c r="V229" s="32">
        <v>27131166601</v>
      </c>
      <c r="W229" s="32"/>
      <c r="X229" s="33">
        <v>40310908927</v>
      </c>
      <c r="Y229" s="43"/>
      <c r="Z229" s="34">
        <f>X229/درآمدها!$J$5</f>
        <v>3.5716672120767201E-3</v>
      </c>
      <c r="AA229" s="213"/>
      <c r="AC229" s="213"/>
    </row>
    <row r="230" spans="1:29" s="31" customFormat="1">
      <c r="A230" s="31">
        <v>221</v>
      </c>
      <c r="B230" s="200" t="s">
        <v>186</v>
      </c>
      <c r="D230" s="45">
        <v>2566449</v>
      </c>
      <c r="E230" s="41"/>
      <c r="F230" s="41">
        <v>52153079931</v>
      </c>
      <c r="G230" s="41"/>
      <c r="H230" s="46">
        <v>51329714008</v>
      </c>
      <c r="I230" s="32"/>
      <c r="J230" s="33">
        <v>2165000</v>
      </c>
      <c r="K230" s="33"/>
      <c r="L230" s="33">
        <v>40024658446</v>
      </c>
      <c r="M230" s="43"/>
      <c r="N230" s="32">
        <v>194220</v>
      </c>
      <c r="O230" s="32"/>
      <c r="P230" s="32">
        <v>3483449249</v>
      </c>
      <c r="Q230" s="32"/>
      <c r="R230" s="32">
        <v>4537229</v>
      </c>
      <c r="S230" s="32"/>
      <c r="T230" s="32">
        <v>17920</v>
      </c>
      <c r="U230" s="32"/>
      <c r="V230" s="32">
        <v>88385002791</v>
      </c>
      <c r="W230" s="32"/>
      <c r="X230" s="33">
        <v>80823366178</v>
      </c>
      <c r="Y230" s="43"/>
      <c r="Z230" s="34">
        <f>X230/درآمدها!$J$5</f>
        <v>7.1611922090469397E-3</v>
      </c>
      <c r="AA230" s="213"/>
      <c r="AC230" s="213"/>
    </row>
    <row r="231" spans="1:29" s="31" customFormat="1">
      <c r="A231" s="31">
        <v>222</v>
      </c>
      <c r="B231" s="200" t="s">
        <v>185</v>
      </c>
      <c r="D231" s="45">
        <v>18310059</v>
      </c>
      <c r="E231" s="41"/>
      <c r="F231" s="41">
        <v>88758763669</v>
      </c>
      <c r="G231" s="41"/>
      <c r="H231" s="46">
        <v>75534623721</v>
      </c>
      <c r="I231" s="32"/>
      <c r="J231" s="32">
        <v>11000000</v>
      </c>
      <c r="K231" s="32"/>
      <c r="L231" s="40">
        <v>46242873600</v>
      </c>
      <c r="M231" s="43"/>
      <c r="N231" s="32">
        <v>2845169</v>
      </c>
      <c r="O231" s="32"/>
      <c r="P231" s="40">
        <v>12679895350</v>
      </c>
      <c r="Q231" s="32"/>
      <c r="R231" s="32">
        <v>26464890</v>
      </c>
      <c r="S231" s="32"/>
      <c r="T231" s="32">
        <v>4339</v>
      </c>
      <c r="U231" s="32"/>
      <c r="V231" s="32">
        <v>121896836856</v>
      </c>
      <c r="W231" s="32"/>
      <c r="X231" s="33">
        <v>114147912326</v>
      </c>
      <c r="Y231" s="43"/>
      <c r="Z231" s="34">
        <f>X231/درآمدها!$J$5</f>
        <v>1.0113846763418139E-2</v>
      </c>
      <c r="AA231" s="213"/>
      <c r="AC231" s="213"/>
    </row>
    <row r="232" spans="1:29" s="31" customFormat="1">
      <c r="A232" s="31">
        <v>223</v>
      </c>
      <c r="B232" s="31" t="s">
        <v>184</v>
      </c>
      <c r="D232" s="45">
        <v>1217751</v>
      </c>
      <c r="E232" s="41"/>
      <c r="F232" s="41">
        <v>39998955955</v>
      </c>
      <c r="G232" s="41"/>
      <c r="H232" s="46">
        <v>43989765568</v>
      </c>
      <c r="I232" s="32"/>
      <c r="J232" s="32">
        <v>0</v>
      </c>
      <c r="K232" s="32"/>
      <c r="L232" s="32">
        <v>0</v>
      </c>
      <c r="M232" s="43"/>
      <c r="N232" s="32">
        <v>146775</v>
      </c>
      <c r="O232" s="32"/>
      <c r="P232" s="32">
        <v>4845356350</v>
      </c>
      <c r="Q232" s="32"/>
      <c r="R232" s="32">
        <v>1070976</v>
      </c>
      <c r="S232" s="32"/>
      <c r="T232" s="32">
        <v>33090</v>
      </c>
      <c r="U232" s="32"/>
      <c r="V232" s="32">
        <v>35177899136</v>
      </c>
      <c r="W232" s="32"/>
      <c r="X232" s="33">
        <v>35227736199</v>
      </c>
      <c r="Y232" s="43"/>
      <c r="Z232" s="34">
        <f>X232/درآمدها!$J$5</f>
        <v>3.1212828905820538E-3</v>
      </c>
      <c r="AA232" s="213"/>
      <c r="AC232" s="213"/>
    </row>
    <row r="233" spans="1:29" s="31" customFormat="1">
      <c r="A233" s="31">
        <v>224</v>
      </c>
      <c r="B233" s="31" t="s">
        <v>183</v>
      </c>
      <c r="D233" s="45">
        <v>6098658</v>
      </c>
      <c r="E233" s="41"/>
      <c r="F233" s="41">
        <v>35003344220</v>
      </c>
      <c r="G233" s="41"/>
      <c r="H233" s="46">
        <v>37526076400</v>
      </c>
      <c r="I233" s="32"/>
      <c r="J233" s="32">
        <v>0</v>
      </c>
      <c r="K233" s="32"/>
      <c r="L233" s="32">
        <v>0</v>
      </c>
      <c r="M233" s="43"/>
      <c r="N233" s="32">
        <v>680437</v>
      </c>
      <c r="O233" s="32"/>
      <c r="P233" s="32">
        <v>4060193284</v>
      </c>
      <c r="Q233" s="32"/>
      <c r="R233" s="32">
        <v>5418221</v>
      </c>
      <c r="S233" s="32"/>
      <c r="T233" s="32">
        <v>5920</v>
      </c>
      <c r="U233" s="32"/>
      <c r="V233" s="32">
        <v>31097965277</v>
      </c>
      <c r="W233" s="32"/>
      <c r="X233" s="33">
        <v>31885016906</v>
      </c>
      <c r="Y233" s="43"/>
      <c r="Z233" s="34">
        <f>X233/درآمدها!$J$5</f>
        <v>2.8251079539264416E-3</v>
      </c>
      <c r="AA233" s="213"/>
      <c r="AC233" s="213"/>
    </row>
    <row r="234" spans="1:29" s="31" customFormat="1">
      <c r="A234" s="31">
        <v>225</v>
      </c>
      <c r="B234" s="31" t="s">
        <v>182</v>
      </c>
      <c r="D234" s="45">
        <v>9474564</v>
      </c>
      <c r="E234" s="41"/>
      <c r="F234" s="41">
        <v>27511448563</v>
      </c>
      <c r="G234" s="41"/>
      <c r="H234" s="46">
        <v>25457368504</v>
      </c>
      <c r="I234" s="32"/>
      <c r="J234" s="32">
        <v>0</v>
      </c>
      <c r="K234" s="32"/>
      <c r="L234" s="32">
        <v>0</v>
      </c>
      <c r="M234" s="43"/>
      <c r="N234" s="32">
        <v>1507082</v>
      </c>
      <c r="O234" s="32"/>
      <c r="P234" s="32">
        <v>4131110159</v>
      </c>
      <c r="Q234" s="32"/>
      <c r="R234" s="32">
        <v>7967482</v>
      </c>
      <c r="S234" s="32"/>
      <c r="T234" s="32">
        <v>2730</v>
      </c>
      <c r="U234" s="32"/>
      <c r="V234" s="32">
        <v>23135309574</v>
      </c>
      <c r="W234" s="32"/>
      <c r="X234" s="33">
        <v>21621806070</v>
      </c>
      <c r="Y234" s="43"/>
      <c r="Z234" s="34">
        <f>X234/درآمدها!$J$5</f>
        <v>1.9157567482775107E-3</v>
      </c>
      <c r="AA234" s="213"/>
      <c r="AC234" s="213"/>
    </row>
    <row r="235" spans="1:29" s="31" customFormat="1">
      <c r="A235" s="31">
        <v>226</v>
      </c>
      <c r="B235" s="31" t="s">
        <v>181</v>
      </c>
      <c r="D235" s="45">
        <v>3810672</v>
      </c>
      <c r="E235" s="41"/>
      <c r="F235" s="41">
        <v>42701213804</v>
      </c>
      <c r="G235" s="41"/>
      <c r="H235" s="46">
        <v>30569147912</v>
      </c>
      <c r="I235" s="32"/>
      <c r="J235" s="32">
        <v>19209008</v>
      </c>
      <c r="K235" s="32"/>
      <c r="L235" s="32">
        <v>0</v>
      </c>
      <c r="M235" s="43"/>
      <c r="N235" s="32">
        <v>286859</v>
      </c>
      <c r="O235" s="32"/>
      <c r="P235" s="32">
        <v>2307140754</v>
      </c>
      <c r="Q235" s="32"/>
      <c r="R235" s="32">
        <v>22732821</v>
      </c>
      <c r="S235" s="32"/>
      <c r="T235" s="32">
        <v>8010</v>
      </c>
      <c r="U235" s="32"/>
      <c r="V235" s="32">
        <v>228563857785</v>
      </c>
      <c r="W235" s="32"/>
      <c r="X235" s="33">
        <v>181006461331</v>
      </c>
      <c r="Y235" s="43"/>
      <c r="Z235" s="34">
        <f>X235/درآمدها!$J$5</f>
        <v>1.6037714363640834E-2</v>
      </c>
      <c r="AA235" s="213"/>
      <c r="AC235" s="213"/>
    </row>
    <row r="236" spans="1:29" s="31" customFormat="1">
      <c r="A236" s="31">
        <v>227</v>
      </c>
      <c r="B236" s="31" t="s">
        <v>180</v>
      </c>
      <c r="D236" s="45">
        <v>556684</v>
      </c>
      <c r="E236" s="41"/>
      <c r="F236" s="41">
        <v>27329820463</v>
      </c>
      <c r="G236" s="41"/>
      <c r="H236" s="46">
        <v>35310650106</v>
      </c>
      <c r="I236" s="32"/>
      <c r="J236" s="32">
        <v>0</v>
      </c>
      <c r="K236" s="32"/>
      <c r="L236" s="32">
        <v>0</v>
      </c>
      <c r="M236" s="43"/>
      <c r="N236" s="32">
        <v>114819</v>
      </c>
      <c r="O236" s="32"/>
      <c r="P236" s="32">
        <v>7055060227</v>
      </c>
      <c r="Q236" s="32"/>
      <c r="R236" s="32">
        <v>441865</v>
      </c>
      <c r="S236" s="32"/>
      <c r="T236" s="32">
        <v>62260</v>
      </c>
      <c r="U236" s="32"/>
      <c r="V236" s="32">
        <v>21692901394</v>
      </c>
      <c r="W236" s="32"/>
      <c r="X236" s="33">
        <v>27346827340</v>
      </c>
      <c r="Y236" s="43"/>
      <c r="Z236" s="34">
        <f>X236/درآمدها!$J$5</f>
        <v>2.4230107721331961E-3</v>
      </c>
      <c r="AA236" s="213"/>
      <c r="AC236" s="213"/>
    </row>
    <row r="237" spans="1:29" s="31" customFormat="1">
      <c r="A237" s="31">
        <v>228</v>
      </c>
      <c r="B237" s="31" t="s">
        <v>179</v>
      </c>
      <c r="D237" s="45">
        <v>1490142</v>
      </c>
      <c r="E237" s="41"/>
      <c r="F237" s="41">
        <v>74253927556</v>
      </c>
      <c r="G237" s="41"/>
      <c r="H237" s="46">
        <v>66864783074</v>
      </c>
      <c r="I237" s="32"/>
      <c r="J237" s="32">
        <v>0</v>
      </c>
      <c r="K237" s="32"/>
      <c r="L237" s="32">
        <v>0</v>
      </c>
      <c r="M237" s="43"/>
      <c r="N237" s="32">
        <v>145990</v>
      </c>
      <c r="O237" s="32"/>
      <c r="P237" s="32">
        <v>6612898171</v>
      </c>
      <c r="Q237" s="32"/>
      <c r="R237" s="32">
        <v>1344152</v>
      </c>
      <c r="S237" s="32"/>
      <c r="T237" s="32">
        <v>46410</v>
      </c>
      <c r="U237" s="32"/>
      <c r="V237" s="32">
        <v>66979230995</v>
      </c>
      <c r="W237" s="32"/>
      <c r="X237" s="33">
        <v>62010920863</v>
      </c>
      <c r="Y237" s="43"/>
      <c r="Z237" s="34">
        <f>X237/درآمدها!$J$5</f>
        <v>5.4943532342113426E-3</v>
      </c>
      <c r="AA237" s="213"/>
      <c r="AC237" s="213"/>
    </row>
    <row r="238" spans="1:29" s="31" customFormat="1">
      <c r="A238" s="31">
        <v>229</v>
      </c>
      <c r="B238" s="31" t="s">
        <v>178</v>
      </c>
      <c r="D238" s="45">
        <v>6378463</v>
      </c>
      <c r="E238" s="41"/>
      <c r="F238" s="41">
        <v>127731968917</v>
      </c>
      <c r="G238" s="41"/>
      <c r="H238" s="46">
        <v>169481862914</v>
      </c>
      <c r="I238" s="32"/>
      <c r="J238" s="32">
        <v>0</v>
      </c>
      <c r="K238" s="32"/>
      <c r="L238" s="32">
        <v>0</v>
      </c>
      <c r="M238" s="43"/>
      <c r="N238" s="32">
        <v>872954</v>
      </c>
      <c r="O238" s="32"/>
      <c r="P238" s="32">
        <v>22052932868</v>
      </c>
      <c r="Q238" s="32"/>
      <c r="R238" s="32">
        <v>5505509</v>
      </c>
      <c r="S238" s="32"/>
      <c r="T238" s="32">
        <v>25510</v>
      </c>
      <c r="U238" s="32"/>
      <c r="V238" s="32">
        <v>110250620636</v>
      </c>
      <c r="W238" s="32"/>
      <c r="X238" s="33">
        <v>139609883661</v>
      </c>
      <c r="Y238" s="43"/>
      <c r="Z238" s="34">
        <f>X238/درآمدها!$J$5</f>
        <v>1.2369853650703793E-2</v>
      </c>
      <c r="AA238" s="213"/>
      <c r="AC238" s="213"/>
    </row>
    <row r="239" spans="1:29" s="31" customFormat="1">
      <c r="A239" s="31">
        <v>230</v>
      </c>
      <c r="B239" s="31" t="s">
        <v>177</v>
      </c>
      <c r="D239" s="45">
        <v>12248754</v>
      </c>
      <c r="E239" s="41"/>
      <c r="F239" s="41">
        <v>105018518257</v>
      </c>
      <c r="G239" s="41"/>
      <c r="H239" s="46">
        <v>133447578096</v>
      </c>
      <c r="I239" s="32"/>
      <c r="J239" s="32">
        <v>0</v>
      </c>
      <c r="K239" s="32"/>
      <c r="L239" s="32">
        <v>0</v>
      </c>
      <c r="M239" s="43"/>
      <c r="N239" s="32">
        <v>2671532</v>
      </c>
      <c r="O239" s="32"/>
      <c r="P239" s="32">
        <v>28419170355</v>
      </c>
      <c r="Q239" s="32"/>
      <c r="R239" s="32">
        <v>9577222</v>
      </c>
      <c r="S239" s="32"/>
      <c r="T239" s="32">
        <v>10410</v>
      </c>
      <c r="U239" s="32"/>
      <c r="V239" s="32">
        <v>82113304216</v>
      </c>
      <c r="W239" s="32"/>
      <c r="X239" s="33">
        <v>99105672681</v>
      </c>
      <c r="Y239" s="43"/>
      <c r="Z239" s="34">
        <f>X239/درآمدها!$J$5</f>
        <v>8.7810592980315221E-3</v>
      </c>
      <c r="AA239" s="213"/>
      <c r="AC239" s="213"/>
    </row>
    <row r="240" spans="1:29" s="31" customFormat="1">
      <c r="A240" s="31">
        <v>231</v>
      </c>
      <c r="B240" s="31" t="s">
        <v>382</v>
      </c>
      <c r="D240" s="45">
        <v>267051</v>
      </c>
      <c r="E240" s="41"/>
      <c r="F240" s="41">
        <v>22693737599</v>
      </c>
      <c r="G240" s="41"/>
      <c r="H240" s="46">
        <v>19471641117</v>
      </c>
      <c r="I240" s="32"/>
      <c r="J240" s="32">
        <v>0</v>
      </c>
      <c r="K240" s="32"/>
      <c r="L240" s="32">
        <v>0</v>
      </c>
      <c r="M240" s="43"/>
      <c r="N240" s="32">
        <v>38820</v>
      </c>
      <c r="O240" s="32"/>
      <c r="P240" s="32">
        <v>2678773829</v>
      </c>
      <c r="Q240" s="32"/>
      <c r="R240" s="32">
        <v>228231</v>
      </c>
      <c r="S240" s="32"/>
      <c r="T240" s="32">
        <v>71240</v>
      </c>
      <c r="U240" s="32"/>
      <c r="V240" s="32">
        <v>19394851269</v>
      </c>
      <c r="W240" s="32"/>
      <c r="X240" s="33">
        <v>16162434342</v>
      </c>
      <c r="Y240" s="43"/>
      <c r="Z240" s="34">
        <f>X240/درآمدها!$J$5</f>
        <v>1.4320400691337201E-3</v>
      </c>
      <c r="AA240" s="213"/>
      <c r="AC240" s="213"/>
    </row>
    <row r="241" spans="1:29" s="31" customFormat="1">
      <c r="A241" s="31">
        <v>232</v>
      </c>
      <c r="B241" s="31" t="s">
        <v>386</v>
      </c>
      <c r="D241" s="45">
        <v>1073435</v>
      </c>
      <c r="E241" s="41"/>
      <c r="F241" s="41">
        <v>31726672718</v>
      </c>
      <c r="G241" s="41"/>
      <c r="H241" s="46">
        <v>30517574568</v>
      </c>
      <c r="I241" s="32"/>
      <c r="J241" s="32">
        <v>182153</v>
      </c>
      <c r="K241" s="32"/>
      <c r="L241" s="32">
        <v>5005452887</v>
      </c>
      <c r="M241" s="43"/>
      <c r="N241" s="32">
        <v>182949</v>
      </c>
      <c r="O241" s="32"/>
      <c r="P241" s="32">
        <v>4843534878</v>
      </c>
      <c r="Q241" s="32"/>
      <c r="R241" s="32">
        <v>1072639</v>
      </c>
      <c r="S241" s="32"/>
      <c r="T241" s="32">
        <v>26300</v>
      </c>
      <c r="U241" s="32"/>
      <c r="V241" s="32">
        <v>31338669956</v>
      </c>
      <c r="W241" s="32"/>
      <c r="X241" s="33">
        <v>28042553789</v>
      </c>
      <c r="Y241" s="43"/>
      <c r="Z241" s="34">
        <f>X241/درآمدها!$J$5</f>
        <v>2.4846542183518819E-3</v>
      </c>
      <c r="AA241" s="213"/>
      <c r="AC241" s="213"/>
    </row>
    <row r="242" spans="1:29" s="31" customFormat="1">
      <c r="A242" s="31">
        <v>233</v>
      </c>
      <c r="B242" s="31" t="s">
        <v>373</v>
      </c>
      <c r="D242" s="45">
        <v>6113233</v>
      </c>
      <c r="E242" s="41"/>
      <c r="F242" s="41">
        <v>53329319567</v>
      </c>
      <c r="G242" s="41"/>
      <c r="H242" s="46">
        <v>54144816042</v>
      </c>
      <c r="I242" s="32"/>
      <c r="J242" s="32">
        <v>0</v>
      </c>
      <c r="K242" s="32"/>
      <c r="L242" s="32">
        <v>0</v>
      </c>
      <c r="M242" s="43"/>
      <c r="N242" s="32">
        <v>837275</v>
      </c>
      <c r="O242" s="32"/>
      <c r="P242" s="32">
        <v>6917548666</v>
      </c>
      <c r="Q242" s="32"/>
      <c r="R242" s="32">
        <v>5275958</v>
      </c>
      <c r="S242" s="32"/>
      <c r="T242" s="32">
        <v>8360</v>
      </c>
      <c r="U242" s="32"/>
      <c r="V242" s="32">
        <v>46025278311</v>
      </c>
      <c r="W242" s="32"/>
      <c r="X242" s="33">
        <v>43844572180</v>
      </c>
      <c r="Y242" s="43"/>
      <c r="Z242" s="34">
        <f>X242/درآمدها!$J$5</f>
        <v>3.8847603552285221E-3</v>
      </c>
      <c r="AA242" s="213"/>
      <c r="AC242" s="213"/>
    </row>
    <row r="243" spans="1:29" s="31" customFormat="1">
      <c r="A243" s="31">
        <v>234</v>
      </c>
      <c r="B243" s="31" t="s">
        <v>374</v>
      </c>
      <c r="D243" s="45">
        <v>4040734</v>
      </c>
      <c r="E243" s="41"/>
      <c r="F243" s="41">
        <v>180764139489</v>
      </c>
      <c r="G243" s="41"/>
      <c r="H243" s="46">
        <v>193604536699</v>
      </c>
      <c r="I243" s="32"/>
      <c r="J243" s="32">
        <v>180412</v>
      </c>
      <c r="K243" s="32"/>
      <c r="L243" s="32">
        <v>8806224824</v>
      </c>
      <c r="M243" s="43"/>
      <c r="N243" s="32">
        <v>426177</v>
      </c>
      <c r="O243" s="32"/>
      <c r="P243" s="32">
        <v>20725007625</v>
      </c>
      <c r="Q243" s="32"/>
      <c r="R243" s="32">
        <v>3794969</v>
      </c>
      <c r="S243" s="32"/>
      <c r="T243" s="32">
        <v>49150</v>
      </c>
      <c r="U243" s="32"/>
      <c r="V243" s="32">
        <v>170430886752</v>
      </c>
      <c r="W243" s="32"/>
      <c r="X243" s="33">
        <v>185412916132</v>
      </c>
      <c r="Y243" s="43"/>
      <c r="Z243" s="34">
        <f>X243/درآمدها!$J$5</f>
        <v>1.6428139450872948E-2</v>
      </c>
      <c r="AA243" s="213"/>
      <c r="AC243" s="213"/>
    </row>
    <row r="244" spans="1:29" s="31" customFormat="1">
      <c r="A244" s="31">
        <v>235</v>
      </c>
      <c r="B244" s="31" t="s">
        <v>355</v>
      </c>
      <c r="D244" s="41">
        <v>731657</v>
      </c>
      <c r="E244" s="41"/>
      <c r="F244" s="41">
        <v>27530977640</v>
      </c>
      <c r="G244" s="41"/>
      <c r="H244" s="46">
        <v>30459476484</v>
      </c>
      <c r="I244" s="32"/>
      <c r="J244" s="32">
        <v>0</v>
      </c>
      <c r="K244" s="32"/>
      <c r="L244" s="32">
        <v>0</v>
      </c>
      <c r="M244" s="43"/>
      <c r="N244" s="32">
        <v>86109</v>
      </c>
      <c r="O244" s="32"/>
      <c r="P244" s="32">
        <v>3437426007</v>
      </c>
      <c r="Q244" s="32"/>
      <c r="R244" s="32">
        <v>645548</v>
      </c>
      <c r="S244" s="32"/>
      <c r="T244" s="32">
        <v>39720</v>
      </c>
      <c r="U244" s="32"/>
      <c r="V244" s="32">
        <v>24290846058</v>
      </c>
      <c r="W244" s="32"/>
      <c r="X244" s="33">
        <v>25488601625</v>
      </c>
      <c r="Y244" s="43"/>
      <c r="Z244" s="34">
        <f>X244/درآمدها!$J$5</f>
        <v>2.2583664107043246E-3</v>
      </c>
      <c r="AA244" s="213"/>
      <c r="AC244" s="213"/>
    </row>
    <row r="245" spans="1:29" s="31" customFormat="1">
      <c r="A245" s="31">
        <v>236</v>
      </c>
      <c r="B245" s="31" t="s">
        <v>333</v>
      </c>
      <c r="D245" s="41">
        <v>18550569</v>
      </c>
      <c r="E245" s="41"/>
      <c r="F245" s="41">
        <v>63591507150</v>
      </c>
      <c r="G245" s="41"/>
      <c r="H245" s="46">
        <v>51263736861</v>
      </c>
      <c r="I245" s="32"/>
      <c r="J245" s="32">
        <v>1842747</v>
      </c>
      <c r="K245" s="32"/>
      <c r="L245" s="32">
        <v>0</v>
      </c>
      <c r="M245" s="43"/>
      <c r="N245" s="32">
        <v>2375784</v>
      </c>
      <c r="O245" s="32"/>
      <c r="P245" s="32">
        <v>6261839835</v>
      </c>
      <c r="Q245" s="32"/>
      <c r="R245" s="32">
        <v>18017532</v>
      </c>
      <c r="S245" s="32"/>
      <c r="T245" s="32">
        <v>2658</v>
      </c>
      <c r="U245" s="32"/>
      <c r="V245" s="32">
        <v>62549869288</v>
      </c>
      <c r="W245" s="32"/>
      <c r="X245" s="33">
        <v>47605650987</v>
      </c>
      <c r="Y245" s="43"/>
      <c r="Z245" s="34">
        <f>X245/درآمدها!$J$5</f>
        <v>4.2180031972920747E-3</v>
      </c>
      <c r="AA245" s="213"/>
      <c r="AC245" s="213"/>
    </row>
    <row r="246" spans="1:29" s="31" customFormat="1">
      <c r="A246" s="31">
        <v>237</v>
      </c>
      <c r="B246" s="31" t="s">
        <v>343</v>
      </c>
      <c r="D246" s="41">
        <v>7248877</v>
      </c>
      <c r="E246" s="41"/>
      <c r="F246" s="41">
        <v>28776166541</v>
      </c>
      <c r="G246" s="41"/>
      <c r="H246" s="46">
        <v>27035959678</v>
      </c>
      <c r="I246" s="32"/>
      <c r="J246" s="32">
        <v>0</v>
      </c>
      <c r="K246" s="32"/>
      <c r="L246" s="32">
        <v>0</v>
      </c>
      <c r="M246" s="43"/>
      <c r="N246" s="32">
        <v>866857</v>
      </c>
      <c r="O246" s="32"/>
      <c r="P246" s="32">
        <v>2992150752</v>
      </c>
      <c r="Q246" s="32"/>
      <c r="R246" s="32">
        <v>6382020</v>
      </c>
      <c r="S246" s="32"/>
      <c r="T246" s="32">
        <v>3445</v>
      </c>
      <c r="U246" s="32"/>
      <c r="V246" s="32">
        <v>25334968492</v>
      </c>
      <c r="W246" s="32"/>
      <c r="X246" s="33">
        <v>21855241854</v>
      </c>
      <c r="Y246" s="43"/>
      <c r="Z246" s="34">
        <f>X246/درآمدها!$J$5</f>
        <v>1.9364398575903792E-3</v>
      </c>
      <c r="AA246" s="213"/>
      <c r="AC246" s="213"/>
    </row>
    <row r="247" spans="1:29" s="31" customFormat="1">
      <c r="A247" s="31">
        <v>238</v>
      </c>
      <c r="B247" s="31" t="s">
        <v>304</v>
      </c>
      <c r="D247" s="41">
        <v>3432493</v>
      </c>
      <c r="E247" s="41"/>
      <c r="F247" s="41">
        <v>42252316409</v>
      </c>
      <c r="G247" s="41"/>
      <c r="H247" s="46">
        <v>37020955886</v>
      </c>
      <c r="I247" s="32"/>
      <c r="J247" s="32">
        <v>934617</v>
      </c>
      <c r="K247" s="32"/>
      <c r="L247" s="32">
        <v>10161104402</v>
      </c>
      <c r="M247" s="43"/>
      <c r="N247" s="32">
        <v>520544</v>
      </c>
      <c r="O247" s="32"/>
      <c r="P247" s="32">
        <v>5351799384</v>
      </c>
      <c r="Q247" s="32"/>
      <c r="R247" s="32">
        <v>3846566</v>
      </c>
      <c r="S247" s="32"/>
      <c r="T247" s="32">
        <v>10250</v>
      </c>
      <c r="U247" s="32"/>
      <c r="V247" s="32">
        <v>46165927224</v>
      </c>
      <c r="W247" s="32"/>
      <c r="X247" s="33">
        <v>39192709058</v>
      </c>
      <c r="Y247" s="43"/>
      <c r="Z247" s="34">
        <f>X247/درآمدها!$J$5</f>
        <v>3.4725913560624505E-3</v>
      </c>
      <c r="AA247" s="213"/>
      <c r="AC247" s="213"/>
    </row>
    <row r="248" spans="1:29" s="31" customFormat="1">
      <c r="A248" s="31">
        <v>239</v>
      </c>
      <c r="B248" s="31" t="s">
        <v>280</v>
      </c>
      <c r="D248" s="41">
        <v>451796</v>
      </c>
      <c r="E248" s="41"/>
      <c r="F248" s="41">
        <v>15775749235</v>
      </c>
      <c r="G248" s="41"/>
      <c r="H248" s="46">
        <v>21099085095</v>
      </c>
      <c r="I248" s="32"/>
      <c r="J248" s="32">
        <v>0</v>
      </c>
      <c r="K248" s="32"/>
      <c r="L248" s="32">
        <v>0</v>
      </c>
      <c r="M248" s="43"/>
      <c r="N248" s="32">
        <v>43037</v>
      </c>
      <c r="O248" s="32"/>
      <c r="P248" s="32">
        <v>1890617777</v>
      </c>
      <c r="Q248" s="32"/>
      <c r="R248" s="32">
        <v>408759</v>
      </c>
      <c r="S248" s="32"/>
      <c r="T248" s="32">
        <v>39180</v>
      </c>
      <c r="U248" s="32"/>
      <c r="V248" s="32">
        <v>14272989318</v>
      </c>
      <c r="W248" s="32"/>
      <c r="X248" s="33">
        <v>15919887316</v>
      </c>
      <c r="Y248" s="43"/>
      <c r="Z248" s="34">
        <f>X248/درآمدها!$J$5</f>
        <v>1.4105496765027894E-3</v>
      </c>
      <c r="AA248" s="213"/>
      <c r="AC248" s="213"/>
    </row>
    <row r="249" spans="1:29" s="31" customFormat="1">
      <c r="A249" s="31">
        <v>240</v>
      </c>
      <c r="B249" s="31" t="s">
        <v>267</v>
      </c>
      <c r="D249" s="41">
        <v>11274323</v>
      </c>
      <c r="E249" s="41"/>
      <c r="F249" s="41">
        <v>78957947667</v>
      </c>
      <c r="G249" s="41"/>
      <c r="H249" s="46">
        <v>58165579641</v>
      </c>
      <c r="I249" s="32"/>
      <c r="J249" s="32">
        <v>0</v>
      </c>
      <c r="K249" s="32"/>
      <c r="L249" s="32">
        <v>0</v>
      </c>
      <c r="M249" s="43"/>
      <c r="N249" s="32">
        <v>1358936</v>
      </c>
      <c r="O249" s="32"/>
      <c r="P249" s="32">
        <v>6735528458</v>
      </c>
      <c r="Q249" s="32"/>
      <c r="R249" s="32">
        <v>9915387</v>
      </c>
      <c r="S249" s="32"/>
      <c r="T249" s="32">
        <v>4998</v>
      </c>
      <c r="U249" s="32"/>
      <c r="V249" s="32">
        <v>69440853152</v>
      </c>
      <c r="W249" s="32"/>
      <c r="X249" s="33">
        <v>49262239458</v>
      </c>
      <c r="Y249" s="43"/>
      <c r="Z249" s="34">
        <f>X249/درآمدها!$J$5</f>
        <v>4.3647818952492418E-3</v>
      </c>
      <c r="AA249" s="213"/>
      <c r="AC249" s="213"/>
    </row>
    <row r="250" spans="1:29" s="31" customFormat="1">
      <c r="A250" s="31">
        <v>241</v>
      </c>
      <c r="B250" s="31" t="s">
        <v>214</v>
      </c>
      <c r="D250" s="41">
        <v>5033312</v>
      </c>
      <c r="E250" s="41"/>
      <c r="F250" s="41">
        <v>18643059119</v>
      </c>
      <c r="G250" s="41"/>
      <c r="H250" s="46">
        <v>18410113081</v>
      </c>
      <c r="I250" s="32"/>
      <c r="J250" s="32">
        <v>0</v>
      </c>
      <c r="K250" s="32"/>
      <c r="L250" s="32">
        <v>0</v>
      </c>
      <c r="M250" s="43"/>
      <c r="N250" s="32">
        <v>375589</v>
      </c>
      <c r="O250" s="32"/>
      <c r="P250" s="32">
        <v>1306759695</v>
      </c>
      <c r="Q250" s="32"/>
      <c r="R250" s="32">
        <v>4657723</v>
      </c>
      <c r="S250" s="32"/>
      <c r="T250" s="32">
        <v>3718</v>
      </c>
      <c r="U250" s="32"/>
      <c r="V250" s="32">
        <v>17251901977</v>
      </c>
      <c r="W250" s="32"/>
      <c r="X250" s="33">
        <v>17214375504</v>
      </c>
      <c r="Y250" s="43"/>
      <c r="Z250" s="34">
        <f>X250/درآمدها!$J$5</f>
        <v>1.5252452053451924E-3</v>
      </c>
      <c r="AA250" s="213"/>
      <c r="AC250" s="213"/>
    </row>
    <row r="251" spans="1:29" s="31" customFormat="1">
      <c r="A251" s="31">
        <v>242</v>
      </c>
      <c r="B251" s="31" t="s">
        <v>213</v>
      </c>
      <c r="D251" s="41">
        <v>6806414</v>
      </c>
      <c r="E251" s="41"/>
      <c r="F251" s="41">
        <v>43521938883</v>
      </c>
      <c r="G251" s="41"/>
      <c r="H251" s="46">
        <v>48240979920</v>
      </c>
      <c r="I251" s="32"/>
      <c r="J251" s="32">
        <v>0</v>
      </c>
      <c r="K251" s="32"/>
      <c r="L251" s="32">
        <v>0</v>
      </c>
      <c r="M251" s="43"/>
      <c r="N251" s="32">
        <v>1011551</v>
      </c>
      <c r="O251" s="32"/>
      <c r="P251" s="32">
        <v>6667313768</v>
      </c>
      <c r="Q251" s="32"/>
      <c r="R251" s="32">
        <v>5794863</v>
      </c>
      <c r="S251" s="32"/>
      <c r="T251" s="32">
        <v>7440</v>
      </c>
      <c r="U251" s="32"/>
      <c r="V251" s="32">
        <v>37053825012</v>
      </c>
      <c r="W251" s="32"/>
      <c r="X251" s="33">
        <v>42857253729</v>
      </c>
      <c r="Y251" s="43"/>
      <c r="Z251" s="34">
        <f>X251/درآمدها!$J$5</f>
        <v>3.7972809846764694E-3</v>
      </c>
      <c r="AA251" s="213"/>
      <c r="AC251" s="213"/>
    </row>
    <row r="252" spans="1:29" s="31" customFormat="1">
      <c r="A252" s="31">
        <v>243</v>
      </c>
      <c r="B252" s="31" t="s">
        <v>212</v>
      </c>
      <c r="D252" s="41">
        <v>39674725</v>
      </c>
      <c r="E252" s="41"/>
      <c r="F252" s="41">
        <v>82181569761</v>
      </c>
      <c r="G252" s="41"/>
      <c r="H252" s="46">
        <v>88224283287</v>
      </c>
      <c r="I252" s="32"/>
      <c r="J252" s="32">
        <v>0</v>
      </c>
      <c r="K252" s="32"/>
      <c r="L252" s="32">
        <v>0</v>
      </c>
      <c r="M252" s="43"/>
      <c r="N252" s="32">
        <v>5113208</v>
      </c>
      <c r="O252" s="32"/>
      <c r="P252" s="32">
        <v>11762794930</v>
      </c>
      <c r="Q252" s="32"/>
      <c r="R252" s="32">
        <v>34561517</v>
      </c>
      <c r="S252" s="32"/>
      <c r="T252" s="32">
        <v>2234</v>
      </c>
      <c r="U252" s="32"/>
      <c r="V252" s="32">
        <v>71590155202</v>
      </c>
      <c r="W252" s="32"/>
      <c r="X252" s="33">
        <v>76751026930</v>
      </c>
      <c r="Y252" s="43"/>
      <c r="Z252" s="34">
        <f>X252/درآمدها!$J$5</f>
        <v>6.8003707600720548E-3</v>
      </c>
      <c r="AA252" s="213"/>
      <c r="AC252" s="213"/>
    </row>
    <row r="253" spans="1:29" s="31" customFormat="1">
      <c r="A253" s="31">
        <v>244</v>
      </c>
      <c r="B253" s="31" t="s">
        <v>210</v>
      </c>
      <c r="D253" s="41">
        <v>13495995</v>
      </c>
      <c r="E253" s="41"/>
      <c r="F253" s="41">
        <v>98674007526</v>
      </c>
      <c r="G253" s="41"/>
      <c r="H253" s="46">
        <v>109337904716</v>
      </c>
      <c r="I253" s="32"/>
      <c r="J253" s="32">
        <v>0</v>
      </c>
      <c r="K253" s="32"/>
      <c r="L253" s="32">
        <v>0</v>
      </c>
      <c r="M253" s="43"/>
      <c r="N253" s="32">
        <v>1858961</v>
      </c>
      <c r="O253" s="32"/>
      <c r="P253" s="32">
        <v>14519598839</v>
      </c>
      <c r="Q253" s="32"/>
      <c r="R253" s="32">
        <v>11637034</v>
      </c>
      <c r="S253" s="32"/>
      <c r="T253" s="32">
        <v>7810</v>
      </c>
      <c r="U253" s="32"/>
      <c r="V253" s="32">
        <v>85082484137</v>
      </c>
      <c r="W253" s="32"/>
      <c r="X253" s="33">
        <v>90344468390</v>
      </c>
      <c r="Y253" s="43"/>
      <c r="Z253" s="34">
        <f>X253/درآمدها!$J$5</f>
        <v>8.0047903689151323E-3</v>
      </c>
      <c r="AA253" s="213"/>
      <c r="AC253" s="213"/>
    </row>
    <row r="254" spans="1:29" s="31" customFormat="1">
      <c r="A254" s="31">
        <v>245</v>
      </c>
      <c r="B254" s="31" t="s">
        <v>209</v>
      </c>
      <c r="D254" s="41">
        <v>3865706</v>
      </c>
      <c r="E254" s="41"/>
      <c r="F254" s="41">
        <v>46166312402</v>
      </c>
      <c r="G254" s="41"/>
      <c r="H254" s="46">
        <v>37274238981</v>
      </c>
      <c r="I254" s="32"/>
      <c r="J254" s="32">
        <v>0</v>
      </c>
      <c r="K254" s="32"/>
      <c r="L254" s="32">
        <v>0</v>
      </c>
      <c r="M254" s="43"/>
      <c r="N254" s="32">
        <v>325266</v>
      </c>
      <c r="O254" s="32"/>
      <c r="P254" s="32">
        <v>3030293552</v>
      </c>
      <c r="Q254" s="32"/>
      <c r="R254" s="32">
        <v>3540440</v>
      </c>
      <c r="S254" s="32"/>
      <c r="T254" s="32">
        <v>8960</v>
      </c>
      <c r="U254" s="32"/>
      <c r="V254" s="32">
        <v>42281813225</v>
      </c>
      <c r="W254" s="32"/>
      <c r="X254" s="33">
        <v>31533594465</v>
      </c>
      <c r="Y254" s="43"/>
      <c r="Z254" s="34">
        <f>X254/درآمدها!$J$5</f>
        <v>2.7939708735797626E-3</v>
      </c>
      <c r="AA254" s="213"/>
      <c r="AC254" s="213"/>
    </row>
    <row r="255" spans="1:29" s="31" customFormat="1">
      <c r="A255" s="31">
        <v>246</v>
      </c>
      <c r="B255" s="31" t="s">
        <v>208</v>
      </c>
      <c r="D255" s="41">
        <v>927432</v>
      </c>
      <c r="E255" s="41"/>
      <c r="F255" s="41">
        <v>46772994689</v>
      </c>
      <c r="G255" s="41"/>
      <c r="H255" s="46">
        <v>41735036805</v>
      </c>
      <c r="I255" s="32"/>
      <c r="J255" s="32">
        <v>0</v>
      </c>
      <c r="K255" s="32"/>
      <c r="L255" s="32">
        <v>0</v>
      </c>
      <c r="M255" s="43"/>
      <c r="N255" s="32">
        <v>126033</v>
      </c>
      <c r="O255" s="32"/>
      <c r="P255" s="32">
        <v>5643902443</v>
      </c>
      <c r="Q255" s="32"/>
      <c r="R255" s="32">
        <v>801399</v>
      </c>
      <c r="S255" s="32"/>
      <c r="T255" s="32">
        <v>45040</v>
      </c>
      <c r="U255" s="32"/>
      <c r="V255" s="32">
        <v>40416797318</v>
      </c>
      <c r="W255" s="32"/>
      <c r="X255" s="33">
        <v>35880245648</v>
      </c>
      <c r="Y255" s="43"/>
      <c r="Z255" s="34">
        <f>X255/درآمدها!$J$5</f>
        <v>3.1790971812194588E-3</v>
      </c>
      <c r="AA255" s="213"/>
      <c r="AC255" s="213"/>
    </row>
    <row r="256" spans="1:29" s="31" customFormat="1">
      <c r="A256" s="31">
        <v>247</v>
      </c>
      <c r="B256" s="31" t="s">
        <v>207</v>
      </c>
      <c r="D256" s="41">
        <v>9075982</v>
      </c>
      <c r="E256" s="41"/>
      <c r="F256" s="41">
        <v>47886684860</v>
      </c>
      <c r="G256" s="41"/>
      <c r="H256" s="46">
        <v>43756602553</v>
      </c>
      <c r="I256" s="32"/>
      <c r="J256" s="32">
        <v>5175434</v>
      </c>
      <c r="K256" s="32"/>
      <c r="L256" s="32">
        <v>0</v>
      </c>
      <c r="M256" s="43"/>
      <c r="N256" s="32">
        <v>989365</v>
      </c>
      <c r="O256" s="32"/>
      <c r="P256" s="32">
        <v>4814921782</v>
      </c>
      <c r="Q256" s="32"/>
      <c r="R256" s="32">
        <v>13262051</v>
      </c>
      <c r="S256" s="32"/>
      <c r="T256" s="32">
        <v>2897</v>
      </c>
      <c r="U256" s="32"/>
      <c r="V256" s="32">
        <v>42666598487</v>
      </c>
      <c r="W256" s="32"/>
      <c r="X256" s="33">
        <v>38190918708</v>
      </c>
      <c r="Y256" s="43"/>
      <c r="Z256" s="34">
        <f>X256/درآمدها!$J$5</f>
        <v>3.3838297319336206E-3</v>
      </c>
      <c r="AA256" s="213"/>
      <c r="AC256" s="213"/>
    </row>
    <row r="257" spans="1:29" s="31" customFormat="1">
      <c r="A257" s="31">
        <v>248</v>
      </c>
      <c r="B257" s="31" t="s">
        <v>206</v>
      </c>
      <c r="D257" s="41">
        <v>13995170</v>
      </c>
      <c r="E257" s="41"/>
      <c r="F257" s="41">
        <v>90705667760</v>
      </c>
      <c r="G257" s="41"/>
      <c r="H257" s="46">
        <v>102669812693</v>
      </c>
      <c r="I257" s="32"/>
      <c r="J257" s="32">
        <v>0</v>
      </c>
      <c r="K257" s="32"/>
      <c r="L257" s="32">
        <v>0</v>
      </c>
      <c r="M257" s="43"/>
      <c r="N257" s="32">
        <v>1626915</v>
      </c>
      <c r="O257" s="32"/>
      <c r="P257" s="32">
        <v>11804584740</v>
      </c>
      <c r="Q257" s="32"/>
      <c r="R257" s="32">
        <v>12368255</v>
      </c>
      <c r="S257" s="32"/>
      <c r="T257" s="32">
        <v>7610</v>
      </c>
      <c r="U257" s="32"/>
      <c r="V257" s="32">
        <v>80161286272</v>
      </c>
      <c r="W257" s="32"/>
      <c r="X257" s="33">
        <v>93562392152</v>
      </c>
      <c r="Y257" s="43"/>
      <c r="Z257" s="34">
        <f>X257/درآمدها!$J$5</f>
        <v>8.2899080479164073E-3</v>
      </c>
      <c r="AA257" s="213"/>
      <c r="AC257" s="213"/>
    </row>
    <row r="258" spans="1:29" s="31" customFormat="1">
      <c r="A258" s="31">
        <v>249</v>
      </c>
      <c r="B258" s="31" t="s">
        <v>205</v>
      </c>
      <c r="D258" s="41">
        <v>10798719</v>
      </c>
      <c r="E258" s="41"/>
      <c r="F258" s="41">
        <v>37175301868</v>
      </c>
      <c r="G258" s="41"/>
      <c r="H258" s="46">
        <v>42293798494</v>
      </c>
      <c r="I258" s="32"/>
      <c r="J258" s="32">
        <v>0</v>
      </c>
      <c r="K258" s="32"/>
      <c r="L258" s="32">
        <v>0</v>
      </c>
      <c r="M258" s="43"/>
      <c r="N258" s="32">
        <v>2636751</v>
      </c>
      <c r="O258" s="32"/>
      <c r="P258" s="32">
        <v>11592392294</v>
      </c>
      <c r="Q258" s="32"/>
      <c r="R258" s="32">
        <v>8161968</v>
      </c>
      <c r="S258" s="32"/>
      <c r="T258" s="32">
        <v>4570</v>
      </c>
      <c r="U258" s="32"/>
      <c r="V258" s="32">
        <v>28098112770</v>
      </c>
      <c r="W258" s="32"/>
      <c r="X258" s="33">
        <v>37078257611</v>
      </c>
      <c r="Y258" s="43"/>
      <c r="Z258" s="34">
        <f>X258/درآمدها!$J$5</f>
        <v>3.2852446277002994E-3</v>
      </c>
      <c r="AA258" s="213"/>
      <c r="AC258" s="213"/>
    </row>
    <row r="259" spans="1:29" s="31" customFormat="1">
      <c r="A259" s="31">
        <v>250</v>
      </c>
      <c r="B259" s="31" t="s">
        <v>204</v>
      </c>
      <c r="D259" s="41">
        <v>26520742</v>
      </c>
      <c r="E259" s="41"/>
      <c r="F259" s="41">
        <v>63481202146</v>
      </c>
      <c r="G259" s="41"/>
      <c r="H259" s="46">
        <v>50643214630</v>
      </c>
      <c r="I259" s="32"/>
      <c r="J259" s="32">
        <v>0</v>
      </c>
      <c r="K259" s="32"/>
      <c r="L259" s="32">
        <v>0</v>
      </c>
      <c r="M259" s="43"/>
      <c r="N259" s="32">
        <v>3749935</v>
      </c>
      <c r="O259" s="32"/>
      <c r="P259" s="32">
        <v>6842331662</v>
      </c>
      <c r="Q259" s="32"/>
      <c r="R259" s="32">
        <v>22770807</v>
      </c>
      <c r="S259" s="32"/>
      <c r="T259" s="32">
        <v>1786</v>
      </c>
      <c r="U259" s="32"/>
      <c r="V259" s="32">
        <v>54505194544</v>
      </c>
      <c r="W259" s="32"/>
      <c r="X259" s="33">
        <v>40426682772</v>
      </c>
      <c r="Y259" s="43"/>
      <c r="Z259" s="34">
        <f>X259/درآمدها!$J$5</f>
        <v>3.5819251213427051E-3</v>
      </c>
      <c r="AA259" s="213"/>
      <c r="AC259" s="213"/>
    </row>
    <row r="260" spans="1:29" s="31" customFormat="1">
      <c r="A260" s="31">
        <v>251</v>
      </c>
      <c r="B260" s="31" t="s">
        <v>203</v>
      </c>
      <c r="D260" s="41">
        <v>7632462</v>
      </c>
      <c r="E260" s="41"/>
      <c r="F260" s="41">
        <v>157138652583</v>
      </c>
      <c r="G260" s="41"/>
      <c r="H260" s="46">
        <v>144533280616</v>
      </c>
      <c r="I260" s="32"/>
      <c r="J260" s="32">
        <v>2988195</v>
      </c>
      <c r="K260" s="32"/>
      <c r="L260" s="32">
        <v>0</v>
      </c>
      <c r="M260" s="43"/>
      <c r="N260" s="32">
        <v>567159</v>
      </c>
      <c r="O260" s="32"/>
      <c r="P260" s="32">
        <v>4172642434</v>
      </c>
      <c r="Q260" s="32"/>
      <c r="R260" s="32">
        <v>10053498</v>
      </c>
      <c r="S260" s="32"/>
      <c r="T260" s="32">
        <v>7530</v>
      </c>
      <c r="U260" s="32"/>
      <c r="V260" s="32">
        <v>72769251040</v>
      </c>
      <c r="W260" s="32"/>
      <c r="X260" s="33">
        <v>75252408045</v>
      </c>
      <c r="Y260" s="43"/>
      <c r="Z260" s="34">
        <f>X260/درآمدها!$J$5</f>
        <v>6.6675886403573499E-3</v>
      </c>
      <c r="AA260" s="213"/>
      <c r="AC260" s="213"/>
    </row>
    <row r="261" spans="1:29" s="31" customFormat="1">
      <c r="A261" s="31">
        <v>252</v>
      </c>
      <c r="B261" s="31" t="s">
        <v>202</v>
      </c>
      <c r="D261" s="41">
        <v>9382797</v>
      </c>
      <c r="E261" s="41"/>
      <c r="F261" s="41">
        <v>77836254397</v>
      </c>
      <c r="G261" s="41"/>
      <c r="H261" s="46">
        <v>85155230240</v>
      </c>
      <c r="I261" s="32"/>
      <c r="J261" s="32">
        <v>0</v>
      </c>
      <c r="K261" s="32"/>
      <c r="L261" s="32">
        <v>0</v>
      </c>
      <c r="M261" s="43"/>
      <c r="N261" s="32">
        <v>1502043</v>
      </c>
      <c r="O261" s="32"/>
      <c r="P261" s="32">
        <v>12242003658</v>
      </c>
      <c r="Q261" s="32"/>
      <c r="R261" s="32">
        <v>7880754</v>
      </c>
      <c r="S261" s="32"/>
      <c r="T261" s="32">
        <v>8050</v>
      </c>
      <c r="U261" s="32"/>
      <c r="V261" s="32">
        <v>65375854683</v>
      </c>
      <c r="W261" s="32"/>
      <c r="X261" s="33">
        <v>63062601288</v>
      </c>
      <c r="Y261" s="43"/>
      <c r="Z261" s="34">
        <f>X261/درآمدها!$J$5</f>
        <v>5.5875352683440304E-3</v>
      </c>
      <c r="AA261" s="213"/>
      <c r="AC261" s="213"/>
    </row>
    <row r="262" spans="1:29" s="31" customFormat="1">
      <c r="A262" s="31">
        <v>253</v>
      </c>
      <c r="B262" s="31" t="s">
        <v>201</v>
      </c>
      <c r="D262" s="41">
        <v>28548935</v>
      </c>
      <c r="E262" s="41"/>
      <c r="F262" s="41">
        <v>100323285615</v>
      </c>
      <c r="G262" s="41"/>
      <c r="H262" s="46">
        <v>103583601258</v>
      </c>
      <c r="I262" s="32"/>
      <c r="J262" s="32">
        <v>0</v>
      </c>
      <c r="K262" s="32"/>
      <c r="L262" s="32">
        <v>0</v>
      </c>
      <c r="M262" s="43"/>
      <c r="N262" s="32">
        <v>3881533</v>
      </c>
      <c r="O262" s="32"/>
      <c r="P262" s="32">
        <v>13594091308</v>
      </c>
      <c r="Q262" s="32"/>
      <c r="R262" s="32">
        <v>24667402</v>
      </c>
      <c r="S262" s="32"/>
      <c r="T262" s="32">
        <v>3498</v>
      </c>
      <c r="U262" s="32"/>
      <c r="V262" s="32">
        <v>86683262133</v>
      </c>
      <c r="W262" s="32"/>
      <c r="X262" s="33">
        <v>85773167095</v>
      </c>
      <c r="Y262" s="43"/>
      <c r="Z262" s="34">
        <f>X262/درآمدها!$J$5</f>
        <v>7.5997593888039519E-3</v>
      </c>
      <c r="AA262" s="213"/>
      <c r="AC262" s="213"/>
    </row>
    <row r="263" spans="1:29" s="31" customFormat="1">
      <c r="A263" s="31">
        <v>254</v>
      </c>
      <c r="B263" s="31" t="s">
        <v>388</v>
      </c>
      <c r="D263" s="41">
        <v>1013015</v>
      </c>
      <c r="E263" s="41"/>
      <c r="F263" s="41">
        <v>6345549398</v>
      </c>
      <c r="G263" s="41"/>
      <c r="H263" s="46">
        <v>9969176855</v>
      </c>
      <c r="I263" s="32"/>
      <c r="J263" s="32">
        <v>0</v>
      </c>
      <c r="K263" s="32"/>
      <c r="L263" s="32">
        <v>0</v>
      </c>
      <c r="M263" s="43"/>
      <c r="N263" s="32">
        <v>7988</v>
      </c>
      <c r="O263" s="32"/>
      <c r="P263" s="32">
        <v>55216889</v>
      </c>
      <c r="Q263" s="32"/>
      <c r="R263" s="32">
        <v>1005027</v>
      </c>
      <c r="S263" s="32"/>
      <c r="T263" s="32">
        <v>7300</v>
      </c>
      <c r="U263" s="32"/>
      <c r="V263" s="32">
        <v>6295512382</v>
      </c>
      <c r="W263" s="32"/>
      <c r="X263" s="33">
        <v>7293043757</v>
      </c>
      <c r="Y263" s="43"/>
      <c r="Z263" s="34">
        <f>X263/درآمدها!$J$5</f>
        <v>6.4618551048524508E-4</v>
      </c>
      <c r="AA263" s="213"/>
      <c r="AC263" s="213"/>
    </row>
    <row r="264" spans="1:29" s="31" customFormat="1">
      <c r="A264" s="31">
        <v>255</v>
      </c>
      <c r="B264" s="31" t="s">
        <v>375</v>
      </c>
      <c r="D264" s="41">
        <v>1842747</v>
      </c>
      <c r="E264" s="41"/>
      <c r="F264" s="41">
        <v>5318229330</v>
      </c>
      <c r="G264" s="41"/>
      <c r="H264" s="46">
        <v>2998628210</v>
      </c>
      <c r="I264" s="32"/>
      <c r="J264" s="32">
        <v>0</v>
      </c>
      <c r="K264" s="32"/>
      <c r="L264" s="32">
        <v>0</v>
      </c>
      <c r="M264" s="43"/>
      <c r="N264" s="32">
        <v>1842747</v>
      </c>
      <c r="O264" s="32"/>
      <c r="P264" s="32"/>
      <c r="Q264" s="32"/>
      <c r="R264" s="32">
        <v>0</v>
      </c>
      <c r="S264" s="32"/>
      <c r="T264" s="32">
        <v>0</v>
      </c>
      <c r="U264" s="32"/>
      <c r="V264" s="32">
        <v>0</v>
      </c>
      <c r="W264" s="32"/>
      <c r="X264" s="33">
        <v>0</v>
      </c>
      <c r="Y264" s="43"/>
      <c r="Z264" s="34">
        <f>X264/درآمدها!$J$5</f>
        <v>0</v>
      </c>
      <c r="AA264" s="213"/>
      <c r="AC264" s="213"/>
    </row>
    <row r="265" spans="1:29" s="31" customFormat="1">
      <c r="A265" s="31">
        <v>256</v>
      </c>
      <c r="B265" s="31" t="s">
        <v>443</v>
      </c>
      <c r="D265" s="41">
        <v>0</v>
      </c>
      <c r="E265" s="41"/>
      <c r="F265" s="41">
        <v>0</v>
      </c>
      <c r="G265" s="41"/>
      <c r="H265" s="46">
        <v>0</v>
      </c>
      <c r="I265" s="32"/>
      <c r="J265" s="32">
        <v>12866558</v>
      </c>
      <c r="K265" s="32"/>
      <c r="L265" s="32">
        <v>0</v>
      </c>
      <c r="M265" s="43"/>
      <c r="N265" s="32">
        <v>0</v>
      </c>
      <c r="O265" s="32"/>
      <c r="P265" s="32"/>
      <c r="Q265" s="32"/>
      <c r="R265" s="32">
        <v>12866558</v>
      </c>
      <c r="S265" s="32"/>
      <c r="T265" s="32">
        <v>5250</v>
      </c>
      <c r="U265" s="32"/>
      <c r="V265" s="32">
        <v>80264190038</v>
      </c>
      <c r="W265" s="32"/>
      <c r="X265" s="33">
        <v>67147510399</v>
      </c>
      <c r="Y265" s="43"/>
      <c r="Z265" s="34">
        <f>X265/درآمدها!$J$5</f>
        <v>5.9494704448118559E-3</v>
      </c>
      <c r="AA265" s="213"/>
      <c r="AC265" s="213"/>
    </row>
    <row r="266" spans="1:29" s="31" customFormat="1">
      <c r="B266" s="31" t="s">
        <v>429</v>
      </c>
      <c r="D266" s="41">
        <v>2648334</v>
      </c>
      <c r="E266" s="41"/>
      <c r="F266" s="41">
        <v>2999636002</v>
      </c>
      <c r="G266" s="41"/>
      <c r="H266" s="46">
        <v>3869887330</v>
      </c>
      <c r="I266" s="32"/>
      <c r="J266" s="32">
        <v>9470</v>
      </c>
      <c r="K266" s="32"/>
      <c r="L266" s="32">
        <v>14412019</v>
      </c>
      <c r="M266" s="43"/>
      <c r="N266" s="32">
        <v>2657804</v>
      </c>
      <c r="O266" s="32"/>
      <c r="P266" s="32">
        <v>14045175</v>
      </c>
      <c r="Q266" s="32"/>
      <c r="R266" s="32">
        <v>0</v>
      </c>
      <c r="S266" s="32"/>
      <c r="T266" s="32">
        <v>0</v>
      </c>
      <c r="U266" s="32"/>
      <c r="V266" s="32">
        <v>0</v>
      </c>
      <c r="W266" s="32"/>
      <c r="X266" s="33">
        <v>0</v>
      </c>
      <c r="Y266" s="43"/>
      <c r="Z266" s="34">
        <f>X266/درآمدها!$J$5</f>
        <v>0</v>
      </c>
      <c r="AA266" s="213"/>
      <c r="AC266" s="213"/>
    </row>
    <row r="267" spans="1:29" s="31" customFormat="1" ht="31.5" thickBot="1">
      <c r="B267" s="31" t="s">
        <v>385</v>
      </c>
      <c r="D267" s="41">
        <v>19460513</v>
      </c>
      <c r="E267" s="41"/>
      <c r="F267" s="41">
        <v>171951127625</v>
      </c>
      <c r="G267" s="41"/>
      <c r="H267" s="46">
        <v>131931010508</v>
      </c>
      <c r="I267" s="32"/>
      <c r="J267" s="32">
        <v>33650</v>
      </c>
      <c r="K267" s="32"/>
      <c r="L267" s="32">
        <v>224158719</v>
      </c>
      <c r="M267" s="43"/>
      <c r="N267" s="32">
        <v>19494163</v>
      </c>
      <c r="O267" s="32"/>
      <c r="P267" s="32">
        <v>1885680349</v>
      </c>
      <c r="Q267" s="32"/>
      <c r="R267" s="32">
        <v>0</v>
      </c>
      <c r="S267" s="32"/>
      <c r="T267" s="32">
        <v>0</v>
      </c>
      <c r="U267" s="32"/>
      <c r="V267" s="32">
        <v>0</v>
      </c>
      <c r="W267" s="32"/>
      <c r="X267" s="33">
        <v>0</v>
      </c>
      <c r="Y267" s="43"/>
      <c r="Z267" s="34">
        <f>X267/درآمدها!$J$5</f>
        <v>0</v>
      </c>
      <c r="AA267" s="213"/>
      <c r="AC267" s="213"/>
    </row>
    <row r="268" spans="1:29" s="31" customFormat="1" ht="31.5" thickBot="1">
      <c r="B268" s="200" t="s">
        <v>2</v>
      </c>
      <c r="E268" s="32"/>
      <c r="F268" s="56">
        <f>SUM(F10:F267)</f>
        <v>12527875959541</v>
      </c>
      <c r="G268" s="32"/>
      <c r="H268" s="56">
        <f>SUM(H10:H267)</f>
        <v>12755921786100</v>
      </c>
      <c r="I268" s="32"/>
      <c r="K268" s="33"/>
      <c r="L268" s="56">
        <f>SUM(L10:L267)</f>
        <v>502394582479</v>
      </c>
      <c r="M268" s="43"/>
      <c r="O268" s="33"/>
      <c r="P268" s="56">
        <f>SUM(P10:P267)</f>
        <v>1915921883364</v>
      </c>
      <c r="Q268" s="32"/>
      <c r="S268" s="32"/>
      <c r="T268" s="44"/>
      <c r="U268" s="32"/>
      <c r="V268" s="56">
        <f>SUM(V10:V267)</f>
        <v>11134952258198</v>
      </c>
      <c r="W268" s="32"/>
      <c r="X268" s="56">
        <f>SUM(X10:X267)</f>
        <v>10956754758987</v>
      </c>
      <c r="Y268" s="43"/>
      <c r="Z268" s="203">
        <f>SUM(Z10:Z267)</f>
        <v>0.97080127352890788</v>
      </c>
      <c r="AA268" s="213"/>
    </row>
    <row r="269" spans="1:29" s="31" customFormat="1" ht="31.5" thickTop="1">
      <c r="B269" s="200"/>
      <c r="D269" s="32"/>
      <c r="E269" s="32"/>
      <c r="F269" s="48"/>
      <c r="G269" s="32"/>
      <c r="H269" s="40"/>
      <c r="I269" s="32"/>
      <c r="J269" s="33"/>
      <c r="K269" s="33"/>
      <c r="L269" s="40"/>
      <c r="M269" s="43"/>
      <c r="N269" s="33"/>
      <c r="O269" s="33"/>
      <c r="P269" s="40"/>
      <c r="Q269" s="32"/>
      <c r="R269" s="32"/>
      <c r="S269" s="32"/>
      <c r="T269" s="44"/>
      <c r="U269" s="32"/>
      <c r="V269" s="40"/>
      <c r="W269" s="32"/>
      <c r="X269" s="40"/>
      <c r="Y269" s="43"/>
      <c r="Z269" s="57"/>
    </row>
    <row r="270" spans="1:29" s="31" customFormat="1">
      <c r="D270" s="32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2"/>
      <c r="Z270" s="34"/>
    </row>
    <row r="271" spans="1:29" s="31" customFormat="1">
      <c r="D271" s="32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2"/>
      <c r="Z271" s="34"/>
    </row>
    <row r="272" spans="1:29" s="31" customFormat="1">
      <c r="D272" s="32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2"/>
      <c r="Z272" s="34"/>
    </row>
    <row r="273" spans="4:26" s="31" customFormat="1">
      <c r="D273" s="32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2"/>
      <c r="Z273" s="34"/>
    </row>
    <row r="274" spans="4:26" s="31" customFormat="1">
      <c r="D274" s="32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2"/>
      <c r="Z274" s="34"/>
    </row>
    <row r="275" spans="4:26" s="31" customFormat="1"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2"/>
      <c r="Z275" s="34"/>
    </row>
    <row r="276" spans="4:26" s="31" customFormat="1">
      <c r="D276" s="32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2"/>
      <c r="Z276" s="34"/>
    </row>
    <row r="277" spans="4:26" s="31" customFormat="1">
      <c r="D277" s="32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2"/>
      <c r="Z277" s="34"/>
    </row>
    <row r="278" spans="4:26" s="31" customFormat="1">
      <c r="D278" s="3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2"/>
      <c r="Z278" s="34"/>
    </row>
    <row r="279" spans="4:26" s="31" customFormat="1">
      <c r="D279" s="32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2"/>
      <c r="Z279" s="34"/>
    </row>
    <row r="280" spans="4:26" s="31" customFormat="1">
      <c r="D280" s="32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2"/>
      <c r="Z280" s="34"/>
    </row>
    <row r="281" spans="4:26" s="31" customFormat="1">
      <c r="D281" s="32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2"/>
      <c r="Z281" s="34"/>
    </row>
  </sheetData>
  <mergeCells count="23">
    <mergeCell ref="B1:Z1"/>
    <mergeCell ref="B2:Z2"/>
    <mergeCell ref="B3:Z3"/>
    <mergeCell ref="B8:B9"/>
    <mergeCell ref="J8:L8"/>
    <mergeCell ref="N8:P8"/>
    <mergeCell ref="S8:S9"/>
    <mergeCell ref="W8:W9"/>
    <mergeCell ref="V8:V9"/>
    <mergeCell ref="R8:R9"/>
    <mergeCell ref="F8:F9"/>
    <mergeCell ref="D8:D9"/>
    <mergeCell ref="E8:E9"/>
    <mergeCell ref="B5:Z5"/>
    <mergeCell ref="B4:Z4"/>
    <mergeCell ref="J7:P7"/>
    <mergeCell ref="D7:H7"/>
    <mergeCell ref="R7:Z7"/>
    <mergeCell ref="G8:G9"/>
    <mergeCell ref="H8:H9"/>
    <mergeCell ref="X8:X9"/>
    <mergeCell ref="T8:T9"/>
    <mergeCell ref="Z8:Z9"/>
  </mergeCells>
  <phoneticPr fontId="24" type="noConversion"/>
  <conditionalFormatting sqref="B10:B40 B42:B269">
    <cfRule type="duplicateValues" dxfId="1" priority="36"/>
  </conditionalFormatting>
  <conditionalFormatting sqref="B270:B1048576 B1:B9">
    <cfRule type="duplicateValues" dxfId="0" priority="38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5"/>
  <sheetViews>
    <sheetView rightToLeft="1" view="pageBreakPreview" zoomScale="60" zoomScaleNormal="100" workbookViewId="0">
      <selection activeCell="E16" sqref="E16"/>
    </sheetView>
  </sheetViews>
  <sheetFormatPr defaultColWidth="9.140625" defaultRowHeight="15.75"/>
  <cols>
    <col min="1" max="1" width="29" style="68" customWidth="1"/>
    <col min="2" max="2" width="0.5703125" style="68" customWidth="1"/>
    <col min="3" max="3" width="12.5703125" style="68" customWidth="1"/>
    <col min="4" max="4" width="0.5703125" style="68" customWidth="1"/>
    <col min="5" max="5" width="29.140625" style="68" customWidth="1"/>
    <col min="6" max="6" width="0.5703125" style="68" customWidth="1"/>
    <col min="7" max="7" width="20.28515625" style="68" bestFit="1" customWidth="1"/>
    <col min="8" max="8" width="0.5703125" style="68" customWidth="1"/>
    <col min="9" max="9" width="16.5703125" style="68" bestFit="1" customWidth="1"/>
    <col min="10" max="10" width="0.42578125" style="68" customWidth="1"/>
    <col min="11" max="11" width="17.28515625" style="68" bestFit="1" customWidth="1"/>
    <col min="12" max="12" width="0.7109375" style="68" customWidth="1"/>
    <col min="13" max="13" width="7.85546875" style="68" bestFit="1" customWidth="1"/>
    <col min="14" max="14" width="1.140625" style="68" customWidth="1"/>
    <col min="15" max="15" width="17.28515625" style="68" bestFit="1" customWidth="1"/>
    <col min="16" max="16" width="0.5703125" style="68" customWidth="1"/>
    <col min="17" max="17" width="22.5703125" style="68" bestFit="1" customWidth="1"/>
    <col min="18" max="18" width="0.5703125" style="68" customWidth="1"/>
    <col min="19" max="19" width="13.7109375" style="68" bestFit="1" customWidth="1"/>
    <col min="20" max="20" width="17.28515625" style="68" bestFit="1" customWidth="1"/>
    <col min="21" max="21" width="0.5703125" style="68" customWidth="1"/>
    <col min="22" max="22" width="7.85546875" style="68" bestFit="1" customWidth="1"/>
    <col min="23" max="23" width="13.140625" style="68" bestFit="1" customWidth="1"/>
    <col min="24" max="24" width="0.5703125" style="68" customWidth="1"/>
    <col min="25" max="25" width="7.85546875" style="68" bestFit="1" customWidth="1"/>
    <col min="26" max="26" width="0.42578125" style="68" customWidth="1"/>
    <col min="27" max="27" width="21" style="68" bestFit="1" customWidth="1"/>
    <col min="28" max="28" width="0.7109375" style="68" customWidth="1"/>
    <col min="29" max="29" width="17.28515625" style="68" bestFit="1" customWidth="1"/>
    <col min="30" max="30" width="0.7109375" style="68" customWidth="1"/>
    <col min="31" max="31" width="22.5703125" style="68" bestFit="1" customWidth="1"/>
    <col min="32" max="32" width="0.7109375" style="68" customWidth="1"/>
    <col min="33" max="33" width="16.5703125" style="68" customWidth="1"/>
    <col min="34" max="34" width="20.42578125" style="6" customWidth="1"/>
    <col min="35" max="35" width="25.42578125" style="6" bestFit="1" customWidth="1"/>
    <col min="36" max="36" width="14.5703125" style="6" bestFit="1" customWidth="1"/>
    <col min="37" max="16384" width="9.140625" style="6"/>
  </cols>
  <sheetData>
    <row r="1" spans="1:36" s="1" customFormat="1" ht="24.75">
      <c r="A1" s="264" t="s">
        <v>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6" s="1" customFormat="1" ht="24.75">
      <c r="A2" s="264" t="s">
        <v>47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</row>
    <row r="3" spans="1:36" s="1" customFormat="1" ht="24.75">
      <c r="A3" s="264" t="str">
        <f>' سهام'!B3</f>
        <v>برای ماه منتهی به 1402/11/30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</row>
    <row r="4" spans="1:36" ht="24.75">
      <c r="A4" s="270" t="s">
        <v>61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</row>
    <row r="5" spans="1:36" ht="24.7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6" ht="27.75" customHeight="1" thickBot="1">
      <c r="A6" s="263" t="s">
        <v>62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 t="str">
        <f>' سهام'!$D$7</f>
        <v>1402/10/30</v>
      </c>
      <c r="N6" s="263"/>
      <c r="O6" s="263"/>
      <c r="P6" s="263"/>
      <c r="Q6" s="263"/>
      <c r="R6" s="59"/>
      <c r="S6" s="271" t="s">
        <v>7</v>
      </c>
      <c r="T6" s="271"/>
      <c r="U6" s="271"/>
      <c r="V6" s="271"/>
      <c r="W6" s="271"/>
      <c r="X6" s="58"/>
      <c r="Y6" s="263" t="str">
        <f>' سهام'!R7</f>
        <v>1402/11/30</v>
      </c>
      <c r="Z6" s="263"/>
      <c r="AA6" s="263"/>
      <c r="AB6" s="263"/>
      <c r="AC6" s="263"/>
      <c r="AD6" s="263"/>
      <c r="AE6" s="263"/>
      <c r="AF6" s="263"/>
      <c r="AG6" s="263"/>
    </row>
    <row r="7" spans="1:36" ht="26.25" customHeight="1">
      <c r="A7" s="261" t="s">
        <v>63</v>
      </c>
      <c r="B7" s="60"/>
      <c r="C7" s="267" t="s">
        <v>64</v>
      </c>
      <c r="D7" s="60"/>
      <c r="E7" s="269" t="s">
        <v>69</v>
      </c>
      <c r="F7" s="60"/>
      <c r="G7" s="262" t="s">
        <v>65</v>
      </c>
      <c r="H7" s="60"/>
      <c r="I7" s="267" t="s">
        <v>23</v>
      </c>
      <c r="J7" s="60"/>
      <c r="K7" s="269" t="s">
        <v>66</v>
      </c>
      <c r="L7" s="61"/>
      <c r="M7" s="265" t="s">
        <v>3</v>
      </c>
      <c r="N7" s="262"/>
      <c r="O7" s="262" t="s">
        <v>0</v>
      </c>
      <c r="P7" s="262"/>
      <c r="Q7" s="262" t="s">
        <v>21</v>
      </c>
      <c r="R7" s="60"/>
      <c r="S7" s="264" t="s">
        <v>4</v>
      </c>
      <c r="T7" s="264"/>
      <c r="U7" s="58"/>
      <c r="V7" s="264" t="s">
        <v>5</v>
      </c>
      <c r="W7" s="264"/>
      <c r="X7" s="58"/>
      <c r="Y7" s="265" t="s">
        <v>3</v>
      </c>
      <c r="Z7" s="261"/>
      <c r="AA7" s="262" t="s">
        <v>67</v>
      </c>
      <c r="AB7" s="60"/>
      <c r="AC7" s="262" t="s">
        <v>0</v>
      </c>
      <c r="AD7" s="261"/>
      <c r="AE7" s="262" t="s">
        <v>21</v>
      </c>
      <c r="AF7" s="62"/>
      <c r="AG7" s="262" t="s">
        <v>22</v>
      </c>
    </row>
    <row r="8" spans="1:36" s="8" customFormat="1" ht="55.5" customHeight="1" thickBot="1">
      <c r="A8" s="263"/>
      <c r="B8" s="60"/>
      <c r="C8" s="268"/>
      <c r="D8" s="60"/>
      <c r="E8" s="268"/>
      <c r="F8" s="60"/>
      <c r="G8" s="263"/>
      <c r="H8" s="60"/>
      <c r="I8" s="268"/>
      <c r="J8" s="60"/>
      <c r="K8" s="268"/>
      <c r="L8" s="59"/>
      <c r="M8" s="266"/>
      <c r="N8" s="261"/>
      <c r="O8" s="263"/>
      <c r="P8" s="261"/>
      <c r="Q8" s="263"/>
      <c r="R8" s="60"/>
      <c r="S8" s="63" t="s">
        <v>3</v>
      </c>
      <c r="T8" s="63" t="s">
        <v>0</v>
      </c>
      <c r="U8" s="64"/>
      <c r="V8" s="63" t="s">
        <v>3</v>
      </c>
      <c r="W8" s="63" t="s">
        <v>46</v>
      </c>
      <c r="X8" s="64"/>
      <c r="Y8" s="266"/>
      <c r="Z8" s="261"/>
      <c r="AA8" s="263"/>
      <c r="AB8" s="60"/>
      <c r="AC8" s="263"/>
      <c r="AD8" s="261"/>
      <c r="AE8" s="263"/>
      <c r="AF8" s="62"/>
      <c r="AG8" s="263"/>
      <c r="AH8" s="7"/>
      <c r="AJ8" s="7"/>
    </row>
    <row r="9" spans="1:36" s="8" customFormat="1" ht="55.5" customHeight="1" thickBot="1">
      <c r="A9" s="65" t="s">
        <v>81</v>
      </c>
      <c r="B9" s="60"/>
      <c r="C9" s="51" t="s">
        <v>235</v>
      </c>
      <c r="D9" s="31"/>
      <c r="E9" s="51" t="s">
        <v>217</v>
      </c>
      <c r="F9" s="31"/>
      <c r="G9" s="51" t="s">
        <v>81</v>
      </c>
      <c r="H9" s="31"/>
      <c r="I9" s="51" t="s">
        <v>81</v>
      </c>
      <c r="J9" s="51"/>
      <c r="K9" s="32">
        <v>0</v>
      </c>
      <c r="L9" s="59"/>
      <c r="M9" s="33">
        <v>0</v>
      </c>
      <c r="N9" s="43"/>
      <c r="O9" s="33">
        <v>0</v>
      </c>
      <c r="P9" s="33"/>
      <c r="Q9" s="33">
        <v>0</v>
      </c>
      <c r="R9" s="33"/>
      <c r="S9" s="33">
        <v>0</v>
      </c>
      <c r="T9" s="33">
        <v>0</v>
      </c>
      <c r="U9" s="33"/>
      <c r="V9" s="33">
        <v>0</v>
      </c>
      <c r="W9" s="33">
        <v>0</v>
      </c>
      <c r="X9" s="33"/>
      <c r="Y9" s="33">
        <v>0</v>
      </c>
      <c r="Z9" s="33"/>
      <c r="AA9" s="33">
        <v>0</v>
      </c>
      <c r="AB9" s="33"/>
      <c r="AC9" s="33">
        <v>0</v>
      </c>
      <c r="AD9" s="33"/>
      <c r="AE9" s="33">
        <v>0</v>
      </c>
      <c r="AF9" s="66"/>
      <c r="AG9" s="34">
        <f>AE9/درآمدها!$J$5</f>
        <v>0</v>
      </c>
      <c r="AH9" s="7"/>
      <c r="AI9" s="3"/>
      <c r="AJ9" s="7"/>
    </row>
    <row r="10" spans="1:36" s="8" customFormat="1" ht="55.5" customHeight="1" thickBot="1">
      <c r="A10" s="35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8"/>
      <c r="O10" s="69">
        <f>SUM(O9:O9)</f>
        <v>0</v>
      </c>
      <c r="P10" s="68"/>
      <c r="Q10" s="69">
        <f>SUM(Q9:Q9)</f>
        <v>0</v>
      </c>
      <c r="R10" s="68"/>
      <c r="S10" s="68"/>
      <c r="T10" s="69">
        <f>SUM(T9:T9)</f>
        <v>0</v>
      </c>
      <c r="U10" s="68"/>
      <c r="V10" s="68"/>
      <c r="W10" s="69">
        <f>SUM(W9:W9)</f>
        <v>0</v>
      </c>
      <c r="X10" s="68"/>
      <c r="Y10" s="68"/>
      <c r="Z10" s="68"/>
      <c r="AA10" s="68"/>
      <c r="AB10" s="68"/>
      <c r="AC10" s="69">
        <f>SUM(AC9:AC9)</f>
        <v>0</v>
      </c>
      <c r="AD10" s="68"/>
      <c r="AE10" s="69">
        <f>SUM(AE9:AE9)</f>
        <v>0</v>
      </c>
      <c r="AF10" s="68"/>
      <c r="AG10" s="70">
        <f>SUM(AG9:AG9)</f>
        <v>0</v>
      </c>
      <c r="AH10" s="7"/>
      <c r="AI10" s="3"/>
      <c r="AJ10" s="7"/>
    </row>
    <row r="11" spans="1:36" s="8" customFormat="1" ht="55.5" customHeight="1" thickTop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68"/>
      <c r="N11" s="68"/>
      <c r="O11" s="71"/>
      <c r="P11" s="68"/>
      <c r="Q11" s="71"/>
      <c r="R11" s="68"/>
      <c r="S11" s="68"/>
      <c r="T11" s="71"/>
      <c r="U11" s="68"/>
      <c r="V11" s="68"/>
      <c r="W11" s="71"/>
      <c r="X11" s="68"/>
      <c r="Y11" s="68"/>
      <c r="Z11" s="68"/>
      <c r="AA11" s="68"/>
      <c r="AB11" s="68"/>
      <c r="AC11" s="71"/>
      <c r="AD11" s="68"/>
      <c r="AE11" s="71"/>
      <c r="AF11" s="68"/>
      <c r="AG11" s="71"/>
      <c r="AH11" s="7"/>
      <c r="AJ11" s="7"/>
    </row>
    <row r="12" spans="1:36" s="8" customFormat="1" ht="55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7"/>
      <c r="AI12" s="3"/>
      <c r="AJ12" s="7"/>
    </row>
    <row r="13" spans="1:36" s="9" customFormat="1" ht="30.7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J13" s="7"/>
    </row>
    <row r="14" spans="1:36" s="10" customFormat="1" ht="31.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D14" s="33"/>
      <c r="AE14" s="33"/>
      <c r="AF14" s="33"/>
      <c r="AG14" s="34"/>
    </row>
    <row r="15" spans="1:36" s="3" customFormat="1" ht="30.7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3"/>
      <c r="AE15" s="33"/>
      <c r="AF15" s="33"/>
      <c r="AG15" s="34"/>
    </row>
    <row r="16" spans="1:36" s="3" customFormat="1" ht="30.7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3"/>
      <c r="AE16" s="33"/>
      <c r="AF16" s="33"/>
      <c r="AG16" s="72"/>
    </row>
    <row r="17" spans="1:33" s="3" customFormat="1" ht="30.7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1:33" s="3" customFormat="1" ht="30.7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s="3" customFormat="1" ht="30.7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s="3" customFormat="1" ht="30.7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s="3" customFormat="1" ht="30.7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s="3" customFormat="1" ht="30.7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s="3" customFormat="1" ht="30.7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 s="3" customFormat="1" ht="30.7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 s="3" customFormat="1" ht="30.7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S14"/>
  <sheetViews>
    <sheetView rightToLeft="1" view="pageBreakPreview" zoomScale="90" zoomScaleNormal="100" zoomScaleSheetLayoutView="90" workbookViewId="0">
      <selection activeCell="C34" sqref="C34"/>
    </sheetView>
  </sheetViews>
  <sheetFormatPr defaultColWidth="9.140625" defaultRowHeight="15"/>
  <cols>
    <col min="1" max="1" width="23.28515625" style="99" customWidth="1"/>
    <col min="2" max="2" width="0.7109375" style="99" customWidth="1"/>
    <col min="3" max="3" width="27.140625" style="99" bestFit="1" customWidth="1"/>
    <col min="4" max="4" width="0.7109375" style="99" customWidth="1"/>
    <col min="5" max="5" width="9.5703125" style="99" bestFit="1" customWidth="1"/>
    <col min="6" max="6" width="0.7109375" style="99" customWidth="1"/>
    <col min="7" max="7" width="15.85546875" style="99" bestFit="1" customWidth="1"/>
    <col min="8" max="8" width="0.7109375" style="99" customWidth="1"/>
    <col min="9" max="9" width="9.28515625" style="99" customWidth="1"/>
    <col min="10" max="10" width="0.5703125" style="99" customWidth="1"/>
    <col min="11" max="11" width="22.85546875" style="100" bestFit="1" customWidth="1"/>
    <col min="12" max="12" width="0.7109375" style="99" customWidth="1"/>
    <col min="13" max="13" width="21.85546875" style="99" customWidth="1"/>
    <col min="14" max="14" width="0.42578125" style="99" customWidth="1"/>
    <col min="15" max="15" width="22.140625" style="99" customWidth="1"/>
    <col min="16" max="16" width="0.42578125" style="99" customWidth="1"/>
    <col min="17" max="17" width="22.7109375" style="99" bestFit="1" customWidth="1"/>
    <col min="18" max="18" width="0.5703125" style="99" customWidth="1"/>
    <col min="19" max="19" width="12.140625" style="99" customWidth="1"/>
    <col min="20" max="16384" width="9.140625" style="11"/>
  </cols>
  <sheetData>
    <row r="1" spans="1:19" ht="18.75">
      <c r="A1" s="272" t="s">
        <v>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8.75">
      <c r="A2" s="272" t="s">
        <v>47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8.75">
      <c r="A3" s="272" t="str">
        <f>' سهام'!B3</f>
        <v>برای ماه منتهی به 1402/11/30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19" ht="18.75">
      <c r="A4" s="275" t="s">
        <v>48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</row>
    <row r="5" spans="1:19" ht="18.75" thickBot="1">
      <c r="A5" s="75"/>
      <c r="B5" s="75"/>
      <c r="C5" s="76"/>
      <c r="D5" s="76"/>
      <c r="E5" s="76"/>
      <c r="F5" s="76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</row>
    <row r="6" spans="1:19" ht="18.75" customHeight="1" thickBot="1">
      <c r="A6" s="78"/>
      <c r="B6" s="75"/>
      <c r="C6" s="276" t="s">
        <v>11</v>
      </c>
      <c r="D6" s="276"/>
      <c r="E6" s="276"/>
      <c r="F6" s="276"/>
      <c r="G6" s="276"/>
      <c r="H6" s="276"/>
      <c r="I6" s="276"/>
      <c r="J6" s="79"/>
      <c r="K6" s="80" t="str">
        <f>اوراق!M6</f>
        <v>1402/10/30</v>
      </c>
      <c r="L6" s="81"/>
      <c r="M6" s="286" t="s">
        <v>7</v>
      </c>
      <c r="N6" s="286"/>
      <c r="O6" s="286"/>
      <c r="P6" s="75"/>
      <c r="Q6" s="276" t="str">
        <f>اوراق!Y6</f>
        <v>1402/11/30</v>
      </c>
      <c r="R6" s="276"/>
      <c r="S6" s="276"/>
    </row>
    <row r="7" spans="1:19" ht="24" customHeight="1">
      <c r="A7" s="279" t="s">
        <v>8</v>
      </c>
      <c r="B7" s="83"/>
      <c r="C7" s="283" t="s">
        <v>9</v>
      </c>
      <c r="D7" s="83"/>
      <c r="E7" s="283" t="s">
        <v>10</v>
      </c>
      <c r="F7" s="83"/>
      <c r="G7" s="283" t="s">
        <v>33</v>
      </c>
      <c r="H7" s="83"/>
      <c r="I7" s="283" t="s">
        <v>78</v>
      </c>
      <c r="J7" s="279"/>
      <c r="K7" s="281" t="s">
        <v>6</v>
      </c>
      <c r="L7" s="83"/>
      <c r="M7" s="284" t="s">
        <v>35</v>
      </c>
      <c r="N7" s="86"/>
      <c r="O7" s="284" t="s">
        <v>36</v>
      </c>
      <c r="P7" s="75"/>
      <c r="Q7" s="277" t="s">
        <v>6</v>
      </c>
      <c r="R7" s="279"/>
      <c r="S7" s="273" t="s">
        <v>22</v>
      </c>
    </row>
    <row r="8" spans="1:19" ht="18.75" thickBot="1">
      <c r="A8" s="280"/>
      <c r="B8" s="83"/>
      <c r="C8" s="274"/>
      <c r="D8" s="87"/>
      <c r="E8" s="274"/>
      <c r="F8" s="87"/>
      <c r="G8" s="274"/>
      <c r="H8" s="87"/>
      <c r="I8" s="274"/>
      <c r="J8" s="279"/>
      <c r="K8" s="282"/>
      <c r="L8" s="83"/>
      <c r="M8" s="285"/>
      <c r="N8" s="75"/>
      <c r="O8" s="285"/>
      <c r="P8" s="75"/>
      <c r="Q8" s="278"/>
      <c r="R8" s="279"/>
      <c r="S8" s="274"/>
    </row>
    <row r="9" spans="1:19" ht="18">
      <c r="A9" s="82" t="s">
        <v>238</v>
      </c>
      <c r="B9" s="83"/>
      <c r="C9" s="84" t="s">
        <v>239</v>
      </c>
      <c r="D9" s="83"/>
      <c r="E9" s="89" t="s">
        <v>80</v>
      </c>
      <c r="F9" s="83"/>
      <c r="G9" s="84" t="s">
        <v>81</v>
      </c>
      <c r="H9" s="83"/>
      <c r="I9" s="84" t="s">
        <v>81</v>
      </c>
      <c r="J9" s="82"/>
      <c r="K9" s="85">
        <v>403080</v>
      </c>
      <c r="L9" s="83"/>
      <c r="M9" s="90">
        <v>1650</v>
      </c>
      <c r="N9" s="91"/>
      <c r="O9" s="90">
        <v>0</v>
      </c>
      <c r="P9" s="92"/>
      <c r="Q9" s="85">
        <f>K9+M9-O9</f>
        <v>404730</v>
      </c>
      <c r="R9" s="82"/>
      <c r="S9" s="93">
        <f>Q9/درآمدها!$J$5</f>
        <v>3.5860289664061212E-8</v>
      </c>
    </row>
    <row r="10" spans="1:19" ht="18">
      <c r="A10" s="82" t="s">
        <v>240</v>
      </c>
      <c r="B10" s="83"/>
      <c r="C10" s="84" t="s">
        <v>241</v>
      </c>
      <c r="D10" s="83"/>
      <c r="E10" s="89" t="s">
        <v>80</v>
      </c>
      <c r="F10" s="83"/>
      <c r="G10" s="84" t="s">
        <v>81</v>
      </c>
      <c r="H10" s="83"/>
      <c r="I10" s="84" t="s">
        <v>81</v>
      </c>
      <c r="J10" s="82"/>
      <c r="K10" s="85">
        <v>1009587</v>
      </c>
      <c r="L10" s="83"/>
      <c r="M10" s="90">
        <v>4149</v>
      </c>
      <c r="N10" s="91"/>
      <c r="O10" s="90">
        <v>0</v>
      </c>
      <c r="P10" s="92"/>
      <c r="Q10" s="85">
        <f>K10+M10-O10</f>
        <v>1013736</v>
      </c>
      <c r="R10" s="82"/>
      <c r="S10" s="93">
        <f>Q10/درآمدها!$J$5</f>
        <v>8.9820044481226384E-8</v>
      </c>
    </row>
    <row r="11" spans="1:19" s="2" customFormat="1" ht="18.75" thickBot="1">
      <c r="A11" s="89" t="s">
        <v>215</v>
      </c>
      <c r="B11" s="75"/>
      <c r="C11" s="94" t="s">
        <v>216</v>
      </c>
      <c r="D11" s="75"/>
      <c r="E11" s="89" t="s">
        <v>80</v>
      </c>
      <c r="F11" s="75"/>
      <c r="G11" s="94" t="s">
        <v>81</v>
      </c>
      <c r="H11" s="75"/>
      <c r="I11" s="95" t="s">
        <v>81</v>
      </c>
      <c r="J11" s="96"/>
      <c r="K11" s="96">
        <v>27234912475</v>
      </c>
      <c r="L11" s="96"/>
      <c r="M11" s="90">
        <v>1758358953194</v>
      </c>
      <c r="N11" s="96"/>
      <c r="O11" s="90">
        <v>1731213220768</v>
      </c>
      <c r="P11" s="96"/>
      <c r="Q11" s="85">
        <f>K11+M11-O11</f>
        <v>54380644901</v>
      </c>
      <c r="R11" s="75"/>
      <c r="S11" s="93">
        <f>Q11/درآمدها!$J$5</f>
        <v>4.8182879407711642E-3</v>
      </c>
    </row>
    <row r="12" spans="1:19" s="2" customFormat="1" ht="18.75" thickBot="1">
      <c r="A12" s="82"/>
      <c r="B12" s="83"/>
      <c r="C12" s="83"/>
      <c r="D12" s="83"/>
      <c r="E12" s="83"/>
      <c r="F12" s="83"/>
      <c r="G12" s="83"/>
      <c r="H12" s="83"/>
      <c r="I12" s="83"/>
      <c r="J12" s="82"/>
      <c r="K12" s="97">
        <f>SUM(K9:K11)</f>
        <v>27236325142</v>
      </c>
      <c r="L12" s="75"/>
      <c r="M12" s="97">
        <f>SUM(M9:M11)</f>
        <v>1758358958993</v>
      </c>
      <c r="N12" s="75"/>
      <c r="O12" s="97">
        <f>SUM(O9:O11)</f>
        <v>1731213220768</v>
      </c>
      <c r="P12" s="75"/>
      <c r="Q12" s="97">
        <f>SUM(Q9:Q11)</f>
        <v>54382063367</v>
      </c>
      <c r="R12" s="75"/>
      <c r="S12" s="98">
        <f>SUM(S9:S11)</f>
        <v>4.8184136211053092E-3</v>
      </c>
    </row>
    <row r="13" spans="1:19" s="2" customFormat="1" ht="18.75" thickTop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100"/>
      <c r="L13" s="75"/>
      <c r="M13" s="99"/>
      <c r="N13" s="75"/>
      <c r="O13" s="99"/>
      <c r="P13" s="75"/>
      <c r="Q13" s="99"/>
      <c r="R13" s="75"/>
      <c r="S13" s="99"/>
    </row>
    <row r="14" spans="1:19" s="2" customFormat="1" ht="24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100"/>
      <c r="L14" s="75"/>
      <c r="M14" s="99"/>
      <c r="N14" s="75"/>
      <c r="O14" s="99"/>
      <c r="P14" s="75"/>
      <c r="Q14" s="99"/>
      <c r="R14" s="75"/>
      <c r="S14" s="99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8"/>
  <sheetViews>
    <sheetView rightToLeft="1" view="pageBreakPreview" zoomScaleNormal="100" zoomScaleSheetLayoutView="100" workbookViewId="0">
      <selection activeCell="G11" sqref="G11"/>
    </sheetView>
  </sheetViews>
  <sheetFormatPr defaultColWidth="9.140625" defaultRowHeight="18"/>
  <cols>
    <col min="1" max="1" width="60.140625" style="115" customWidth="1"/>
    <col min="2" max="2" width="1" style="115" customWidth="1"/>
    <col min="3" max="3" width="9.140625" style="116"/>
    <col min="4" max="4" width="1.140625" style="116" customWidth="1"/>
    <col min="5" max="5" width="25.28515625" style="117" bestFit="1" customWidth="1"/>
    <col min="6" max="6" width="1" style="116" customWidth="1"/>
    <col min="7" max="7" width="19.7109375" style="116" customWidth="1"/>
    <col min="8" max="8" width="0.42578125" style="116" customWidth="1"/>
    <col min="9" max="9" width="24.5703125" style="116" customWidth="1"/>
    <col min="10" max="10" width="25.5703125" style="29" bestFit="1" customWidth="1"/>
    <col min="11" max="11" width="24" style="29" bestFit="1" customWidth="1"/>
    <col min="12" max="12" width="17.28515625" style="14" bestFit="1" customWidth="1"/>
    <col min="13" max="13" width="14.85546875" style="14" bestFit="1" customWidth="1"/>
    <col min="14" max="16384" width="9.140625" style="14"/>
  </cols>
  <sheetData>
    <row r="1" spans="1:11" ht="21">
      <c r="A1" s="272" t="s">
        <v>84</v>
      </c>
      <c r="B1" s="272"/>
      <c r="C1" s="272"/>
      <c r="D1" s="272"/>
      <c r="E1" s="272"/>
      <c r="F1" s="272"/>
      <c r="G1" s="272"/>
      <c r="H1" s="272"/>
      <c r="I1" s="272"/>
      <c r="J1" s="24"/>
      <c r="K1" s="24"/>
    </row>
    <row r="2" spans="1:11" ht="21">
      <c r="A2" s="272" t="s">
        <v>47</v>
      </c>
      <c r="B2" s="272"/>
      <c r="C2" s="272"/>
      <c r="D2" s="272"/>
      <c r="E2" s="272"/>
      <c r="F2" s="272"/>
      <c r="G2" s="272"/>
      <c r="H2" s="272"/>
      <c r="I2" s="272"/>
      <c r="J2" s="25"/>
      <c r="K2" s="24"/>
    </row>
    <row r="3" spans="1:11" ht="21.75" thickBot="1">
      <c r="A3" s="272" t="str">
        <f>سپرده!A3</f>
        <v>برای ماه منتهی به 1402/11/30</v>
      </c>
      <c r="B3" s="272"/>
      <c r="C3" s="272"/>
      <c r="D3" s="272"/>
      <c r="E3" s="272"/>
      <c r="F3" s="272"/>
      <c r="G3" s="272"/>
      <c r="H3" s="272"/>
      <c r="I3" s="272"/>
      <c r="J3" s="24"/>
      <c r="K3" s="24"/>
    </row>
    <row r="4" spans="1:11" ht="21.75" thickBot="1">
      <c r="A4" s="74" t="s">
        <v>27</v>
      </c>
      <c r="B4" s="101"/>
      <c r="C4" s="101"/>
      <c r="D4" s="101"/>
      <c r="E4" s="101"/>
      <c r="F4" s="101"/>
      <c r="G4" s="101"/>
      <c r="H4" s="101"/>
      <c r="I4" s="101"/>
      <c r="J4" s="5">
        <v>-319853972747</v>
      </c>
      <c r="K4" s="26" t="s">
        <v>79</v>
      </c>
    </row>
    <row r="5" spans="1:11" ht="21.75" customHeight="1" thickBot="1">
      <c r="A5" s="74"/>
      <c r="B5" s="74"/>
      <c r="C5" s="74"/>
      <c r="D5" s="74"/>
      <c r="E5" s="276" t="str">
        <f>اوراق!Y6</f>
        <v>1402/11/30</v>
      </c>
      <c r="F5" s="276"/>
      <c r="G5" s="276"/>
      <c r="H5" s="276"/>
      <c r="I5" s="276"/>
      <c r="J5" s="5">
        <v>11286300355951</v>
      </c>
      <c r="K5" s="26" t="s">
        <v>331</v>
      </c>
    </row>
    <row r="6" spans="1:11" ht="21.75" customHeight="1" thickBot="1">
      <c r="A6" s="88" t="s">
        <v>37</v>
      </c>
      <c r="B6" s="94"/>
      <c r="C6" s="102" t="s">
        <v>38</v>
      </c>
      <c r="D6" s="86"/>
      <c r="E6" s="103" t="s">
        <v>6</v>
      </c>
      <c r="F6" s="86"/>
      <c r="G6" s="102" t="s">
        <v>19</v>
      </c>
      <c r="H6" s="86"/>
      <c r="I6" s="102" t="s">
        <v>77</v>
      </c>
      <c r="J6" s="27"/>
      <c r="K6" s="27"/>
    </row>
    <row r="7" spans="1:11" ht="21" customHeight="1">
      <c r="A7" s="74" t="s">
        <v>43</v>
      </c>
      <c r="B7" s="74"/>
      <c r="C7" s="104" t="s">
        <v>49</v>
      </c>
      <c r="D7" s="101"/>
      <c r="E7" s="105">
        <f>'درآمد سرمایه گذاری در سهام '!S301</f>
        <v>-387051119441</v>
      </c>
      <c r="F7" s="101"/>
      <c r="G7" s="106">
        <f>E7/$E$11</f>
        <v>1.0725616208035902</v>
      </c>
      <c r="H7" s="107"/>
      <c r="I7" s="106">
        <f>E7/$J$5</f>
        <v>-3.4293887920226848E-2</v>
      </c>
      <c r="J7" s="27"/>
      <c r="K7" s="28"/>
    </row>
    <row r="8" spans="1:11" ht="18.75" customHeight="1">
      <c r="A8" s="74" t="s">
        <v>44</v>
      </c>
      <c r="B8" s="74"/>
      <c r="C8" s="104" t="s">
        <v>50</v>
      </c>
      <c r="D8" s="101"/>
      <c r="E8" s="108">
        <f>'درآمد سرمایه گذاری در اوراق بها'!Q12</f>
        <v>0</v>
      </c>
      <c r="F8" s="101"/>
      <c r="G8" s="106">
        <f t="shared" ref="G8:G10" si="0">E8/$E$11</f>
        <v>0</v>
      </c>
      <c r="H8" s="109"/>
      <c r="I8" s="106">
        <f t="shared" ref="I8:I10" si="1">E8/$J$5</f>
        <v>0</v>
      </c>
      <c r="J8" s="27"/>
      <c r="K8" s="14"/>
    </row>
    <row r="9" spans="1:11" ht="18.75" customHeight="1">
      <c r="A9" s="74" t="s">
        <v>45</v>
      </c>
      <c r="B9" s="74"/>
      <c r="C9" s="104" t="s">
        <v>51</v>
      </c>
      <c r="D9" s="101"/>
      <c r="E9" s="108">
        <f>'درآمد سپرده بانکی'!I12</f>
        <v>436603611</v>
      </c>
      <c r="F9" s="101"/>
      <c r="G9" s="106">
        <f t="shared" si="0"/>
        <v>-1.2098770760285656E-3</v>
      </c>
      <c r="H9" s="109"/>
      <c r="I9" s="106">
        <f t="shared" si="1"/>
        <v>3.868438702056952E-5</v>
      </c>
      <c r="J9" s="27"/>
      <c r="K9" s="15"/>
    </row>
    <row r="10" spans="1:11" ht="19.5" customHeight="1" thickBot="1">
      <c r="A10" s="74" t="s">
        <v>32</v>
      </c>
      <c r="B10" s="74"/>
      <c r="C10" s="104" t="s">
        <v>52</v>
      </c>
      <c r="D10" s="101"/>
      <c r="E10" s="110">
        <f>'سایر درآمدها'!E11</f>
        <v>25748424844</v>
      </c>
      <c r="F10" s="101"/>
      <c r="G10" s="106">
        <f t="shared" si="0"/>
        <v>-7.1351743727561603E-2</v>
      </c>
      <c r="H10" s="109"/>
      <c r="I10" s="106">
        <f t="shared" si="1"/>
        <v>2.2813875257558128E-3</v>
      </c>
      <c r="J10" s="27"/>
      <c r="K10" s="15"/>
    </row>
    <row r="11" spans="1:11" ht="19.5" customHeight="1" thickBot="1">
      <c r="A11" s="74"/>
      <c r="B11" s="111"/>
      <c r="C11" s="75"/>
      <c r="D11" s="75"/>
      <c r="E11" s="112">
        <f>SUM(E7:E10)</f>
        <v>-360866090986</v>
      </c>
      <c r="F11" s="75"/>
      <c r="G11" s="113">
        <f>SUM(G7:G10)</f>
        <v>1</v>
      </c>
      <c r="H11" s="107"/>
      <c r="I11" s="114">
        <f>SUM(I7:I10)</f>
        <v>-3.1973816007450466E-2</v>
      </c>
      <c r="J11" s="27"/>
      <c r="K11" s="27"/>
    </row>
    <row r="12" spans="1:11" ht="18.75" thickTop="1"/>
    <row r="17" ht="18.75" customHeight="1"/>
    <row r="26" ht="18.75" customHeight="1"/>
    <row r="27" ht="17.45" customHeight="1"/>
    <row r="2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28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7.25"/>
  <cols>
    <col min="1" max="1" width="27.42578125" style="116" customWidth="1"/>
    <col min="2" max="2" width="0.5703125" style="116" customWidth="1"/>
    <col min="3" max="3" width="11.28515625" style="116" customWidth="1"/>
    <col min="4" max="4" width="0.85546875" style="116" customWidth="1"/>
    <col min="5" max="5" width="16" style="132" customWidth="1"/>
    <col min="6" max="6" width="0.7109375" style="116" customWidth="1"/>
    <col min="7" max="7" width="9.42578125" style="116" bestFit="1" customWidth="1"/>
    <col min="8" max="8" width="0.5703125" style="116" customWidth="1"/>
    <col min="9" max="9" width="15.85546875" style="116" bestFit="1" customWidth="1"/>
    <col min="10" max="10" width="1" style="116" customWidth="1"/>
    <col min="11" max="11" width="13.5703125" style="116" customWidth="1"/>
    <col min="12" max="12" width="1.140625" style="116" customWidth="1"/>
    <col min="13" max="13" width="15.42578125" style="328" customWidth="1"/>
    <col min="14" max="14" width="1" style="116" customWidth="1"/>
    <col min="15" max="15" width="18.85546875" style="116" bestFit="1" customWidth="1"/>
    <col min="16" max="16" width="1.140625" style="116" customWidth="1"/>
    <col min="17" max="17" width="16.28515625" style="116" bestFit="1" customWidth="1"/>
    <col min="18" max="18" width="1.140625" style="116" customWidth="1"/>
    <col min="19" max="19" width="16.7109375" style="116" bestFit="1" customWidth="1"/>
    <col min="20" max="16384" width="9.140625" style="14"/>
  </cols>
  <sheetData>
    <row r="1" spans="1:19" ht="22.5">
      <c r="A1" s="289" t="s">
        <v>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22.5">
      <c r="A2" s="289" t="s">
        <v>53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ht="22.5">
      <c r="A3" s="289" t="str">
        <f>روکش!B18</f>
        <v>منتهی به 1402/11/30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19" ht="22.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1:19" ht="22.5">
      <c r="A5" s="290" t="s">
        <v>70</v>
      </c>
      <c r="B5" s="290"/>
      <c r="C5" s="290"/>
      <c r="D5" s="290"/>
      <c r="E5" s="290"/>
      <c r="F5" s="290"/>
      <c r="G5" s="290"/>
      <c r="H5" s="290"/>
      <c r="I5" s="291"/>
      <c r="J5" s="291"/>
      <c r="K5" s="291"/>
      <c r="L5" s="291"/>
      <c r="M5" s="291"/>
      <c r="N5" s="291"/>
      <c r="O5" s="291"/>
      <c r="P5" s="291"/>
      <c r="Q5" s="290"/>
      <c r="R5" s="290"/>
      <c r="S5" s="290"/>
    </row>
    <row r="7" spans="1:19" ht="18.75">
      <c r="C7" s="287" t="s">
        <v>71</v>
      </c>
      <c r="D7" s="288"/>
      <c r="E7" s="288"/>
      <c r="F7" s="288"/>
      <c r="G7" s="288"/>
      <c r="I7" s="287" t="s">
        <v>438</v>
      </c>
      <c r="J7" s="288"/>
      <c r="K7" s="288"/>
      <c r="L7" s="288"/>
      <c r="M7" s="288"/>
      <c r="O7" s="287" t="s">
        <v>439</v>
      </c>
      <c r="P7" s="288"/>
      <c r="Q7" s="288"/>
      <c r="R7" s="288"/>
      <c r="S7" s="288"/>
    </row>
    <row r="8" spans="1:19" ht="56.25">
      <c r="A8" s="119" t="s">
        <v>72</v>
      </c>
      <c r="C8" s="120" t="s">
        <v>248</v>
      </c>
      <c r="E8" s="121" t="s">
        <v>249</v>
      </c>
      <c r="G8" s="120" t="s">
        <v>73</v>
      </c>
      <c r="I8" s="120" t="s">
        <v>74</v>
      </c>
      <c r="K8" s="120" t="s">
        <v>75</v>
      </c>
      <c r="M8" s="325" t="s">
        <v>76</v>
      </c>
      <c r="O8" s="120" t="s">
        <v>74</v>
      </c>
      <c r="Q8" s="120" t="s">
        <v>75</v>
      </c>
      <c r="S8" s="120" t="s">
        <v>76</v>
      </c>
    </row>
    <row r="9" spans="1:19" ht="21.75">
      <c r="A9" s="122" t="s">
        <v>190</v>
      </c>
      <c r="B9" s="123"/>
      <c r="C9" s="84" t="s">
        <v>325</v>
      </c>
      <c r="D9" s="124">
        <v>6436755</v>
      </c>
      <c r="E9" s="125">
        <v>3314649</v>
      </c>
      <c r="F9" s="124"/>
      <c r="G9" s="126">
        <v>45</v>
      </c>
      <c r="H9" s="124"/>
      <c r="I9" s="96">
        <v>0</v>
      </c>
      <c r="J9" s="96"/>
      <c r="K9" s="96">
        <v>0</v>
      </c>
      <c r="L9" s="96"/>
      <c r="M9" s="96">
        <f t="shared" ref="M9:M40" si="0">K9+I9</f>
        <v>0</v>
      </c>
      <c r="N9" s="96"/>
      <c r="O9" s="96">
        <v>149159205</v>
      </c>
      <c r="P9" s="96"/>
      <c r="Q9" s="96">
        <v>0</v>
      </c>
      <c r="R9" s="96"/>
      <c r="S9" s="96">
        <f>O9+Q9</f>
        <v>149159205</v>
      </c>
    </row>
    <row r="10" spans="1:19" ht="21.75">
      <c r="A10" s="122" t="s">
        <v>122</v>
      </c>
      <c r="B10" s="123"/>
      <c r="C10" s="84" t="s">
        <v>325</v>
      </c>
      <c r="D10" s="124">
        <v>710475</v>
      </c>
      <c r="E10" s="125">
        <v>848277</v>
      </c>
      <c r="F10" s="124"/>
      <c r="G10" s="126">
        <v>6200</v>
      </c>
      <c r="H10" s="124"/>
      <c r="I10" s="96">
        <v>0</v>
      </c>
      <c r="J10" s="96"/>
      <c r="K10" s="96">
        <v>0</v>
      </c>
      <c r="L10" s="96"/>
      <c r="M10" s="96">
        <f t="shared" si="0"/>
        <v>0</v>
      </c>
      <c r="N10" s="96"/>
      <c r="O10" s="96">
        <v>5259317400</v>
      </c>
      <c r="P10" s="96"/>
      <c r="Q10" s="96">
        <v>0</v>
      </c>
      <c r="R10" s="96"/>
      <c r="S10" s="96">
        <f t="shared" ref="S10:S74" si="1">O10+Q10</f>
        <v>5259317400</v>
      </c>
    </row>
    <row r="11" spans="1:19" ht="21.75">
      <c r="A11" s="122" t="s">
        <v>255</v>
      </c>
      <c r="B11" s="123"/>
      <c r="C11" s="84" t="s">
        <v>323</v>
      </c>
      <c r="D11" s="124">
        <v>1940047</v>
      </c>
      <c r="E11" s="125">
        <v>1728558</v>
      </c>
      <c r="F11" s="124"/>
      <c r="G11" s="126">
        <v>530</v>
      </c>
      <c r="H11" s="124"/>
      <c r="I11" s="96">
        <v>0</v>
      </c>
      <c r="J11" s="96"/>
      <c r="K11" s="96">
        <v>0</v>
      </c>
      <c r="L11" s="96"/>
      <c r="M11" s="96">
        <f t="shared" si="0"/>
        <v>0</v>
      </c>
      <c r="N11" s="96"/>
      <c r="O11" s="96">
        <v>916135740</v>
      </c>
      <c r="P11" s="96"/>
      <c r="Q11" s="96">
        <v>0</v>
      </c>
      <c r="R11" s="96"/>
      <c r="S11" s="96">
        <f t="shared" si="1"/>
        <v>916135740</v>
      </c>
    </row>
    <row r="12" spans="1:19" ht="21.75">
      <c r="A12" s="122" t="s">
        <v>166</v>
      </c>
      <c r="B12" s="123"/>
      <c r="C12" s="84" t="s">
        <v>329</v>
      </c>
      <c r="D12" s="124">
        <v>707643</v>
      </c>
      <c r="E12" s="125">
        <v>22494382</v>
      </c>
      <c r="F12" s="124"/>
      <c r="G12" s="126">
        <v>19</v>
      </c>
      <c r="H12" s="124"/>
      <c r="I12" s="96">
        <v>0</v>
      </c>
      <c r="J12" s="96"/>
      <c r="K12" s="96">
        <v>0</v>
      </c>
      <c r="L12" s="96"/>
      <c r="M12" s="96">
        <f t="shared" si="0"/>
        <v>0</v>
      </c>
      <c r="N12" s="96"/>
      <c r="O12" s="96">
        <v>427393258</v>
      </c>
      <c r="P12" s="96"/>
      <c r="Q12" s="96">
        <v>0</v>
      </c>
      <c r="R12" s="96"/>
      <c r="S12" s="96">
        <f t="shared" si="1"/>
        <v>427393258</v>
      </c>
    </row>
    <row r="13" spans="1:19" ht="21.75">
      <c r="A13" s="122" t="s">
        <v>163</v>
      </c>
      <c r="B13" s="123"/>
      <c r="C13" s="84" t="s">
        <v>328</v>
      </c>
      <c r="D13" s="124">
        <v>475245</v>
      </c>
      <c r="E13" s="125">
        <v>1541698</v>
      </c>
      <c r="F13" s="124"/>
      <c r="G13" s="126">
        <v>390</v>
      </c>
      <c r="H13" s="124"/>
      <c r="I13" s="96">
        <v>0</v>
      </c>
      <c r="J13" s="96"/>
      <c r="K13" s="96">
        <v>0</v>
      </c>
      <c r="L13" s="96"/>
      <c r="M13" s="96">
        <f t="shared" si="0"/>
        <v>0</v>
      </c>
      <c r="N13" s="96"/>
      <c r="O13" s="96">
        <v>601262220</v>
      </c>
      <c r="P13" s="96"/>
      <c r="Q13" s="96">
        <v>0</v>
      </c>
      <c r="R13" s="96"/>
      <c r="S13" s="96">
        <f t="shared" si="1"/>
        <v>601262220</v>
      </c>
    </row>
    <row r="14" spans="1:19" ht="21.75">
      <c r="A14" s="122" t="s">
        <v>132</v>
      </c>
      <c r="B14" s="123"/>
      <c r="C14" s="84" t="s">
        <v>314</v>
      </c>
      <c r="D14" s="124">
        <v>2429809</v>
      </c>
      <c r="E14" s="125">
        <v>444089</v>
      </c>
      <c r="F14" s="124"/>
      <c r="G14" s="126">
        <v>300</v>
      </c>
      <c r="H14" s="124"/>
      <c r="I14" s="96">
        <v>0</v>
      </c>
      <c r="J14" s="96"/>
      <c r="K14" s="96">
        <v>0</v>
      </c>
      <c r="L14" s="96"/>
      <c r="M14" s="96">
        <f t="shared" si="0"/>
        <v>0</v>
      </c>
      <c r="N14" s="96"/>
      <c r="O14" s="96">
        <v>133226700</v>
      </c>
      <c r="P14" s="96"/>
      <c r="Q14" s="96">
        <v>0</v>
      </c>
      <c r="R14" s="96"/>
      <c r="S14" s="96">
        <f t="shared" si="1"/>
        <v>133226700</v>
      </c>
    </row>
    <row r="15" spans="1:19" ht="21.75">
      <c r="A15" s="122" t="s">
        <v>124</v>
      </c>
      <c r="B15" s="123"/>
      <c r="C15" s="84" t="s">
        <v>314</v>
      </c>
      <c r="D15" s="124">
        <v>7612002</v>
      </c>
      <c r="E15" s="125">
        <v>3814579</v>
      </c>
      <c r="F15" s="124"/>
      <c r="G15" s="126">
        <v>47</v>
      </c>
      <c r="H15" s="124"/>
      <c r="I15" s="96">
        <v>0</v>
      </c>
      <c r="J15" s="96"/>
      <c r="K15" s="96">
        <v>0</v>
      </c>
      <c r="L15" s="96"/>
      <c r="M15" s="96">
        <f t="shared" si="0"/>
        <v>0</v>
      </c>
      <c r="N15" s="96"/>
      <c r="O15" s="96">
        <v>179285213</v>
      </c>
      <c r="P15" s="96"/>
      <c r="Q15" s="96">
        <v>0</v>
      </c>
      <c r="R15" s="96"/>
      <c r="S15" s="96">
        <f t="shared" si="1"/>
        <v>179285213</v>
      </c>
    </row>
    <row r="16" spans="1:19" ht="21.75">
      <c r="A16" s="122" t="s">
        <v>182</v>
      </c>
      <c r="B16" s="123"/>
      <c r="C16" s="84" t="s">
        <v>311</v>
      </c>
      <c r="D16" s="124">
        <v>4644799</v>
      </c>
      <c r="E16" s="125">
        <v>12110208</v>
      </c>
      <c r="F16" s="124"/>
      <c r="G16" s="126">
        <v>100</v>
      </c>
      <c r="H16" s="124"/>
      <c r="I16" s="96">
        <v>0</v>
      </c>
      <c r="J16" s="96"/>
      <c r="K16" s="96">
        <v>0</v>
      </c>
      <c r="L16" s="96"/>
      <c r="M16" s="96">
        <f t="shared" si="0"/>
        <v>0</v>
      </c>
      <c r="N16" s="96"/>
      <c r="O16" s="96">
        <v>1211020800</v>
      </c>
      <c r="P16" s="96"/>
      <c r="Q16" s="96">
        <v>0</v>
      </c>
      <c r="R16" s="96"/>
      <c r="S16" s="96">
        <f t="shared" si="1"/>
        <v>1211020800</v>
      </c>
    </row>
    <row r="17" spans="1:19" ht="21.75">
      <c r="A17" s="122" t="s">
        <v>267</v>
      </c>
      <c r="B17" s="123"/>
      <c r="C17" s="84" t="s">
        <v>319</v>
      </c>
      <c r="D17" s="124">
        <v>1290936</v>
      </c>
      <c r="E17" s="125">
        <v>6919876</v>
      </c>
      <c r="F17" s="124"/>
      <c r="G17" s="126">
        <v>900</v>
      </c>
      <c r="H17" s="124"/>
      <c r="I17" s="96">
        <v>0</v>
      </c>
      <c r="J17" s="96"/>
      <c r="K17" s="96">
        <v>0</v>
      </c>
      <c r="L17" s="96"/>
      <c r="M17" s="96">
        <f t="shared" si="0"/>
        <v>0</v>
      </c>
      <c r="N17" s="96"/>
      <c r="O17" s="96">
        <v>6227888400</v>
      </c>
      <c r="P17" s="96"/>
      <c r="Q17" s="96">
        <v>0</v>
      </c>
      <c r="R17" s="96"/>
      <c r="S17" s="96">
        <f t="shared" si="1"/>
        <v>6227888400</v>
      </c>
    </row>
    <row r="18" spans="1:19" ht="21.75">
      <c r="A18" s="122" t="s">
        <v>104</v>
      </c>
      <c r="B18" s="123"/>
      <c r="C18" s="84" t="s">
        <v>319</v>
      </c>
      <c r="D18" s="124">
        <v>3166253</v>
      </c>
      <c r="E18" s="125">
        <v>4234336</v>
      </c>
      <c r="F18" s="124"/>
      <c r="G18" s="126">
        <v>4200</v>
      </c>
      <c r="H18" s="124"/>
      <c r="I18" s="96">
        <v>0</v>
      </c>
      <c r="J18" s="96"/>
      <c r="K18" s="96">
        <v>0</v>
      </c>
      <c r="L18" s="96"/>
      <c r="M18" s="96">
        <f t="shared" si="0"/>
        <v>0</v>
      </c>
      <c r="N18" s="96"/>
      <c r="O18" s="96">
        <v>17784211200</v>
      </c>
      <c r="P18" s="96"/>
      <c r="Q18" s="96">
        <v>0</v>
      </c>
      <c r="R18" s="96"/>
      <c r="S18" s="96">
        <f t="shared" si="1"/>
        <v>17784211200</v>
      </c>
    </row>
    <row r="19" spans="1:19" ht="21.75">
      <c r="A19" s="122" t="s">
        <v>146</v>
      </c>
      <c r="B19" s="123"/>
      <c r="C19" s="84" t="s">
        <v>320</v>
      </c>
      <c r="D19" s="124">
        <v>3984345</v>
      </c>
      <c r="E19" s="125">
        <v>10134330</v>
      </c>
      <c r="F19" s="124"/>
      <c r="G19" s="126">
        <v>640</v>
      </c>
      <c r="H19" s="124"/>
      <c r="I19" s="96">
        <v>0</v>
      </c>
      <c r="J19" s="96"/>
      <c r="K19" s="96">
        <v>0</v>
      </c>
      <c r="L19" s="96"/>
      <c r="M19" s="96">
        <f t="shared" si="0"/>
        <v>0</v>
      </c>
      <c r="N19" s="96"/>
      <c r="O19" s="96">
        <v>6485971200</v>
      </c>
      <c r="P19" s="96"/>
      <c r="Q19" s="96">
        <v>0</v>
      </c>
      <c r="R19" s="96"/>
      <c r="S19" s="96">
        <f t="shared" si="1"/>
        <v>6485971200</v>
      </c>
    </row>
    <row r="20" spans="1:19" ht="21.75">
      <c r="A20" s="122" t="s">
        <v>135</v>
      </c>
      <c r="B20" s="123"/>
      <c r="C20" s="84" t="s">
        <v>317</v>
      </c>
      <c r="D20" s="124">
        <v>365663</v>
      </c>
      <c r="E20" s="125">
        <v>368131</v>
      </c>
      <c r="F20" s="124"/>
      <c r="G20" s="126">
        <v>5000</v>
      </c>
      <c r="H20" s="124"/>
      <c r="I20" s="96">
        <v>0</v>
      </c>
      <c r="J20" s="96"/>
      <c r="K20" s="96">
        <v>0</v>
      </c>
      <c r="L20" s="96"/>
      <c r="M20" s="96">
        <f t="shared" si="0"/>
        <v>0</v>
      </c>
      <c r="N20" s="96"/>
      <c r="O20" s="96">
        <v>1840655000</v>
      </c>
      <c r="P20" s="96"/>
      <c r="Q20" s="96">
        <v>0</v>
      </c>
      <c r="R20" s="96"/>
      <c r="S20" s="96">
        <f t="shared" si="1"/>
        <v>1840655000</v>
      </c>
    </row>
    <row r="21" spans="1:19" ht="21.75">
      <c r="A21" s="122" t="s">
        <v>105</v>
      </c>
      <c r="B21" s="123"/>
      <c r="C21" s="84" t="s">
        <v>317</v>
      </c>
      <c r="D21" s="124">
        <v>6146333</v>
      </c>
      <c r="E21" s="125">
        <v>749118</v>
      </c>
      <c r="F21" s="124"/>
      <c r="G21" s="126">
        <v>7569</v>
      </c>
      <c r="H21" s="124"/>
      <c r="I21" s="96">
        <v>0</v>
      </c>
      <c r="J21" s="96"/>
      <c r="K21" s="128">
        <v>0</v>
      </c>
      <c r="L21" s="96"/>
      <c r="M21" s="96">
        <f t="shared" si="0"/>
        <v>0</v>
      </c>
      <c r="N21" s="96"/>
      <c r="O21" s="96">
        <v>5670074142</v>
      </c>
      <c r="P21" s="96"/>
      <c r="Q21" s="96">
        <v>0</v>
      </c>
      <c r="R21" s="96"/>
      <c r="S21" s="96">
        <f t="shared" si="1"/>
        <v>5670074142</v>
      </c>
    </row>
    <row r="22" spans="1:19" ht="21.75">
      <c r="A22" s="122" t="s">
        <v>179</v>
      </c>
      <c r="B22" s="123"/>
      <c r="C22" s="84" t="s">
        <v>317</v>
      </c>
      <c r="D22" s="124">
        <v>882636</v>
      </c>
      <c r="E22" s="125">
        <v>3296140</v>
      </c>
      <c r="F22" s="124"/>
      <c r="G22" s="126">
        <v>5300</v>
      </c>
      <c r="H22" s="124"/>
      <c r="I22" s="96">
        <v>0</v>
      </c>
      <c r="J22" s="96"/>
      <c r="K22" s="96">
        <v>0</v>
      </c>
      <c r="L22" s="96"/>
      <c r="M22" s="96">
        <f t="shared" si="0"/>
        <v>0</v>
      </c>
      <c r="N22" s="96"/>
      <c r="O22" s="96">
        <v>17469542000</v>
      </c>
      <c r="P22" s="96"/>
      <c r="Q22" s="96">
        <v>0</v>
      </c>
      <c r="R22" s="96"/>
      <c r="S22" s="96">
        <f t="shared" si="1"/>
        <v>17469542000</v>
      </c>
    </row>
    <row r="23" spans="1:19" ht="21.75">
      <c r="A23" s="122" t="s">
        <v>256</v>
      </c>
      <c r="B23" s="123"/>
      <c r="C23" s="84" t="s">
        <v>317</v>
      </c>
      <c r="D23" s="124">
        <v>642599</v>
      </c>
      <c r="E23" s="125">
        <v>2090990</v>
      </c>
      <c r="F23" s="124"/>
      <c r="G23" s="126">
        <v>61</v>
      </c>
      <c r="H23" s="124"/>
      <c r="I23" s="96">
        <v>0</v>
      </c>
      <c r="J23" s="96"/>
      <c r="K23" s="96">
        <v>0</v>
      </c>
      <c r="L23" s="96"/>
      <c r="M23" s="96">
        <f t="shared" si="0"/>
        <v>0</v>
      </c>
      <c r="N23" s="96"/>
      <c r="O23" s="96">
        <v>127550390</v>
      </c>
      <c r="P23" s="96"/>
      <c r="Q23" s="96">
        <v>0</v>
      </c>
      <c r="R23" s="96"/>
      <c r="S23" s="96">
        <f t="shared" si="1"/>
        <v>127550390</v>
      </c>
    </row>
    <row r="24" spans="1:19" ht="21.75">
      <c r="A24" s="122" t="s">
        <v>157</v>
      </c>
      <c r="B24" s="123"/>
      <c r="C24" s="84" t="s">
        <v>317</v>
      </c>
      <c r="D24" s="124">
        <v>271970</v>
      </c>
      <c r="E24" s="125">
        <v>600617</v>
      </c>
      <c r="F24" s="124"/>
      <c r="G24" s="126">
        <v>8300</v>
      </c>
      <c r="H24" s="124"/>
      <c r="I24" s="96">
        <v>0</v>
      </c>
      <c r="J24" s="96"/>
      <c r="K24" s="96">
        <v>0</v>
      </c>
      <c r="L24" s="96"/>
      <c r="M24" s="96">
        <f t="shared" si="0"/>
        <v>0</v>
      </c>
      <c r="N24" s="96"/>
      <c r="O24" s="96">
        <v>4985121100</v>
      </c>
      <c r="P24" s="96"/>
      <c r="Q24" s="96">
        <v>0</v>
      </c>
      <c r="R24" s="96"/>
      <c r="S24" s="96">
        <f t="shared" si="1"/>
        <v>4985121100</v>
      </c>
    </row>
    <row r="25" spans="1:19" ht="21.75">
      <c r="A25" s="122" t="s">
        <v>165</v>
      </c>
      <c r="B25" s="123"/>
      <c r="C25" s="84" t="s">
        <v>312</v>
      </c>
      <c r="D25" s="124">
        <v>108155</v>
      </c>
      <c r="E25" s="125">
        <v>8399503</v>
      </c>
      <c r="F25" s="124"/>
      <c r="G25" s="126">
        <v>60</v>
      </c>
      <c r="H25" s="124"/>
      <c r="I25" s="96">
        <v>0</v>
      </c>
      <c r="J25" s="96"/>
      <c r="K25" s="128">
        <v>0</v>
      </c>
      <c r="L25" s="96"/>
      <c r="M25" s="96">
        <f t="shared" si="0"/>
        <v>0</v>
      </c>
      <c r="N25" s="96"/>
      <c r="O25" s="96">
        <v>503970180</v>
      </c>
      <c r="P25" s="96"/>
      <c r="Q25" s="96">
        <v>0</v>
      </c>
      <c r="R25" s="96"/>
      <c r="S25" s="96">
        <f t="shared" si="1"/>
        <v>503970180</v>
      </c>
    </row>
    <row r="26" spans="1:19" ht="21.75">
      <c r="A26" s="122" t="s">
        <v>177</v>
      </c>
      <c r="B26" s="123"/>
      <c r="C26" s="84" t="s">
        <v>320</v>
      </c>
      <c r="D26" s="124">
        <v>1119769</v>
      </c>
      <c r="E26" s="125">
        <v>8934580</v>
      </c>
      <c r="F26" s="124"/>
      <c r="G26" s="126">
        <v>1000</v>
      </c>
      <c r="H26" s="124"/>
      <c r="I26" s="96">
        <v>0</v>
      </c>
      <c r="J26" s="96"/>
      <c r="K26" s="96">
        <v>0</v>
      </c>
      <c r="L26" s="96"/>
      <c r="M26" s="96">
        <f t="shared" si="0"/>
        <v>0</v>
      </c>
      <c r="N26" s="96"/>
      <c r="O26" s="96">
        <v>8934580000</v>
      </c>
      <c r="P26" s="96"/>
      <c r="Q26" s="96">
        <v>0</v>
      </c>
      <c r="R26" s="96"/>
      <c r="S26" s="96">
        <f t="shared" si="1"/>
        <v>8934580000</v>
      </c>
    </row>
    <row r="27" spans="1:19" ht="21.75">
      <c r="A27" s="122" t="s">
        <v>221</v>
      </c>
      <c r="B27" s="123"/>
      <c r="C27" s="84" t="s">
        <v>312</v>
      </c>
      <c r="D27" s="124">
        <v>240173</v>
      </c>
      <c r="E27" s="125">
        <v>1080696</v>
      </c>
      <c r="F27" s="124"/>
      <c r="G27" s="126">
        <v>650</v>
      </c>
      <c r="H27" s="124"/>
      <c r="I27" s="96">
        <v>0</v>
      </c>
      <c r="J27" s="96"/>
      <c r="K27" s="96">
        <v>0</v>
      </c>
      <c r="L27" s="96"/>
      <c r="M27" s="96">
        <f t="shared" si="0"/>
        <v>0</v>
      </c>
      <c r="N27" s="96"/>
      <c r="O27" s="96">
        <v>702452400</v>
      </c>
      <c r="P27" s="96"/>
      <c r="Q27" s="96">
        <v>0</v>
      </c>
      <c r="R27" s="96"/>
      <c r="S27" s="96">
        <f t="shared" si="1"/>
        <v>702452400</v>
      </c>
    </row>
    <row r="28" spans="1:19" ht="21.75">
      <c r="A28" s="122" t="s">
        <v>271</v>
      </c>
      <c r="B28" s="123"/>
      <c r="C28" s="84" t="s">
        <v>312</v>
      </c>
      <c r="D28" s="124">
        <v>2787425</v>
      </c>
      <c r="E28" s="125">
        <v>1923060</v>
      </c>
      <c r="F28" s="124"/>
      <c r="G28" s="127">
        <v>11</v>
      </c>
      <c r="H28" s="124"/>
      <c r="I28" s="128">
        <v>0</v>
      </c>
      <c r="J28" s="128"/>
      <c r="K28" s="96">
        <v>0</v>
      </c>
      <c r="L28" s="128"/>
      <c r="M28" s="128">
        <f t="shared" si="0"/>
        <v>0</v>
      </c>
      <c r="N28" s="128"/>
      <c r="O28" s="128">
        <v>21153660</v>
      </c>
      <c r="P28" s="128"/>
      <c r="Q28" s="128">
        <v>0</v>
      </c>
      <c r="R28" s="128"/>
      <c r="S28" s="96">
        <f t="shared" si="1"/>
        <v>21153660</v>
      </c>
    </row>
    <row r="29" spans="1:19" ht="21.75">
      <c r="A29" s="122" t="s">
        <v>233</v>
      </c>
      <c r="B29" s="123"/>
      <c r="C29" s="84" t="s">
        <v>312</v>
      </c>
      <c r="D29" s="124">
        <v>2714040</v>
      </c>
      <c r="E29" s="125">
        <v>1146913</v>
      </c>
      <c r="F29" s="124"/>
      <c r="G29" s="126">
        <v>550</v>
      </c>
      <c r="H29" s="124"/>
      <c r="I29" s="96">
        <v>0</v>
      </c>
      <c r="J29" s="96"/>
      <c r="K29" s="96">
        <v>0</v>
      </c>
      <c r="L29" s="96"/>
      <c r="M29" s="96">
        <f t="shared" si="0"/>
        <v>0</v>
      </c>
      <c r="N29" s="96"/>
      <c r="O29" s="96">
        <v>630802150</v>
      </c>
      <c r="P29" s="96"/>
      <c r="Q29" s="96">
        <v>0</v>
      </c>
      <c r="R29" s="96"/>
      <c r="S29" s="96">
        <f t="shared" si="1"/>
        <v>630802150</v>
      </c>
    </row>
    <row r="30" spans="1:19" ht="21.75">
      <c r="A30" s="122" t="s">
        <v>119</v>
      </c>
      <c r="B30" s="123"/>
      <c r="C30" s="84" t="s">
        <v>312</v>
      </c>
      <c r="D30" s="124">
        <v>727710</v>
      </c>
      <c r="E30" s="125">
        <v>1809077</v>
      </c>
      <c r="F30" s="124"/>
      <c r="G30" s="126">
        <v>550</v>
      </c>
      <c r="H30" s="124"/>
      <c r="I30" s="96">
        <v>0</v>
      </c>
      <c r="J30" s="96"/>
      <c r="K30" s="96">
        <v>0</v>
      </c>
      <c r="L30" s="96"/>
      <c r="M30" s="96">
        <f t="shared" si="0"/>
        <v>0</v>
      </c>
      <c r="N30" s="96"/>
      <c r="O30" s="96">
        <v>994992350</v>
      </c>
      <c r="P30" s="96"/>
      <c r="Q30" s="96">
        <v>0</v>
      </c>
      <c r="R30" s="96"/>
      <c r="S30" s="96">
        <f t="shared" si="1"/>
        <v>994992350</v>
      </c>
    </row>
    <row r="31" spans="1:19" ht="21.75">
      <c r="A31" s="122" t="s">
        <v>142</v>
      </c>
      <c r="B31" s="123"/>
      <c r="C31" s="84" t="s">
        <v>330</v>
      </c>
      <c r="D31" s="124"/>
      <c r="E31" s="125">
        <v>7144811</v>
      </c>
      <c r="F31" s="124"/>
      <c r="G31" s="126">
        <v>600</v>
      </c>
      <c r="H31" s="124"/>
      <c r="I31" s="96">
        <v>0</v>
      </c>
      <c r="J31" s="96"/>
      <c r="K31" s="96">
        <v>0</v>
      </c>
      <c r="L31" s="96"/>
      <c r="M31" s="96">
        <f t="shared" si="0"/>
        <v>0</v>
      </c>
      <c r="N31" s="96"/>
      <c r="O31" s="96">
        <v>4286886600</v>
      </c>
      <c r="P31" s="96"/>
      <c r="Q31" s="96">
        <v>0</v>
      </c>
      <c r="R31" s="96"/>
      <c r="S31" s="96">
        <f t="shared" si="1"/>
        <v>4286886600</v>
      </c>
    </row>
    <row r="32" spans="1:19" ht="21.75">
      <c r="A32" s="122" t="s">
        <v>197</v>
      </c>
      <c r="B32" s="123"/>
      <c r="C32" s="84" t="s">
        <v>324</v>
      </c>
      <c r="D32" s="124">
        <v>301384</v>
      </c>
      <c r="E32" s="125">
        <v>5399176</v>
      </c>
      <c r="F32" s="124"/>
      <c r="G32" s="126">
        <v>1000</v>
      </c>
      <c r="H32" s="124"/>
      <c r="I32" s="96">
        <v>0</v>
      </c>
      <c r="J32" s="96"/>
      <c r="K32" s="96">
        <v>0</v>
      </c>
      <c r="L32" s="96"/>
      <c r="M32" s="96">
        <f t="shared" si="0"/>
        <v>0</v>
      </c>
      <c r="N32" s="96"/>
      <c r="O32" s="96">
        <v>5399176000</v>
      </c>
      <c r="P32" s="96"/>
      <c r="Q32" s="96">
        <v>0</v>
      </c>
      <c r="R32" s="96"/>
      <c r="S32" s="96">
        <f t="shared" si="1"/>
        <v>5399176000</v>
      </c>
    </row>
    <row r="33" spans="1:19" ht="21.75">
      <c r="A33" s="122" t="s">
        <v>223</v>
      </c>
      <c r="B33" s="123"/>
      <c r="C33" s="84" t="s">
        <v>324</v>
      </c>
      <c r="D33" s="124">
        <v>6014827</v>
      </c>
      <c r="E33" s="125">
        <v>5260809</v>
      </c>
      <c r="F33" s="124"/>
      <c r="G33" s="126">
        <v>200</v>
      </c>
      <c r="H33" s="124"/>
      <c r="I33" s="96">
        <v>0</v>
      </c>
      <c r="J33" s="96"/>
      <c r="K33" s="96">
        <v>0</v>
      </c>
      <c r="L33" s="96"/>
      <c r="M33" s="96">
        <f t="shared" si="0"/>
        <v>0</v>
      </c>
      <c r="N33" s="96"/>
      <c r="O33" s="96">
        <v>1052161800</v>
      </c>
      <c r="P33" s="96"/>
      <c r="Q33" s="96">
        <v>0</v>
      </c>
      <c r="R33" s="96"/>
      <c r="S33" s="96">
        <f t="shared" si="1"/>
        <v>1052161800</v>
      </c>
    </row>
    <row r="34" spans="1:19" ht="21.75">
      <c r="A34" s="122" t="s">
        <v>156</v>
      </c>
      <c r="B34" s="123"/>
      <c r="C34" s="84" t="s">
        <v>324</v>
      </c>
      <c r="D34" s="124">
        <v>216299</v>
      </c>
      <c r="E34" s="125">
        <v>808373</v>
      </c>
      <c r="F34" s="124"/>
      <c r="G34" s="126">
        <v>800</v>
      </c>
      <c r="H34" s="124"/>
      <c r="I34" s="96">
        <v>0</v>
      </c>
      <c r="J34" s="96"/>
      <c r="K34" s="96">
        <v>0</v>
      </c>
      <c r="L34" s="96"/>
      <c r="M34" s="96">
        <f t="shared" si="0"/>
        <v>0</v>
      </c>
      <c r="N34" s="96"/>
      <c r="O34" s="96">
        <v>646698400</v>
      </c>
      <c r="P34" s="96"/>
      <c r="Q34" s="96">
        <v>0</v>
      </c>
      <c r="R34" s="96"/>
      <c r="S34" s="96">
        <f t="shared" si="1"/>
        <v>646698400</v>
      </c>
    </row>
    <row r="35" spans="1:19" ht="21.75">
      <c r="A35" s="122" t="s">
        <v>196</v>
      </c>
      <c r="B35" s="123"/>
      <c r="C35" s="84" t="s">
        <v>326</v>
      </c>
      <c r="D35" s="124">
        <v>569239</v>
      </c>
      <c r="E35" s="125">
        <v>6219753</v>
      </c>
      <c r="F35" s="124"/>
      <c r="G35" s="126">
        <v>550</v>
      </c>
      <c r="H35" s="124"/>
      <c r="I35" s="96">
        <v>0</v>
      </c>
      <c r="J35" s="96"/>
      <c r="K35" s="96">
        <v>0</v>
      </c>
      <c r="L35" s="96"/>
      <c r="M35" s="96">
        <f t="shared" si="0"/>
        <v>0</v>
      </c>
      <c r="N35" s="96"/>
      <c r="O35" s="96">
        <v>3420864150</v>
      </c>
      <c r="P35" s="96"/>
      <c r="Q35" s="96">
        <v>0</v>
      </c>
      <c r="R35" s="96"/>
      <c r="S35" s="96">
        <f t="shared" si="1"/>
        <v>3420864150</v>
      </c>
    </row>
    <row r="36" spans="1:19" ht="21.75">
      <c r="A36" s="122" t="s">
        <v>90</v>
      </c>
      <c r="B36" s="123"/>
      <c r="C36" s="84" t="s">
        <v>322</v>
      </c>
      <c r="D36" s="124">
        <v>104826</v>
      </c>
      <c r="E36" s="125">
        <v>16055417</v>
      </c>
      <c r="F36" s="124"/>
      <c r="G36" s="126">
        <v>150</v>
      </c>
      <c r="H36" s="124"/>
      <c r="I36" s="96">
        <v>0</v>
      </c>
      <c r="J36" s="96"/>
      <c r="K36" s="96">
        <v>0</v>
      </c>
      <c r="L36" s="96"/>
      <c r="M36" s="96">
        <f t="shared" si="0"/>
        <v>0</v>
      </c>
      <c r="N36" s="96"/>
      <c r="O36" s="96">
        <v>2408312550</v>
      </c>
      <c r="P36" s="96"/>
      <c r="Q36" s="96">
        <v>0</v>
      </c>
      <c r="R36" s="96"/>
      <c r="S36" s="96">
        <f t="shared" si="1"/>
        <v>2408312550</v>
      </c>
    </row>
    <row r="37" spans="1:19" ht="21.75">
      <c r="A37" s="122" t="s">
        <v>92</v>
      </c>
      <c r="B37" s="123"/>
      <c r="C37" s="84" t="s">
        <v>322</v>
      </c>
      <c r="D37" s="124">
        <v>221685</v>
      </c>
      <c r="E37" s="125">
        <v>11537306</v>
      </c>
      <c r="F37" s="124"/>
      <c r="G37" s="126">
        <v>360</v>
      </c>
      <c r="H37" s="124"/>
      <c r="I37" s="96">
        <v>0</v>
      </c>
      <c r="J37" s="96"/>
      <c r="K37" s="96">
        <v>0</v>
      </c>
      <c r="L37" s="96"/>
      <c r="M37" s="96">
        <f t="shared" si="0"/>
        <v>0</v>
      </c>
      <c r="N37" s="96"/>
      <c r="O37" s="96">
        <v>4153430160</v>
      </c>
      <c r="P37" s="96"/>
      <c r="Q37" s="96">
        <v>0</v>
      </c>
      <c r="R37" s="96"/>
      <c r="S37" s="96">
        <f t="shared" si="1"/>
        <v>4153430160</v>
      </c>
    </row>
    <row r="38" spans="1:19" ht="21.75">
      <c r="A38" s="122" t="s">
        <v>224</v>
      </c>
      <c r="B38" s="123"/>
      <c r="C38" s="84" t="s">
        <v>321</v>
      </c>
      <c r="D38" s="124"/>
      <c r="E38" s="125">
        <v>2013823</v>
      </c>
      <c r="F38" s="124"/>
      <c r="G38" s="126">
        <v>600</v>
      </c>
      <c r="H38" s="124"/>
      <c r="I38" s="96">
        <v>0</v>
      </c>
      <c r="J38" s="96"/>
      <c r="K38" s="96">
        <v>0</v>
      </c>
      <c r="L38" s="96"/>
      <c r="M38" s="96">
        <f t="shared" si="0"/>
        <v>0</v>
      </c>
      <c r="N38" s="96"/>
      <c r="O38" s="96">
        <v>1208293800</v>
      </c>
      <c r="P38" s="96"/>
      <c r="Q38" s="96">
        <v>0</v>
      </c>
      <c r="R38" s="96"/>
      <c r="S38" s="96">
        <f t="shared" si="1"/>
        <v>1208293800</v>
      </c>
    </row>
    <row r="39" spans="1:19" ht="21.75">
      <c r="A39" s="122" t="s">
        <v>254</v>
      </c>
      <c r="B39" s="123"/>
      <c r="C39" s="84" t="s">
        <v>321</v>
      </c>
      <c r="D39" s="124">
        <v>4147582</v>
      </c>
      <c r="E39" s="125">
        <v>13001619</v>
      </c>
      <c r="F39" s="124"/>
      <c r="G39" s="126">
        <v>110</v>
      </c>
      <c r="H39" s="124"/>
      <c r="I39" s="96">
        <v>0</v>
      </c>
      <c r="J39" s="96"/>
      <c r="K39" s="128">
        <v>0</v>
      </c>
      <c r="L39" s="96"/>
      <c r="M39" s="96">
        <f t="shared" si="0"/>
        <v>0</v>
      </c>
      <c r="N39" s="96"/>
      <c r="O39" s="96">
        <v>1430178090</v>
      </c>
      <c r="P39" s="96"/>
      <c r="Q39" s="96">
        <v>-136460611</v>
      </c>
      <c r="R39" s="96"/>
      <c r="S39" s="96">
        <f t="shared" si="1"/>
        <v>1293717479</v>
      </c>
    </row>
    <row r="40" spans="1:19" ht="21.75">
      <c r="A40" s="122" t="s">
        <v>289</v>
      </c>
      <c r="B40" s="123"/>
      <c r="C40" s="84" t="s">
        <v>321</v>
      </c>
      <c r="D40" s="124">
        <v>4047359</v>
      </c>
      <c r="E40" s="125">
        <v>1924930</v>
      </c>
      <c r="F40" s="124"/>
      <c r="G40" s="126">
        <v>1200</v>
      </c>
      <c r="H40" s="124"/>
      <c r="I40" s="96">
        <v>0</v>
      </c>
      <c r="J40" s="96"/>
      <c r="K40" s="96">
        <v>0</v>
      </c>
      <c r="L40" s="96"/>
      <c r="M40" s="96">
        <f t="shared" si="0"/>
        <v>0</v>
      </c>
      <c r="N40" s="96"/>
      <c r="O40" s="96">
        <v>2309916000</v>
      </c>
      <c r="P40" s="96"/>
      <c r="Q40" s="96">
        <v>0</v>
      </c>
      <c r="R40" s="96"/>
      <c r="S40" s="96">
        <f t="shared" si="1"/>
        <v>2309916000</v>
      </c>
    </row>
    <row r="41" spans="1:19" ht="21.75">
      <c r="A41" s="122" t="s">
        <v>262</v>
      </c>
      <c r="B41" s="123"/>
      <c r="C41" s="84" t="s">
        <v>321</v>
      </c>
      <c r="D41" s="124">
        <v>2219908</v>
      </c>
      <c r="E41" s="125">
        <v>395342</v>
      </c>
      <c r="F41" s="124"/>
      <c r="G41" s="126">
        <v>3050</v>
      </c>
      <c r="H41" s="124"/>
      <c r="I41" s="96">
        <v>0</v>
      </c>
      <c r="J41" s="96"/>
      <c r="K41" s="96">
        <v>0</v>
      </c>
      <c r="L41" s="96"/>
      <c r="M41" s="96">
        <f t="shared" ref="M41:M72" si="2">K41+I41</f>
        <v>0</v>
      </c>
      <c r="N41" s="96"/>
      <c r="O41" s="96">
        <v>1205793100</v>
      </c>
      <c r="P41" s="96"/>
      <c r="Q41" s="96">
        <v>0</v>
      </c>
      <c r="R41" s="96"/>
      <c r="S41" s="96">
        <f t="shared" si="1"/>
        <v>1205793100</v>
      </c>
    </row>
    <row r="42" spans="1:19" ht="21.75">
      <c r="A42" s="122" t="s">
        <v>181</v>
      </c>
      <c r="B42" s="123"/>
      <c r="C42" s="84" t="s">
        <v>321</v>
      </c>
      <c r="D42" s="124">
        <v>1415917</v>
      </c>
      <c r="E42" s="125">
        <v>3784383</v>
      </c>
      <c r="F42" s="124"/>
      <c r="G42" s="126">
        <v>4290</v>
      </c>
      <c r="H42" s="124"/>
      <c r="I42" s="96">
        <v>0</v>
      </c>
      <c r="J42" s="96"/>
      <c r="K42" s="96">
        <v>0</v>
      </c>
      <c r="L42" s="96"/>
      <c r="M42" s="96">
        <f t="shared" si="2"/>
        <v>0</v>
      </c>
      <c r="N42" s="96"/>
      <c r="O42" s="96">
        <v>16235003070</v>
      </c>
      <c r="P42" s="96"/>
      <c r="Q42" s="96">
        <v>0</v>
      </c>
      <c r="R42" s="96"/>
      <c r="S42" s="96">
        <f t="shared" si="1"/>
        <v>16235003070</v>
      </c>
    </row>
    <row r="43" spans="1:19" ht="21.75">
      <c r="A43" s="122" t="s">
        <v>227</v>
      </c>
      <c r="B43" s="123"/>
      <c r="C43" s="84" t="s">
        <v>321</v>
      </c>
      <c r="D43" s="124">
        <v>1126816</v>
      </c>
      <c r="E43" s="125">
        <v>1437914</v>
      </c>
      <c r="F43" s="124"/>
      <c r="G43" s="126">
        <v>1350</v>
      </c>
      <c r="H43" s="124"/>
      <c r="I43" s="96">
        <v>0</v>
      </c>
      <c r="J43" s="96"/>
      <c r="K43" s="96">
        <v>0</v>
      </c>
      <c r="L43" s="96"/>
      <c r="M43" s="96">
        <f t="shared" si="2"/>
        <v>0</v>
      </c>
      <c r="N43" s="96"/>
      <c r="O43" s="96">
        <v>1941183900</v>
      </c>
      <c r="P43" s="96"/>
      <c r="Q43" s="96">
        <v>0</v>
      </c>
      <c r="R43" s="96"/>
      <c r="S43" s="96">
        <f t="shared" si="1"/>
        <v>1941183900</v>
      </c>
    </row>
    <row r="44" spans="1:19" ht="21.75">
      <c r="A44" s="122" t="s">
        <v>149</v>
      </c>
      <c r="B44" s="123"/>
      <c r="C44" s="84" t="s">
        <v>321</v>
      </c>
      <c r="D44" s="124">
        <v>3293765</v>
      </c>
      <c r="E44" s="125">
        <v>8208507</v>
      </c>
      <c r="F44" s="124"/>
      <c r="G44" s="127">
        <v>500</v>
      </c>
      <c r="H44" s="124"/>
      <c r="I44" s="128">
        <v>0</v>
      </c>
      <c r="J44" s="128"/>
      <c r="K44" s="96">
        <v>0</v>
      </c>
      <c r="L44" s="128"/>
      <c r="M44" s="96">
        <f t="shared" si="2"/>
        <v>0</v>
      </c>
      <c r="N44" s="128"/>
      <c r="O44" s="128">
        <v>4104253500</v>
      </c>
      <c r="P44" s="128"/>
      <c r="Q44" s="128">
        <v>0</v>
      </c>
      <c r="R44" s="128"/>
      <c r="S44" s="96">
        <f t="shared" si="1"/>
        <v>4104253500</v>
      </c>
    </row>
    <row r="45" spans="1:19" ht="21.75">
      <c r="A45" s="122" t="s">
        <v>210</v>
      </c>
      <c r="B45" s="123"/>
      <c r="C45" s="84" t="s">
        <v>321</v>
      </c>
      <c r="D45" s="124">
        <v>1677595</v>
      </c>
      <c r="E45" s="125">
        <v>11532657</v>
      </c>
      <c r="F45" s="124"/>
      <c r="G45" s="126">
        <v>700</v>
      </c>
      <c r="H45" s="124"/>
      <c r="I45" s="96">
        <v>0</v>
      </c>
      <c r="J45" s="96"/>
      <c r="K45" s="96">
        <v>0</v>
      </c>
      <c r="L45" s="96"/>
      <c r="M45" s="96">
        <f t="shared" si="2"/>
        <v>0</v>
      </c>
      <c r="N45" s="96"/>
      <c r="O45" s="96">
        <v>8072859900</v>
      </c>
      <c r="P45" s="96"/>
      <c r="Q45" s="96">
        <v>0</v>
      </c>
      <c r="R45" s="96"/>
      <c r="S45" s="96">
        <f t="shared" si="1"/>
        <v>8072859900</v>
      </c>
    </row>
    <row r="46" spans="1:19" ht="21.75">
      <c r="A46" s="122" t="s">
        <v>282</v>
      </c>
      <c r="B46" s="123"/>
      <c r="C46" s="84" t="s">
        <v>318</v>
      </c>
      <c r="D46" s="124">
        <v>1318171</v>
      </c>
      <c r="E46" s="125">
        <v>10160200</v>
      </c>
      <c r="F46" s="124"/>
      <c r="G46" s="126">
        <v>120</v>
      </c>
      <c r="H46" s="124"/>
      <c r="I46" s="96">
        <v>0</v>
      </c>
      <c r="J46" s="96"/>
      <c r="K46" s="128">
        <v>0</v>
      </c>
      <c r="L46" s="96"/>
      <c r="M46" s="96">
        <f t="shared" si="2"/>
        <v>0</v>
      </c>
      <c r="N46" s="96"/>
      <c r="O46" s="96">
        <v>1219224000</v>
      </c>
      <c r="P46" s="96"/>
      <c r="Q46" s="96">
        <v>-23745800</v>
      </c>
      <c r="R46" s="96"/>
      <c r="S46" s="96">
        <f t="shared" si="1"/>
        <v>1195478200</v>
      </c>
    </row>
    <row r="47" spans="1:19" ht="21.75">
      <c r="A47" s="122" t="s">
        <v>272</v>
      </c>
      <c r="B47" s="123"/>
      <c r="C47" s="84" t="s">
        <v>318</v>
      </c>
      <c r="D47" s="124">
        <v>2009331</v>
      </c>
      <c r="E47" s="125">
        <v>13622849</v>
      </c>
      <c r="F47" s="124"/>
      <c r="G47" s="126">
        <v>2270</v>
      </c>
      <c r="H47" s="124"/>
      <c r="I47" s="96">
        <v>0</v>
      </c>
      <c r="J47" s="96"/>
      <c r="K47" s="96">
        <v>0</v>
      </c>
      <c r="L47" s="96"/>
      <c r="M47" s="96">
        <f t="shared" si="2"/>
        <v>0</v>
      </c>
      <c r="N47" s="96"/>
      <c r="O47" s="96">
        <v>30923867230</v>
      </c>
      <c r="P47" s="96"/>
      <c r="Q47" s="96">
        <v>0</v>
      </c>
      <c r="R47" s="96"/>
      <c r="S47" s="96">
        <f t="shared" si="1"/>
        <v>30923867230</v>
      </c>
    </row>
    <row r="48" spans="1:19" ht="21.75">
      <c r="A48" s="122" t="s">
        <v>154</v>
      </c>
      <c r="B48" s="123"/>
      <c r="C48" s="84" t="s">
        <v>318</v>
      </c>
      <c r="D48" s="124">
        <v>1045247</v>
      </c>
      <c r="E48" s="125">
        <v>9742286</v>
      </c>
      <c r="F48" s="124"/>
      <c r="G48" s="126">
        <v>25</v>
      </c>
      <c r="H48" s="124"/>
      <c r="I48" s="96">
        <v>0</v>
      </c>
      <c r="J48" s="96"/>
      <c r="K48" s="96">
        <v>0</v>
      </c>
      <c r="L48" s="96"/>
      <c r="M48" s="96">
        <f t="shared" si="2"/>
        <v>0</v>
      </c>
      <c r="N48" s="96"/>
      <c r="O48" s="96">
        <v>243557150</v>
      </c>
      <c r="P48" s="96"/>
      <c r="Q48" s="96">
        <v>0</v>
      </c>
      <c r="R48" s="96"/>
      <c r="S48" s="96">
        <f t="shared" si="1"/>
        <v>243557150</v>
      </c>
    </row>
    <row r="49" spans="1:19" ht="21.75">
      <c r="A49" s="122" t="s">
        <v>204</v>
      </c>
      <c r="B49" s="123"/>
      <c r="C49" s="84" t="s">
        <v>318</v>
      </c>
      <c r="D49" s="124">
        <v>357051</v>
      </c>
      <c r="E49" s="125">
        <v>42829844</v>
      </c>
      <c r="F49" s="124"/>
      <c r="G49" s="126">
        <v>40</v>
      </c>
      <c r="H49" s="124"/>
      <c r="I49" s="96">
        <v>0</v>
      </c>
      <c r="J49" s="96"/>
      <c r="K49" s="96">
        <v>0</v>
      </c>
      <c r="L49" s="96"/>
      <c r="M49" s="96">
        <f t="shared" si="2"/>
        <v>0</v>
      </c>
      <c r="N49" s="96"/>
      <c r="O49" s="96">
        <v>1713193760</v>
      </c>
      <c r="P49" s="96"/>
      <c r="Q49" s="96">
        <v>0</v>
      </c>
      <c r="R49" s="96"/>
      <c r="S49" s="96">
        <f t="shared" si="1"/>
        <v>1713193760</v>
      </c>
    </row>
    <row r="50" spans="1:19" ht="21.75">
      <c r="A50" s="122" t="s">
        <v>252</v>
      </c>
      <c r="B50" s="123"/>
      <c r="C50" s="84" t="s">
        <v>315</v>
      </c>
      <c r="D50" s="124">
        <v>623239</v>
      </c>
      <c r="E50" s="125">
        <v>2853275</v>
      </c>
      <c r="F50" s="124"/>
      <c r="G50" s="126">
        <v>100</v>
      </c>
      <c r="H50" s="124"/>
      <c r="I50" s="96">
        <v>0</v>
      </c>
      <c r="J50" s="96"/>
      <c r="K50" s="96">
        <v>0</v>
      </c>
      <c r="L50" s="96"/>
      <c r="M50" s="96">
        <f t="shared" si="2"/>
        <v>0</v>
      </c>
      <c r="N50" s="96"/>
      <c r="O50" s="96">
        <v>285337492</v>
      </c>
      <c r="P50" s="96"/>
      <c r="Q50" s="96">
        <v>0</v>
      </c>
      <c r="R50" s="96"/>
      <c r="S50" s="96">
        <f t="shared" si="1"/>
        <v>285337492</v>
      </c>
    </row>
    <row r="51" spans="1:19" ht="21.75">
      <c r="A51" s="122" t="s">
        <v>143</v>
      </c>
      <c r="B51" s="123"/>
      <c r="C51" s="84" t="s">
        <v>315</v>
      </c>
      <c r="D51" s="124">
        <v>870763</v>
      </c>
      <c r="E51" s="125">
        <v>18354561</v>
      </c>
      <c r="F51" s="124"/>
      <c r="G51" s="126">
        <v>140</v>
      </c>
      <c r="H51" s="124"/>
      <c r="I51" s="96">
        <v>0</v>
      </c>
      <c r="J51" s="96"/>
      <c r="K51" s="96">
        <v>0</v>
      </c>
      <c r="L51" s="96"/>
      <c r="M51" s="96">
        <f t="shared" si="2"/>
        <v>0</v>
      </c>
      <c r="N51" s="96"/>
      <c r="O51" s="96">
        <v>2569638540</v>
      </c>
      <c r="P51" s="96"/>
      <c r="Q51" s="96">
        <v>0</v>
      </c>
      <c r="R51" s="96"/>
      <c r="S51" s="96">
        <f t="shared" si="1"/>
        <v>2569638540</v>
      </c>
    </row>
    <row r="52" spans="1:19" ht="21.75">
      <c r="A52" s="122" t="s">
        <v>304</v>
      </c>
      <c r="B52" s="123"/>
      <c r="C52" s="84" t="s">
        <v>315</v>
      </c>
      <c r="D52" s="124">
        <v>922577</v>
      </c>
      <c r="E52" s="125">
        <v>3155003</v>
      </c>
      <c r="F52" s="124"/>
      <c r="G52" s="126">
        <v>2200</v>
      </c>
      <c r="H52" s="124"/>
      <c r="I52" s="96">
        <v>0</v>
      </c>
      <c r="J52" s="96"/>
      <c r="K52" s="96">
        <v>0</v>
      </c>
      <c r="L52" s="96"/>
      <c r="M52" s="96">
        <f t="shared" si="2"/>
        <v>0</v>
      </c>
      <c r="N52" s="96"/>
      <c r="O52" s="96">
        <v>6941006600</v>
      </c>
      <c r="P52" s="96"/>
      <c r="Q52" s="96">
        <v>0</v>
      </c>
      <c r="R52" s="96"/>
      <c r="S52" s="96">
        <f t="shared" si="1"/>
        <v>6941006600</v>
      </c>
    </row>
    <row r="53" spans="1:19" ht="21.75">
      <c r="A53" s="122" t="s">
        <v>155</v>
      </c>
      <c r="B53" s="123"/>
      <c r="C53" s="84" t="s">
        <v>315</v>
      </c>
      <c r="D53" s="124">
        <v>139761</v>
      </c>
      <c r="E53" s="125">
        <v>1211195</v>
      </c>
      <c r="F53" s="124"/>
      <c r="G53" s="126">
        <v>4790</v>
      </c>
      <c r="H53" s="124"/>
      <c r="I53" s="96">
        <v>0</v>
      </c>
      <c r="J53" s="96"/>
      <c r="K53" s="128">
        <v>0</v>
      </c>
      <c r="L53" s="96"/>
      <c r="M53" s="96">
        <f t="shared" si="2"/>
        <v>0</v>
      </c>
      <c r="N53" s="96"/>
      <c r="O53" s="96">
        <v>5801624050</v>
      </c>
      <c r="P53" s="96"/>
      <c r="Q53" s="96">
        <v>-31616480</v>
      </c>
      <c r="R53" s="96"/>
      <c r="S53" s="96">
        <f t="shared" si="1"/>
        <v>5770007570</v>
      </c>
    </row>
    <row r="54" spans="1:19" ht="21.75">
      <c r="A54" s="122" t="s">
        <v>128</v>
      </c>
      <c r="B54" s="123"/>
      <c r="C54" s="84" t="s">
        <v>315</v>
      </c>
      <c r="D54" s="124">
        <v>4403047</v>
      </c>
      <c r="E54" s="125">
        <v>8142349</v>
      </c>
      <c r="F54" s="124"/>
      <c r="G54" s="126">
        <v>135</v>
      </c>
      <c r="H54" s="124"/>
      <c r="I54" s="96">
        <v>0</v>
      </c>
      <c r="J54" s="96"/>
      <c r="K54" s="96">
        <v>0</v>
      </c>
      <c r="L54" s="96"/>
      <c r="M54" s="96">
        <f t="shared" si="2"/>
        <v>0</v>
      </c>
      <c r="N54" s="96"/>
      <c r="O54" s="96">
        <v>1121371685</v>
      </c>
      <c r="P54" s="96"/>
      <c r="Q54" s="96">
        <v>0</v>
      </c>
      <c r="R54" s="96"/>
      <c r="S54" s="96">
        <f t="shared" si="1"/>
        <v>1121371685</v>
      </c>
    </row>
    <row r="55" spans="1:19" ht="21.75">
      <c r="A55" s="122" t="s">
        <v>91</v>
      </c>
      <c r="B55" s="123"/>
      <c r="C55" s="84" t="s">
        <v>316</v>
      </c>
      <c r="D55" s="124"/>
      <c r="E55" s="125">
        <v>17791673</v>
      </c>
      <c r="F55" s="124"/>
      <c r="G55" s="126">
        <v>19</v>
      </c>
      <c r="H55" s="124"/>
      <c r="I55" s="96">
        <v>0</v>
      </c>
      <c r="J55" s="96"/>
      <c r="K55" s="96">
        <v>0</v>
      </c>
      <c r="L55" s="96"/>
      <c r="M55" s="96">
        <f t="shared" si="2"/>
        <v>0</v>
      </c>
      <c r="N55" s="96"/>
      <c r="O55" s="96">
        <v>338041787</v>
      </c>
      <c r="P55" s="96"/>
      <c r="Q55" s="96">
        <v>0</v>
      </c>
      <c r="R55" s="96"/>
      <c r="S55" s="96">
        <f>O55+Q55</f>
        <v>338041787</v>
      </c>
    </row>
    <row r="56" spans="1:19" ht="21.75">
      <c r="A56" s="122" t="s">
        <v>169</v>
      </c>
      <c r="B56" s="123"/>
      <c r="C56" s="84" t="s">
        <v>316</v>
      </c>
      <c r="D56" s="124">
        <v>69093</v>
      </c>
      <c r="E56" s="125">
        <v>1787786</v>
      </c>
      <c r="F56" s="124"/>
      <c r="G56" s="126">
        <v>300</v>
      </c>
      <c r="H56" s="124"/>
      <c r="I56" s="96">
        <v>0</v>
      </c>
      <c r="J56" s="96"/>
      <c r="K56" s="96">
        <v>0</v>
      </c>
      <c r="L56" s="96"/>
      <c r="M56" s="96">
        <f t="shared" si="2"/>
        <v>0</v>
      </c>
      <c r="N56" s="96"/>
      <c r="O56" s="96">
        <v>536335800</v>
      </c>
      <c r="P56" s="96"/>
      <c r="Q56" s="96">
        <v>0</v>
      </c>
      <c r="R56" s="96"/>
      <c r="S56" s="96">
        <f t="shared" si="1"/>
        <v>536335800</v>
      </c>
    </row>
    <row r="57" spans="1:19" ht="21.75">
      <c r="A57" s="122" t="s">
        <v>101</v>
      </c>
      <c r="B57" s="123"/>
      <c r="C57" s="84" t="s">
        <v>316</v>
      </c>
      <c r="D57" s="124">
        <v>293469</v>
      </c>
      <c r="E57" s="125">
        <v>20526935</v>
      </c>
      <c r="F57" s="124"/>
      <c r="G57" s="126">
        <v>70</v>
      </c>
      <c r="H57" s="124"/>
      <c r="I57" s="96">
        <v>0</v>
      </c>
      <c r="J57" s="96"/>
      <c r="K57" s="96">
        <v>0</v>
      </c>
      <c r="L57" s="96"/>
      <c r="M57" s="96">
        <f t="shared" si="2"/>
        <v>0</v>
      </c>
      <c r="N57" s="96"/>
      <c r="O57" s="96">
        <v>1436885450</v>
      </c>
      <c r="P57" s="96"/>
      <c r="Q57" s="96">
        <v>0</v>
      </c>
      <c r="R57" s="96"/>
      <c r="S57" s="96">
        <f t="shared" si="1"/>
        <v>1436885450</v>
      </c>
    </row>
    <row r="58" spans="1:19" ht="21.75">
      <c r="A58" s="122" t="s">
        <v>278</v>
      </c>
      <c r="B58" s="123"/>
      <c r="C58" s="84" t="s">
        <v>327</v>
      </c>
      <c r="D58" s="124">
        <v>355050</v>
      </c>
      <c r="E58" s="125">
        <v>4417881</v>
      </c>
      <c r="F58" s="124"/>
      <c r="G58" s="126">
        <v>1800</v>
      </c>
      <c r="H58" s="124"/>
      <c r="I58" s="96">
        <v>0</v>
      </c>
      <c r="J58" s="96"/>
      <c r="K58" s="96">
        <v>0</v>
      </c>
      <c r="L58" s="96"/>
      <c r="M58" s="96">
        <f t="shared" si="2"/>
        <v>0</v>
      </c>
      <c r="N58" s="96"/>
      <c r="O58" s="96">
        <v>7952185800</v>
      </c>
      <c r="P58" s="96"/>
      <c r="Q58" s="96">
        <v>0</v>
      </c>
      <c r="R58" s="96"/>
      <c r="S58" s="96">
        <f t="shared" si="1"/>
        <v>7952185800</v>
      </c>
    </row>
    <row r="59" spans="1:19" ht="18">
      <c r="A59" s="122" t="s">
        <v>93</v>
      </c>
      <c r="C59" s="84" t="s">
        <v>310</v>
      </c>
      <c r="D59" s="124">
        <v>491633</v>
      </c>
      <c r="E59" s="125">
        <v>8644028</v>
      </c>
      <c r="G59" s="128">
        <v>78</v>
      </c>
      <c r="I59" s="128">
        <v>0</v>
      </c>
      <c r="J59" s="129"/>
      <c r="K59" s="96">
        <v>0</v>
      </c>
      <c r="L59" s="129"/>
      <c r="M59" s="96">
        <f t="shared" si="2"/>
        <v>0</v>
      </c>
      <c r="N59" s="129"/>
      <c r="O59" s="128">
        <v>674234184</v>
      </c>
      <c r="P59" s="129"/>
      <c r="Q59" s="128">
        <v>0</v>
      </c>
      <c r="R59" s="129"/>
      <c r="S59" s="96">
        <f t="shared" si="1"/>
        <v>674234184</v>
      </c>
    </row>
    <row r="60" spans="1:19" ht="21.75">
      <c r="A60" s="129" t="s">
        <v>251</v>
      </c>
      <c r="B60" s="123"/>
      <c r="C60" s="84" t="s">
        <v>310</v>
      </c>
      <c r="D60" s="124">
        <v>1369159</v>
      </c>
      <c r="E60" s="125">
        <v>2382915</v>
      </c>
      <c r="F60" s="124"/>
      <c r="G60" s="126">
        <v>20</v>
      </c>
      <c r="H60" s="124"/>
      <c r="I60" s="96">
        <v>0</v>
      </c>
      <c r="J60" s="96"/>
      <c r="K60" s="96">
        <v>0</v>
      </c>
      <c r="L60" s="96"/>
      <c r="M60" s="96">
        <f t="shared" si="2"/>
        <v>0</v>
      </c>
      <c r="N60" s="96"/>
      <c r="O60" s="96">
        <v>47658300</v>
      </c>
      <c r="P60" s="96"/>
      <c r="Q60" s="96">
        <v>0</v>
      </c>
      <c r="R60" s="96"/>
      <c r="S60" s="96">
        <f t="shared" si="1"/>
        <v>47658300</v>
      </c>
    </row>
    <row r="61" spans="1:19" ht="21.75">
      <c r="A61" s="122" t="s">
        <v>265</v>
      </c>
      <c r="B61" s="123"/>
      <c r="C61" s="84" t="s">
        <v>310</v>
      </c>
      <c r="D61" s="124">
        <v>105355</v>
      </c>
      <c r="E61" s="125">
        <v>9313969</v>
      </c>
      <c r="F61" s="124"/>
      <c r="G61" s="126">
        <v>44</v>
      </c>
      <c r="H61" s="124"/>
      <c r="I61" s="96">
        <v>0</v>
      </c>
      <c r="J61" s="96"/>
      <c r="K61" s="96">
        <v>0</v>
      </c>
      <c r="L61" s="96"/>
      <c r="M61" s="96">
        <f t="shared" si="2"/>
        <v>0</v>
      </c>
      <c r="N61" s="96"/>
      <c r="O61" s="96">
        <v>409814636</v>
      </c>
      <c r="P61" s="96"/>
      <c r="Q61" s="96">
        <v>0</v>
      </c>
      <c r="R61" s="96"/>
      <c r="S61" s="96">
        <f t="shared" si="1"/>
        <v>409814636</v>
      </c>
    </row>
    <row r="62" spans="1:19" ht="21.75">
      <c r="A62" s="122" t="s">
        <v>147</v>
      </c>
      <c r="B62" s="123"/>
      <c r="C62" s="84" t="s">
        <v>310</v>
      </c>
      <c r="D62" s="124">
        <v>1048281</v>
      </c>
      <c r="E62" s="125">
        <v>3620353</v>
      </c>
      <c r="F62" s="124"/>
      <c r="G62" s="126">
        <v>750</v>
      </c>
      <c r="H62" s="124"/>
      <c r="I62" s="96">
        <v>0</v>
      </c>
      <c r="J62" s="96"/>
      <c r="K62" s="96">
        <v>0</v>
      </c>
      <c r="L62" s="96"/>
      <c r="M62" s="96">
        <f t="shared" si="2"/>
        <v>0</v>
      </c>
      <c r="N62" s="96"/>
      <c r="O62" s="96">
        <v>2715264750</v>
      </c>
      <c r="P62" s="96"/>
      <c r="Q62" s="96">
        <v>0</v>
      </c>
      <c r="R62" s="96"/>
      <c r="S62" s="96">
        <f t="shared" si="1"/>
        <v>2715264750</v>
      </c>
    </row>
    <row r="63" spans="1:19" ht="21.75">
      <c r="A63" s="122" t="s">
        <v>269</v>
      </c>
      <c r="B63" s="123"/>
      <c r="C63" s="84" t="s">
        <v>310</v>
      </c>
      <c r="D63" s="124">
        <v>1976188</v>
      </c>
      <c r="E63" s="125">
        <v>305089</v>
      </c>
      <c r="F63" s="124"/>
      <c r="G63" s="126">
        <v>120</v>
      </c>
      <c r="H63" s="124"/>
      <c r="I63" s="96">
        <v>0</v>
      </c>
      <c r="J63" s="96"/>
      <c r="K63" s="96">
        <v>0</v>
      </c>
      <c r="L63" s="96"/>
      <c r="M63" s="96">
        <f t="shared" si="2"/>
        <v>0</v>
      </c>
      <c r="N63" s="96"/>
      <c r="O63" s="96">
        <v>36616579</v>
      </c>
      <c r="P63" s="96"/>
      <c r="Q63" s="96">
        <v>0</v>
      </c>
      <c r="R63" s="96"/>
      <c r="S63" s="96">
        <f t="shared" si="1"/>
        <v>36616579</v>
      </c>
    </row>
    <row r="64" spans="1:19" ht="21.75">
      <c r="A64" s="122" t="s">
        <v>99</v>
      </c>
      <c r="B64" s="123"/>
      <c r="C64" s="84" t="s">
        <v>313</v>
      </c>
      <c r="D64" s="124">
        <v>2821</v>
      </c>
      <c r="E64" s="125">
        <v>12816015</v>
      </c>
      <c r="F64" s="124"/>
      <c r="G64" s="126">
        <v>46</v>
      </c>
      <c r="H64" s="124"/>
      <c r="I64" s="96">
        <v>0</v>
      </c>
      <c r="J64" s="96"/>
      <c r="K64" s="96">
        <v>0</v>
      </c>
      <c r="L64" s="96"/>
      <c r="M64" s="96">
        <f t="shared" si="2"/>
        <v>0</v>
      </c>
      <c r="N64" s="96"/>
      <c r="O64" s="96">
        <v>589536690</v>
      </c>
      <c r="P64" s="96"/>
      <c r="Q64" s="96">
        <v>0</v>
      </c>
      <c r="R64" s="96"/>
      <c r="S64" s="96">
        <f t="shared" si="1"/>
        <v>589536690</v>
      </c>
    </row>
    <row r="65" spans="1:19" ht="21.75">
      <c r="A65" s="122" t="s">
        <v>148</v>
      </c>
      <c r="B65" s="123"/>
      <c r="C65" s="84" t="s">
        <v>313</v>
      </c>
      <c r="D65" s="124">
        <v>226122</v>
      </c>
      <c r="E65" s="125">
        <v>1211261</v>
      </c>
      <c r="F65" s="124"/>
      <c r="G65" s="126">
        <v>250</v>
      </c>
      <c r="H65" s="124"/>
      <c r="I65" s="96">
        <v>0</v>
      </c>
      <c r="J65" s="96"/>
      <c r="K65" s="96">
        <v>0</v>
      </c>
      <c r="L65" s="96"/>
      <c r="M65" s="96">
        <f t="shared" si="2"/>
        <v>0</v>
      </c>
      <c r="N65" s="96"/>
      <c r="O65" s="96">
        <v>302815250</v>
      </c>
      <c r="P65" s="96"/>
      <c r="Q65" s="96">
        <v>0</v>
      </c>
      <c r="R65" s="96"/>
      <c r="S65" s="96">
        <f t="shared" si="1"/>
        <v>302815250</v>
      </c>
    </row>
    <row r="66" spans="1:19" ht="21.75">
      <c r="A66" s="122" t="s">
        <v>183</v>
      </c>
      <c r="B66" s="123"/>
      <c r="C66" s="84" t="s">
        <v>313</v>
      </c>
      <c r="D66" s="124">
        <v>1754536</v>
      </c>
      <c r="E66" s="125">
        <v>3667501</v>
      </c>
      <c r="F66" s="124"/>
      <c r="G66" s="126">
        <v>500</v>
      </c>
      <c r="H66" s="124"/>
      <c r="I66" s="96">
        <v>0</v>
      </c>
      <c r="J66" s="96"/>
      <c r="K66" s="96">
        <v>0</v>
      </c>
      <c r="L66" s="96"/>
      <c r="M66" s="96">
        <f t="shared" si="2"/>
        <v>0</v>
      </c>
      <c r="N66" s="96"/>
      <c r="O66" s="96">
        <v>1833750500</v>
      </c>
      <c r="P66" s="96"/>
      <c r="Q66" s="96">
        <v>0</v>
      </c>
      <c r="R66" s="96"/>
      <c r="S66" s="96">
        <f t="shared" si="1"/>
        <v>1833750500</v>
      </c>
    </row>
    <row r="67" spans="1:19" ht="21.75">
      <c r="A67" s="122" t="s">
        <v>195</v>
      </c>
      <c r="B67" s="123"/>
      <c r="C67" s="84" t="s">
        <v>313</v>
      </c>
      <c r="D67" s="124">
        <v>528705</v>
      </c>
      <c r="E67" s="125">
        <v>8366797</v>
      </c>
      <c r="F67" s="124"/>
      <c r="G67" s="126">
        <v>180</v>
      </c>
      <c r="H67" s="124"/>
      <c r="I67" s="96">
        <v>0</v>
      </c>
      <c r="J67" s="96"/>
      <c r="K67" s="96">
        <v>0</v>
      </c>
      <c r="L67" s="96"/>
      <c r="M67" s="96">
        <f t="shared" si="2"/>
        <v>0</v>
      </c>
      <c r="N67" s="96"/>
      <c r="O67" s="96">
        <v>1506023460</v>
      </c>
      <c r="P67" s="96"/>
      <c r="Q67" s="96">
        <v>0</v>
      </c>
      <c r="R67" s="96"/>
      <c r="S67" s="96">
        <f t="shared" si="1"/>
        <v>1506023460</v>
      </c>
    </row>
    <row r="68" spans="1:19" ht="21.75">
      <c r="A68" s="122" t="s">
        <v>293</v>
      </c>
      <c r="B68" s="123"/>
      <c r="C68" s="84" t="s">
        <v>313</v>
      </c>
      <c r="D68" s="124">
        <v>633854</v>
      </c>
      <c r="E68" s="125">
        <v>8265166</v>
      </c>
      <c r="F68" s="124"/>
      <c r="G68" s="126">
        <v>80</v>
      </c>
      <c r="H68" s="124"/>
      <c r="I68" s="96">
        <v>0</v>
      </c>
      <c r="J68" s="96"/>
      <c r="K68" s="96">
        <v>0</v>
      </c>
      <c r="L68" s="96"/>
      <c r="M68" s="96">
        <f t="shared" si="2"/>
        <v>0</v>
      </c>
      <c r="N68" s="96"/>
      <c r="O68" s="96">
        <v>661213280</v>
      </c>
      <c r="P68" s="96"/>
      <c r="Q68" s="96">
        <v>0</v>
      </c>
      <c r="R68" s="96"/>
      <c r="S68" s="96">
        <f t="shared" si="1"/>
        <v>661213280</v>
      </c>
    </row>
    <row r="69" spans="1:19" ht="21.75">
      <c r="A69" s="122" t="s">
        <v>201</v>
      </c>
      <c r="B69" s="123"/>
      <c r="C69" s="84" t="s">
        <v>313</v>
      </c>
      <c r="D69" s="124">
        <v>302497</v>
      </c>
      <c r="E69" s="125">
        <v>21374647</v>
      </c>
      <c r="F69" s="124"/>
      <c r="G69" s="127">
        <v>200</v>
      </c>
      <c r="H69" s="124"/>
      <c r="I69" s="128">
        <v>0</v>
      </c>
      <c r="J69" s="128"/>
      <c r="K69" s="96">
        <v>0</v>
      </c>
      <c r="L69" s="128"/>
      <c r="M69" s="96">
        <f t="shared" si="2"/>
        <v>0</v>
      </c>
      <c r="N69" s="128"/>
      <c r="O69" s="128">
        <v>4274929400</v>
      </c>
      <c r="P69" s="128"/>
      <c r="Q69" s="128">
        <v>0</v>
      </c>
      <c r="R69" s="128"/>
      <c r="S69" s="96">
        <f t="shared" si="1"/>
        <v>4274929400</v>
      </c>
    </row>
    <row r="70" spans="1:19" ht="21.75">
      <c r="A70" s="122" t="s">
        <v>172</v>
      </c>
      <c r="B70" s="123"/>
      <c r="C70" s="84" t="s">
        <v>309</v>
      </c>
      <c r="D70" s="124">
        <v>521923</v>
      </c>
      <c r="E70" s="125">
        <v>951043</v>
      </c>
      <c r="F70" s="124"/>
      <c r="G70" s="126">
        <v>350</v>
      </c>
      <c r="H70" s="124"/>
      <c r="I70" s="96">
        <v>0</v>
      </c>
      <c r="J70" s="96"/>
      <c r="K70" s="96">
        <v>0</v>
      </c>
      <c r="L70" s="96"/>
      <c r="M70" s="96">
        <f t="shared" si="2"/>
        <v>0</v>
      </c>
      <c r="N70" s="96"/>
      <c r="O70" s="96">
        <v>332865050</v>
      </c>
      <c r="P70" s="96"/>
      <c r="Q70" s="96">
        <v>0</v>
      </c>
      <c r="R70" s="96"/>
      <c r="S70" s="96">
        <f t="shared" si="1"/>
        <v>332865050</v>
      </c>
    </row>
    <row r="71" spans="1:19" ht="21.75">
      <c r="A71" s="122" t="s">
        <v>231</v>
      </c>
      <c r="B71" s="123"/>
      <c r="C71" s="84" t="s">
        <v>309</v>
      </c>
      <c r="D71" s="124">
        <v>813670</v>
      </c>
      <c r="E71" s="125">
        <v>59743</v>
      </c>
      <c r="F71" s="124"/>
      <c r="G71" s="126">
        <v>6200</v>
      </c>
      <c r="H71" s="124"/>
      <c r="I71" s="96">
        <v>0</v>
      </c>
      <c r="J71" s="96"/>
      <c r="K71" s="96">
        <v>0</v>
      </c>
      <c r="L71" s="96"/>
      <c r="M71" s="96">
        <f t="shared" si="2"/>
        <v>0</v>
      </c>
      <c r="N71" s="96"/>
      <c r="O71" s="96">
        <v>370406600</v>
      </c>
      <c r="P71" s="96"/>
      <c r="Q71" s="96">
        <v>0</v>
      </c>
      <c r="R71" s="96"/>
      <c r="S71" s="96">
        <f t="shared" si="1"/>
        <v>370406600</v>
      </c>
    </row>
    <row r="72" spans="1:19" ht="21.75">
      <c r="A72" s="122" t="s">
        <v>174</v>
      </c>
      <c r="B72" s="123"/>
      <c r="C72" s="84" t="s">
        <v>309</v>
      </c>
      <c r="D72" s="124">
        <v>104252</v>
      </c>
      <c r="E72" s="125">
        <v>25586605</v>
      </c>
      <c r="F72" s="124"/>
      <c r="G72" s="126">
        <v>1000</v>
      </c>
      <c r="H72" s="124"/>
      <c r="I72" s="96">
        <v>0</v>
      </c>
      <c r="J72" s="96"/>
      <c r="K72" s="96">
        <v>0</v>
      </c>
      <c r="L72" s="96"/>
      <c r="M72" s="96">
        <f t="shared" si="2"/>
        <v>0</v>
      </c>
      <c r="N72" s="96"/>
      <c r="O72" s="96">
        <v>25586605000</v>
      </c>
      <c r="P72" s="96"/>
      <c r="Q72" s="96">
        <v>0</v>
      </c>
      <c r="R72" s="96"/>
      <c r="S72" s="96">
        <f t="shared" si="1"/>
        <v>25586605000</v>
      </c>
    </row>
    <row r="73" spans="1:19" ht="21.75">
      <c r="A73" s="122" t="s">
        <v>167</v>
      </c>
      <c r="B73" s="123"/>
      <c r="C73" s="84" t="s">
        <v>309</v>
      </c>
      <c r="D73" s="124">
        <v>901999</v>
      </c>
      <c r="E73" s="125">
        <v>252142</v>
      </c>
      <c r="F73" s="124"/>
      <c r="G73" s="127">
        <v>400</v>
      </c>
      <c r="H73" s="124"/>
      <c r="I73" s="128">
        <v>0</v>
      </c>
      <c r="J73" s="128"/>
      <c r="K73" s="96">
        <v>0</v>
      </c>
      <c r="L73" s="128"/>
      <c r="M73" s="96">
        <f t="shared" ref="M73:M118" si="3">K73+I73</f>
        <v>0</v>
      </c>
      <c r="N73" s="128"/>
      <c r="O73" s="128">
        <v>100856800</v>
      </c>
      <c r="P73" s="128"/>
      <c r="Q73" s="128">
        <v>0</v>
      </c>
      <c r="R73" s="128"/>
      <c r="S73" s="96">
        <f t="shared" si="1"/>
        <v>100856800</v>
      </c>
    </row>
    <row r="74" spans="1:19" ht="21.75">
      <c r="A74" s="122" t="s">
        <v>97</v>
      </c>
      <c r="B74" s="123"/>
      <c r="C74" s="84" t="s">
        <v>309</v>
      </c>
      <c r="D74" s="124">
        <v>91306</v>
      </c>
      <c r="E74" s="125">
        <v>10228543</v>
      </c>
      <c r="F74" s="124"/>
      <c r="G74" s="126">
        <v>250</v>
      </c>
      <c r="H74" s="124"/>
      <c r="I74" s="96">
        <v>0</v>
      </c>
      <c r="J74" s="96"/>
      <c r="K74" s="96">
        <v>0</v>
      </c>
      <c r="L74" s="96"/>
      <c r="M74" s="96">
        <f t="shared" si="3"/>
        <v>0</v>
      </c>
      <c r="N74" s="96"/>
      <c r="O74" s="96">
        <v>2557135750</v>
      </c>
      <c r="P74" s="96"/>
      <c r="Q74" s="96">
        <v>0</v>
      </c>
      <c r="R74" s="96"/>
      <c r="S74" s="96">
        <f t="shared" si="1"/>
        <v>2557135750</v>
      </c>
    </row>
    <row r="75" spans="1:19" ht="21.75">
      <c r="A75" s="122" t="s">
        <v>300</v>
      </c>
      <c r="B75" s="123"/>
      <c r="C75" s="84" t="s">
        <v>309</v>
      </c>
      <c r="D75" s="124">
        <v>125122</v>
      </c>
      <c r="E75" s="125">
        <v>1000000</v>
      </c>
      <c r="F75" s="124"/>
      <c r="G75" s="126">
        <v>1000</v>
      </c>
      <c r="H75" s="124"/>
      <c r="I75" s="96">
        <v>0</v>
      </c>
      <c r="J75" s="96"/>
      <c r="K75" s="96">
        <v>0</v>
      </c>
      <c r="L75" s="96"/>
      <c r="M75" s="96">
        <f t="shared" si="3"/>
        <v>0</v>
      </c>
      <c r="N75" s="96"/>
      <c r="O75" s="96">
        <v>1000000000</v>
      </c>
      <c r="P75" s="96"/>
      <c r="Q75" s="96">
        <v>0</v>
      </c>
      <c r="R75" s="96"/>
      <c r="S75" s="96">
        <f t="shared" ref="S75:S118" si="4">O75+Q75</f>
        <v>1000000000</v>
      </c>
    </row>
    <row r="76" spans="1:19" ht="21.75">
      <c r="A76" s="122" t="s">
        <v>194</v>
      </c>
      <c r="B76" s="123"/>
      <c r="C76" s="84" t="s">
        <v>309</v>
      </c>
      <c r="D76" s="124">
        <v>7379981</v>
      </c>
      <c r="E76" s="125">
        <v>6080699</v>
      </c>
      <c r="F76" s="124"/>
      <c r="G76" s="126">
        <v>480</v>
      </c>
      <c r="H76" s="124"/>
      <c r="I76" s="96">
        <v>0</v>
      </c>
      <c r="J76" s="96"/>
      <c r="K76" s="96">
        <v>0</v>
      </c>
      <c r="L76" s="96"/>
      <c r="M76" s="96">
        <f t="shared" si="3"/>
        <v>0</v>
      </c>
      <c r="N76" s="96"/>
      <c r="O76" s="96">
        <v>2918735520</v>
      </c>
      <c r="P76" s="96"/>
      <c r="Q76" s="96">
        <v>0</v>
      </c>
      <c r="R76" s="96"/>
      <c r="S76" s="96">
        <f t="shared" si="4"/>
        <v>2918735520</v>
      </c>
    </row>
    <row r="77" spans="1:19" ht="21.75">
      <c r="A77" s="122" t="s">
        <v>151</v>
      </c>
      <c r="B77" s="123"/>
      <c r="C77" s="84" t="s">
        <v>309</v>
      </c>
      <c r="D77" s="124">
        <v>467028</v>
      </c>
      <c r="E77" s="125">
        <v>6105932</v>
      </c>
      <c r="F77" s="124"/>
      <c r="G77" s="126">
        <v>2350</v>
      </c>
      <c r="H77" s="124"/>
      <c r="I77" s="96">
        <v>0</v>
      </c>
      <c r="J77" s="96"/>
      <c r="K77" s="96">
        <v>0</v>
      </c>
      <c r="L77" s="96"/>
      <c r="M77" s="96">
        <f t="shared" si="3"/>
        <v>0</v>
      </c>
      <c r="N77" s="96"/>
      <c r="O77" s="96">
        <v>14348940200</v>
      </c>
      <c r="P77" s="96"/>
      <c r="Q77" s="96">
        <v>0</v>
      </c>
      <c r="R77" s="96"/>
      <c r="S77" s="96">
        <f t="shared" si="4"/>
        <v>14348940200</v>
      </c>
    </row>
    <row r="78" spans="1:19" ht="21.75">
      <c r="A78" s="122" t="s">
        <v>200</v>
      </c>
      <c r="B78" s="123"/>
      <c r="C78" s="84" t="s">
        <v>309</v>
      </c>
      <c r="D78" s="124"/>
      <c r="E78" s="125">
        <v>2121408</v>
      </c>
      <c r="F78" s="124"/>
      <c r="G78" s="126">
        <v>18</v>
      </c>
      <c r="H78" s="124"/>
      <c r="I78" s="96">
        <v>0</v>
      </c>
      <c r="J78" s="96"/>
      <c r="K78" s="96">
        <v>0</v>
      </c>
      <c r="L78" s="96"/>
      <c r="M78" s="96">
        <f t="shared" si="3"/>
        <v>0</v>
      </c>
      <c r="N78" s="96"/>
      <c r="O78" s="96">
        <v>38185344</v>
      </c>
      <c r="P78" s="96"/>
      <c r="Q78" s="96">
        <v>0</v>
      </c>
      <c r="R78" s="96"/>
      <c r="S78" s="96">
        <f t="shared" si="4"/>
        <v>38185344</v>
      </c>
    </row>
    <row r="79" spans="1:19" ht="21.75">
      <c r="A79" s="122" t="s">
        <v>159</v>
      </c>
      <c r="B79" s="123"/>
      <c r="C79" s="84" t="s">
        <v>309</v>
      </c>
      <c r="D79" s="124"/>
      <c r="E79" s="125">
        <v>50713</v>
      </c>
      <c r="F79" s="124"/>
      <c r="G79" s="126">
        <v>6452</v>
      </c>
      <c r="H79" s="124"/>
      <c r="I79" s="96">
        <v>0</v>
      </c>
      <c r="J79" s="96"/>
      <c r="K79" s="96">
        <v>0</v>
      </c>
      <c r="L79" s="96"/>
      <c r="M79" s="96">
        <f t="shared" si="3"/>
        <v>0</v>
      </c>
      <c r="N79" s="96"/>
      <c r="O79" s="96">
        <v>327200276</v>
      </c>
      <c r="P79" s="96"/>
      <c r="Q79" s="96">
        <v>0</v>
      </c>
      <c r="R79" s="96"/>
      <c r="S79" s="96">
        <f t="shared" si="4"/>
        <v>327200276</v>
      </c>
    </row>
    <row r="80" spans="1:19" ht="21.75">
      <c r="A80" s="122" t="s">
        <v>199</v>
      </c>
      <c r="B80" s="123"/>
      <c r="C80" s="84" t="s">
        <v>309</v>
      </c>
      <c r="D80" s="124"/>
      <c r="E80" s="125">
        <v>2339549</v>
      </c>
      <c r="F80" s="124"/>
      <c r="G80" s="126">
        <v>1350</v>
      </c>
      <c r="H80" s="124"/>
      <c r="I80" s="96">
        <v>0</v>
      </c>
      <c r="J80" s="96"/>
      <c r="K80" s="96">
        <v>0</v>
      </c>
      <c r="L80" s="96"/>
      <c r="M80" s="96">
        <f t="shared" si="3"/>
        <v>0</v>
      </c>
      <c r="N80" s="96"/>
      <c r="O80" s="96">
        <v>3158391150</v>
      </c>
      <c r="P80" s="96"/>
      <c r="Q80" s="96">
        <v>0</v>
      </c>
      <c r="R80" s="96"/>
      <c r="S80" s="96">
        <f t="shared" si="4"/>
        <v>3158391150</v>
      </c>
    </row>
    <row r="81" spans="1:19" ht="21.75">
      <c r="A81" s="122" t="s">
        <v>128</v>
      </c>
      <c r="B81" s="123"/>
      <c r="C81" s="84" t="s">
        <v>315</v>
      </c>
      <c r="D81" s="124"/>
      <c r="E81" s="125">
        <v>7881707</v>
      </c>
      <c r="F81" s="124"/>
      <c r="G81" s="126">
        <v>85</v>
      </c>
      <c r="H81" s="124"/>
      <c r="I81" s="96">
        <v>0</v>
      </c>
      <c r="J81" s="96"/>
      <c r="K81" s="96">
        <v>0</v>
      </c>
      <c r="L81" s="96"/>
      <c r="M81" s="96">
        <f t="shared" si="3"/>
        <v>0</v>
      </c>
      <c r="N81" s="96"/>
      <c r="O81" s="96">
        <v>669945095</v>
      </c>
      <c r="P81" s="96"/>
      <c r="Q81" s="96">
        <v>0</v>
      </c>
      <c r="R81" s="96"/>
      <c r="S81" s="96">
        <f t="shared" si="4"/>
        <v>669945095</v>
      </c>
    </row>
    <row r="82" spans="1:19" ht="21.75">
      <c r="A82" s="122" t="s">
        <v>130</v>
      </c>
      <c r="B82" s="123"/>
      <c r="C82" s="84" t="s">
        <v>345</v>
      </c>
      <c r="D82" s="124"/>
      <c r="E82" s="125">
        <v>1484314</v>
      </c>
      <c r="F82" s="124"/>
      <c r="G82" s="126">
        <v>100</v>
      </c>
      <c r="H82" s="124"/>
      <c r="I82" s="96">
        <v>0</v>
      </c>
      <c r="J82" s="96"/>
      <c r="K82" s="96">
        <v>0</v>
      </c>
      <c r="L82" s="96"/>
      <c r="M82" s="96">
        <f t="shared" si="3"/>
        <v>0</v>
      </c>
      <c r="N82" s="96"/>
      <c r="O82" s="96">
        <v>148431400</v>
      </c>
      <c r="P82" s="96"/>
      <c r="Q82" s="96">
        <v>0</v>
      </c>
      <c r="R82" s="96"/>
      <c r="S82" s="96">
        <f t="shared" si="4"/>
        <v>148431400</v>
      </c>
    </row>
    <row r="83" spans="1:19" ht="21.75">
      <c r="A83" s="122" t="s">
        <v>106</v>
      </c>
      <c r="B83" s="123"/>
      <c r="C83" s="84" t="s">
        <v>344</v>
      </c>
      <c r="D83" s="124"/>
      <c r="E83" s="125">
        <v>18629473</v>
      </c>
      <c r="F83" s="124"/>
      <c r="G83" s="126">
        <v>70</v>
      </c>
      <c r="H83" s="124"/>
      <c r="I83" s="96">
        <v>0</v>
      </c>
      <c r="J83" s="96"/>
      <c r="K83" s="128">
        <v>0</v>
      </c>
      <c r="L83" s="96"/>
      <c r="M83" s="96">
        <f t="shared" si="3"/>
        <v>0</v>
      </c>
      <c r="N83" s="96"/>
      <c r="O83" s="96">
        <v>1304063110</v>
      </c>
      <c r="P83" s="96"/>
      <c r="Q83" s="96">
        <v>0</v>
      </c>
      <c r="R83" s="96"/>
      <c r="S83" s="96">
        <f t="shared" si="4"/>
        <v>1304063110</v>
      </c>
    </row>
    <row r="84" spans="1:19" ht="21.75">
      <c r="A84" s="122" t="s">
        <v>120</v>
      </c>
      <c r="B84" s="123"/>
      <c r="C84" s="84" t="s">
        <v>361</v>
      </c>
      <c r="D84" s="124"/>
      <c r="E84" s="125">
        <v>211825</v>
      </c>
      <c r="F84" s="124"/>
      <c r="G84" s="126">
        <v>2250</v>
      </c>
      <c r="H84" s="124"/>
      <c r="I84" s="96">
        <v>0</v>
      </c>
      <c r="J84" s="96"/>
      <c r="K84" s="96">
        <v>0</v>
      </c>
      <c r="L84" s="96"/>
      <c r="M84" s="96">
        <f t="shared" si="3"/>
        <v>0</v>
      </c>
      <c r="N84" s="96"/>
      <c r="O84" s="96">
        <v>476606250</v>
      </c>
      <c r="P84" s="96"/>
      <c r="Q84" s="96">
        <v>0</v>
      </c>
      <c r="R84" s="96"/>
      <c r="S84" s="96">
        <f t="shared" si="4"/>
        <v>476606250</v>
      </c>
    </row>
    <row r="85" spans="1:19" ht="21.75">
      <c r="A85" s="122" t="s">
        <v>116</v>
      </c>
      <c r="B85" s="123"/>
      <c r="C85" s="84" t="s">
        <v>362</v>
      </c>
      <c r="D85" s="124"/>
      <c r="E85" s="125">
        <v>4049663</v>
      </c>
      <c r="F85" s="124"/>
      <c r="G85" s="126">
        <v>2740</v>
      </c>
      <c r="H85" s="124"/>
      <c r="I85" s="96">
        <v>0</v>
      </c>
      <c r="J85" s="96"/>
      <c r="K85" s="96">
        <v>0</v>
      </c>
      <c r="L85" s="96"/>
      <c r="M85" s="96">
        <f t="shared" si="3"/>
        <v>0</v>
      </c>
      <c r="N85" s="96"/>
      <c r="O85" s="96">
        <v>11096076620</v>
      </c>
      <c r="P85" s="96"/>
      <c r="Q85" s="96">
        <v>0</v>
      </c>
      <c r="R85" s="96"/>
      <c r="S85" s="96">
        <f t="shared" si="4"/>
        <v>11096076620</v>
      </c>
    </row>
    <row r="86" spans="1:19" ht="21.75">
      <c r="A86" s="122" t="s">
        <v>136</v>
      </c>
      <c r="B86" s="123"/>
      <c r="C86" s="84" t="s">
        <v>363</v>
      </c>
      <c r="D86" s="124"/>
      <c r="E86" s="125">
        <v>3364109</v>
      </c>
      <c r="F86" s="124"/>
      <c r="G86" s="126">
        <v>350</v>
      </c>
      <c r="H86" s="124"/>
      <c r="I86" s="96">
        <v>0</v>
      </c>
      <c r="J86" s="96"/>
      <c r="K86" s="128">
        <v>0</v>
      </c>
      <c r="L86" s="96"/>
      <c r="M86" s="96">
        <f t="shared" si="3"/>
        <v>0</v>
      </c>
      <c r="N86" s="96"/>
      <c r="O86" s="96">
        <v>1177438150</v>
      </c>
      <c r="P86" s="96"/>
      <c r="Q86" s="96">
        <v>-56068483</v>
      </c>
      <c r="R86" s="96"/>
      <c r="S86" s="96">
        <f t="shared" si="4"/>
        <v>1121369667</v>
      </c>
    </row>
    <row r="87" spans="1:19" ht="21.75">
      <c r="A87" s="122" t="s">
        <v>152</v>
      </c>
      <c r="B87" s="123"/>
      <c r="C87" s="84" t="s">
        <v>359</v>
      </c>
      <c r="D87" s="124"/>
      <c r="E87" s="125">
        <v>1839478</v>
      </c>
      <c r="F87" s="124"/>
      <c r="G87" s="126">
        <v>3860</v>
      </c>
      <c r="H87" s="124"/>
      <c r="I87" s="96">
        <v>0</v>
      </c>
      <c r="J87" s="96"/>
      <c r="K87" s="96">
        <v>0</v>
      </c>
      <c r="L87" s="96"/>
      <c r="M87" s="96">
        <f t="shared" si="3"/>
        <v>0</v>
      </c>
      <c r="N87" s="96"/>
      <c r="O87" s="96">
        <v>7100385080</v>
      </c>
      <c r="P87" s="96"/>
      <c r="Q87" s="96">
        <v>0</v>
      </c>
      <c r="R87" s="96"/>
      <c r="S87" s="96">
        <f t="shared" si="4"/>
        <v>7100385080</v>
      </c>
    </row>
    <row r="88" spans="1:19" ht="21.75">
      <c r="A88" s="122" t="s">
        <v>410</v>
      </c>
      <c r="B88" s="123"/>
      <c r="C88" s="84" t="s">
        <v>360</v>
      </c>
      <c r="D88" s="124"/>
      <c r="E88" s="125">
        <v>31609860</v>
      </c>
      <c r="F88" s="124"/>
      <c r="G88" s="126">
        <v>550</v>
      </c>
      <c r="H88" s="124"/>
      <c r="I88" s="96">
        <v>0</v>
      </c>
      <c r="J88" s="96"/>
      <c r="K88" s="96">
        <v>0</v>
      </c>
      <c r="L88" s="96"/>
      <c r="M88" s="96">
        <f t="shared" si="3"/>
        <v>0</v>
      </c>
      <c r="N88" s="96"/>
      <c r="O88" s="96">
        <v>17385423000</v>
      </c>
      <c r="P88" s="96"/>
      <c r="Q88" s="96">
        <v>0</v>
      </c>
      <c r="R88" s="96"/>
      <c r="S88" s="96">
        <f t="shared" si="4"/>
        <v>17385423000</v>
      </c>
    </row>
    <row r="89" spans="1:19" ht="21.75">
      <c r="A89" s="122" t="s">
        <v>226</v>
      </c>
      <c r="B89" s="123"/>
      <c r="C89" s="84" t="s">
        <v>369</v>
      </c>
      <c r="D89" s="124"/>
      <c r="E89" s="125">
        <v>440083</v>
      </c>
      <c r="F89" s="124"/>
      <c r="G89" s="126">
        <v>2330</v>
      </c>
      <c r="H89" s="124"/>
      <c r="I89" s="96">
        <v>0</v>
      </c>
      <c r="J89" s="96"/>
      <c r="K89" s="96">
        <v>0</v>
      </c>
      <c r="L89" s="96"/>
      <c r="M89" s="96">
        <f t="shared" si="3"/>
        <v>0</v>
      </c>
      <c r="N89" s="96"/>
      <c r="O89" s="96">
        <v>1025393390</v>
      </c>
      <c r="P89" s="96"/>
      <c r="Q89" s="96">
        <v>0</v>
      </c>
      <c r="R89" s="96"/>
      <c r="S89" s="96">
        <f t="shared" si="4"/>
        <v>1025393390</v>
      </c>
    </row>
    <row r="90" spans="1:19" ht="21.75">
      <c r="A90" s="122" t="s">
        <v>118</v>
      </c>
      <c r="B90" s="123"/>
      <c r="C90" s="84" t="s">
        <v>368</v>
      </c>
      <c r="D90" s="124"/>
      <c r="E90" s="125">
        <v>1522319</v>
      </c>
      <c r="F90" s="124"/>
      <c r="G90" s="126">
        <v>60</v>
      </c>
      <c r="H90" s="124"/>
      <c r="I90" s="96">
        <v>0</v>
      </c>
      <c r="J90" s="96"/>
      <c r="K90" s="96">
        <v>0</v>
      </c>
      <c r="L90" s="96"/>
      <c r="M90" s="96">
        <f t="shared" si="3"/>
        <v>0</v>
      </c>
      <c r="N90" s="96"/>
      <c r="O90" s="96">
        <v>91339140</v>
      </c>
      <c r="P90" s="96"/>
      <c r="Q90" s="96">
        <v>0</v>
      </c>
      <c r="R90" s="96"/>
      <c r="S90" s="96">
        <f t="shared" si="4"/>
        <v>91339140</v>
      </c>
    </row>
    <row r="91" spans="1:19" ht="21.75">
      <c r="A91" s="122" t="s">
        <v>207</v>
      </c>
      <c r="B91" s="123"/>
      <c r="C91" s="84" t="s">
        <v>367</v>
      </c>
      <c r="D91" s="124"/>
      <c r="E91" s="125">
        <v>6968053</v>
      </c>
      <c r="F91" s="124"/>
      <c r="G91" s="126">
        <v>150</v>
      </c>
      <c r="H91" s="124"/>
      <c r="I91" s="96">
        <v>0</v>
      </c>
      <c r="J91" s="96"/>
      <c r="K91" s="128">
        <v>0</v>
      </c>
      <c r="L91" s="96"/>
      <c r="M91" s="96">
        <f t="shared" si="3"/>
        <v>0</v>
      </c>
      <c r="N91" s="96"/>
      <c r="O91" s="96">
        <v>1045207950</v>
      </c>
      <c r="P91" s="96"/>
      <c r="Q91" s="96">
        <v>-21044455</v>
      </c>
      <c r="R91" s="96"/>
      <c r="S91" s="96">
        <f t="shared" si="4"/>
        <v>1024163495</v>
      </c>
    </row>
    <row r="92" spans="1:19" ht="21.75">
      <c r="A92" s="122" t="s">
        <v>275</v>
      </c>
      <c r="B92" s="123"/>
      <c r="C92" s="84" t="s">
        <v>367</v>
      </c>
      <c r="D92" s="124"/>
      <c r="E92" s="125">
        <v>120787794</v>
      </c>
      <c r="F92" s="124"/>
      <c r="G92" s="126">
        <v>188</v>
      </c>
      <c r="H92" s="124"/>
      <c r="I92" s="96">
        <v>0</v>
      </c>
      <c r="J92" s="96"/>
      <c r="K92" s="96">
        <v>0</v>
      </c>
      <c r="L92" s="96"/>
      <c r="M92" s="96">
        <f t="shared" si="3"/>
        <v>0</v>
      </c>
      <c r="N92" s="96"/>
      <c r="O92" s="96">
        <v>22708105272</v>
      </c>
      <c r="P92" s="96"/>
      <c r="Q92" s="96">
        <v>0</v>
      </c>
      <c r="R92" s="96"/>
      <c r="S92" s="96">
        <f t="shared" si="4"/>
        <v>22708105272</v>
      </c>
    </row>
    <row r="93" spans="1:19" ht="21.75">
      <c r="A93" s="122" t="s">
        <v>198</v>
      </c>
      <c r="B93" s="123"/>
      <c r="C93" s="84" t="s">
        <v>364</v>
      </c>
      <c r="D93" s="124"/>
      <c r="E93" s="125">
        <v>4434242</v>
      </c>
      <c r="F93" s="124"/>
      <c r="G93" s="126">
        <v>650</v>
      </c>
      <c r="H93" s="124"/>
      <c r="I93" s="96">
        <v>0</v>
      </c>
      <c r="J93" s="96"/>
      <c r="K93" s="128">
        <v>0</v>
      </c>
      <c r="L93" s="96"/>
      <c r="M93" s="96">
        <f t="shared" si="3"/>
        <v>0</v>
      </c>
      <c r="N93" s="96"/>
      <c r="O93" s="96">
        <v>2882257300</v>
      </c>
      <c r="P93" s="96"/>
      <c r="Q93" s="96">
        <v>0</v>
      </c>
      <c r="R93" s="96"/>
      <c r="S93" s="96">
        <f t="shared" si="4"/>
        <v>2882257300</v>
      </c>
    </row>
    <row r="94" spans="1:19" ht="21.75">
      <c r="A94" s="122" t="s">
        <v>213</v>
      </c>
      <c r="B94" s="123"/>
      <c r="C94" s="84" t="s">
        <v>376</v>
      </c>
      <c r="D94" s="124"/>
      <c r="E94" s="125">
        <v>6530369</v>
      </c>
      <c r="F94" s="124"/>
      <c r="G94" s="126">
        <v>600</v>
      </c>
      <c r="H94" s="124"/>
      <c r="I94" s="96">
        <v>0</v>
      </c>
      <c r="J94" s="96"/>
      <c r="K94" s="128">
        <v>0</v>
      </c>
      <c r="L94" s="96"/>
      <c r="M94" s="96">
        <f t="shared" si="3"/>
        <v>0</v>
      </c>
      <c r="N94" s="96"/>
      <c r="O94" s="96">
        <v>3918221400</v>
      </c>
      <c r="P94" s="96"/>
      <c r="Q94" s="96">
        <v>-52948938</v>
      </c>
      <c r="R94" s="96"/>
      <c r="S94" s="96">
        <f t="shared" si="4"/>
        <v>3865272462</v>
      </c>
    </row>
    <row r="95" spans="1:19" ht="21.75">
      <c r="A95" s="122" t="s">
        <v>170</v>
      </c>
      <c r="B95" s="123"/>
      <c r="C95" s="84" t="s">
        <v>419</v>
      </c>
      <c r="D95" s="124"/>
      <c r="E95" s="125">
        <v>5397644</v>
      </c>
      <c r="F95" s="124"/>
      <c r="G95" s="126">
        <v>50</v>
      </c>
      <c r="H95" s="124"/>
      <c r="I95" s="96">
        <v>0</v>
      </c>
      <c r="J95" s="96"/>
      <c r="K95" s="128">
        <v>0</v>
      </c>
      <c r="L95" s="96"/>
      <c r="M95" s="96">
        <f t="shared" si="3"/>
        <v>0</v>
      </c>
      <c r="N95" s="96"/>
      <c r="O95" s="96">
        <v>269882200</v>
      </c>
      <c r="P95" s="96"/>
      <c r="Q95" s="96">
        <v>-26354380</v>
      </c>
      <c r="R95" s="96"/>
      <c r="S95" s="96">
        <f t="shared" si="4"/>
        <v>243527820</v>
      </c>
    </row>
    <row r="96" spans="1:19" ht="21.75">
      <c r="A96" s="122" t="s">
        <v>175</v>
      </c>
      <c r="B96" s="123"/>
      <c r="C96" s="84" t="s">
        <v>420</v>
      </c>
      <c r="D96" s="124"/>
      <c r="E96" s="125">
        <v>49833680</v>
      </c>
      <c r="F96" s="124"/>
      <c r="G96" s="126">
        <v>115</v>
      </c>
      <c r="H96" s="124"/>
      <c r="I96" s="96">
        <v>0</v>
      </c>
      <c r="J96" s="96"/>
      <c r="K96" s="96">
        <v>0</v>
      </c>
      <c r="L96" s="96"/>
      <c r="M96" s="96">
        <f t="shared" si="3"/>
        <v>0</v>
      </c>
      <c r="N96" s="96"/>
      <c r="O96" s="96">
        <v>5730873200</v>
      </c>
      <c r="P96" s="96"/>
      <c r="Q96" s="96">
        <v>0</v>
      </c>
      <c r="R96" s="96"/>
      <c r="S96" s="96">
        <f t="shared" si="4"/>
        <v>5730873200</v>
      </c>
    </row>
    <row r="97" spans="1:19" ht="21.75">
      <c r="A97" s="122" t="s">
        <v>286</v>
      </c>
      <c r="B97" s="123"/>
      <c r="C97" s="84" t="s">
        <v>420</v>
      </c>
      <c r="D97" s="124"/>
      <c r="E97" s="125">
        <v>2827361</v>
      </c>
      <c r="F97" s="124"/>
      <c r="G97" s="126">
        <v>1880</v>
      </c>
      <c r="H97" s="124"/>
      <c r="I97" s="96">
        <v>0</v>
      </c>
      <c r="J97" s="96"/>
      <c r="K97" s="96">
        <v>0</v>
      </c>
      <c r="L97" s="96"/>
      <c r="M97" s="96">
        <f t="shared" si="3"/>
        <v>0</v>
      </c>
      <c r="N97" s="96"/>
      <c r="O97" s="96">
        <v>5315438680</v>
      </c>
      <c r="P97" s="96"/>
      <c r="Q97" s="96">
        <v>-155504855</v>
      </c>
      <c r="R97" s="96"/>
      <c r="S97" s="96">
        <f t="shared" si="4"/>
        <v>5159933825</v>
      </c>
    </row>
    <row r="98" spans="1:19" ht="21.75">
      <c r="A98" s="122" t="s">
        <v>399</v>
      </c>
      <c r="B98" s="123"/>
      <c r="C98" s="84" t="s">
        <v>421</v>
      </c>
      <c r="D98" s="124"/>
      <c r="E98" s="125">
        <v>3000000</v>
      </c>
      <c r="F98" s="124"/>
      <c r="G98" s="126">
        <v>720</v>
      </c>
      <c r="H98" s="124"/>
      <c r="I98" s="96">
        <v>0</v>
      </c>
      <c r="J98" s="96"/>
      <c r="K98" s="96">
        <v>0</v>
      </c>
      <c r="L98" s="96"/>
      <c r="M98" s="96">
        <f t="shared" si="3"/>
        <v>0</v>
      </c>
      <c r="N98" s="96"/>
      <c r="O98" s="96">
        <v>2160000000</v>
      </c>
      <c r="P98" s="96"/>
      <c r="Q98" s="96">
        <v>-70139165</v>
      </c>
      <c r="R98" s="96"/>
      <c r="S98" s="96">
        <f t="shared" si="4"/>
        <v>2089860835</v>
      </c>
    </row>
    <row r="99" spans="1:19" ht="21.75">
      <c r="A99" s="122" t="s">
        <v>229</v>
      </c>
      <c r="B99" s="123"/>
      <c r="C99" s="84" t="s">
        <v>422</v>
      </c>
      <c r="D99" s="124"/>
      <c r="E99" s="125">
        <v>14449836</v>
      </c>
      <c r="F99" s="124"/>
      <c r="G99" s="126">
        <v>410</v>
      </c>
      <c r="H99" s="124"/>
      <c r="I99" s="96">
        <v>0</v>
      </c>
      <c r="J99" s="96"/>
      <c r="K99" s="96">
        <v>0</v>
      </c>
      <c r="L99" s="96"/>
      <c r="M99" s="96">
        <f t="shared" si="3"/>
        <v>0</v>
      </c>
      <c r="N99" s="96"/>
      <c r="O99" s="96">
        <v>5924432760</v>
      </c>
      <c r="P99" s="96"/>
      <c r="Q99" s="96">
        <v>-192377207</v>
      </c>
      <c r="R99" s="96"/>
      <c r="S99" s="96">
        <f t="shared" si="4"/>
        <v>5732055553</v>
      </c>
    </row>
    <row r="100" spans="1:19" ht="21.75">
      <c r="A100" s="122" t="s">
        <v>126</v>
      </c>
      <c r="B100" s="123"/>
      <c r="C100" s="84" t="s">
        <v>431</v>
      </c>
      <c r="D100" s="124"/>
      <c r="E100" s="125">
        <v>26385337</v>
      </c>
      <c r="F100" s="124"/>
      <c r="G100" s="126">
        <v>20</v>
      </c>
      <c r="H100" s="124"/>
      <c r="I100" s="96">
        <v>0</v>
      </c>
      <c r="J100" s="96"/>
      <c r="K100" s="96">
        <v>0</v>
      </c>
      <c r="L100" s="96"/>
      <c r="M100" s="96">
        <f t="shared" si="3"/>
        <v>0</v>
      </c>
      <c r="N100" s="96"/>
      <c r="O100" s="96">
        <v>527706740</v>
      </c>
      <c r="P100" s="96"/>
      <c r="Q100" s="96">
        <v>-24143446</v>
      </c>
      <c r="R100" s="96"/>
      <c r="S100" s="96">
        <f t="shared" si="4"/>
        <v>503563294</v>
      </c>
    </row>
    <row r="101" spans="1:19" ht="21.75">
      <c r="A101" s="122" t="s">
        <v>259</v>
      </c>
      <c r="B101" s="123"/>
      <c r="C101" s="84" t="s">
        <v>432</v>
      </c>
      <c r="D101" s="124"/>
      <c r="E101" s="125">
        <v>2675700</v>
      </c>
      <c r="F101" s="124"/>
      <c r="G101" s="126">
        <v>820</v>
      </c>
      <c r="H101" s="124"/>
      <c r="I101" s="96">
        <v>0</v>
      </c>
      <c r="J101" s="96"/>
      <c r="K101" s="96">
        <v>0</v>
      </c>
      <c r="L101" s="96"/>
      <c r="M101" s="96">
        <f t="shared" si="3"/>
        <v>0</v>
      </c>
      <c r="N101" s="96"/>
      <c r="O101" s="96">
        <v>2194074000</v>
      </c>
      <c r="P101" s="96"/>
      <c r="Q101" s="96">
        <v>-100382471</v>
      </c>
      <c r="R101" s="96"/>
      <c r="S101" s="96">
        <f t="shared" si="4"/>
        <v>2093691529</v>
      </c>
    </row>
    <row r="102" spans="1:19" ht="21.75">
      <c r="A102" s="122" t="s">
        <v>333</v>
      </c>
      <c r="B102" s="123"/>
      <c r="C102" s="84" t="s">
        <v>433</v>
      </c>
      <c r="D102" s="124"/>
      <c r="E102" s="125">
        <v>17856948</v>
      </c>
      <c r="F102" s="124"/>
      <c r="G102" s="126">
        <v>580</v>
      </c>
      <c r="H102" s="124"/>
      <c r="I102" s="96">
        <v>0</v>
      </c>
      <c r="J102" s="96"/>
      <c r="K102" s="96">
        <v>0</v>
      </c>
      <c r="L102" s="96"/>
      <c r="M102" s="96">
        <f t="shared" si="3"/>
        <v>0</v>
      </c>
      <c r="N102" s="96"/>
      <c r="O102" s="96">
        <v>10357029840</v>
      </c>
      <c r="P102" s="96"/>
      <c r="Q102" s="96">
        <v>0</v>
      </c>
      <c r="R102" s="96"/>
      <c r="S102" s="96">
        <f t="shared" si="4"/>
        <v>10357029840</v>
      </c>
    </row>
    <row r="103" spans="1:19" ht="21.75">
      <c r="A103" s="122" t="s">
        <v>228</v>
      </c>
      <c r="B103" s="123"/>
      <c r="C103" s="84" t="s">
        <v>433</v>
      </c>
      <c r="D103" s="124"/>
      <c r="E103" s="125">
        <v>8496554</v>
      </c>
      <c r="F103" s="124"/>
      <c r="G103" s="126">
        <v>35</v>
      </c>
      <c r="H103" s="124"/>
      <c r="I103" s="96">
        <v>0</v>
      </c>
      <c r="J103" s="96"/>
      <c r="K103" s="96">
        <v>0</v>
      </c>
      <c r="L103" s="96"/>
      <c r="M103" s="96">
        <f t="shared" si="3"/>
        <v>0</v>
      </c>
      <c r="N103" s="96"/>
      <c r="O103" s="96">
        <v>297379390</v>
      </c>
      <c r="P103" s="96"/>
      <c r="Q103" s="96">
        <v>-13976055</v>
      </c>
      <c r="R103" s="96"/>
      <c r="S103" s="96">
        <f t="shared" si="4"/>
        <v>283403335</v>
      </c>
    </row>
    <row r="104" spans="1:19" ht="21.75">
      <c r="A104" s="122" t="s">
        <v>412</v>
      </c>
      <c r="B104" s="123"/>
      <c r="C104" s="84" t="s">
        <v>434</v>
      </c>
      <c r="D104" s="124"/>
      <c r="E104" s="125">
        <v>437818</v>
      </c>
      <c r="F104" s="124"/>
      <c r="G104" s="126">
        <v>250</v>
      </c>
      <c r="H104" s="124"/>
      <c r="I104" s="96">
        <v>0</v>
      </c>
      <c r="J104" s="96"/>
      <c r="K104" s="96">
        <v>0</v>
      </c>
      <c r="L104" s="96"/>
      <c r="M104" s="96">
        <f t="shared" si="3"/>
        <v>0</v>
      </c>
      <c r="N104" s="96"/>
      <c r="O104" s="96">
        <v>109454500</v>
      </c>
      <c r="P104" s="96"/>
      <c r="Q104" s="96">
        <v>-13418701</v>
      </c>
      <c r="R104" s="96"/>
      <c r="S104" s="96">
        <f t="shared" si="4"/>
        <v>96035799</v>
      </c>
    </row>
    <row r="105" spans="1:19" ht="21.75">
      <c r="A105" s="122" t="s">
        <v>377</v>
      </c>
      <c r="B105" s="123"/>
      <c r="C105" s="84" t="s">
        <v>434</v>
      </c>
      <c r="D105" s="124"/>
      <c r="E105" s="125">
        <v>2273202</v>
      </c>
      <c r="F105" s="124"/>
      <c r="G105" s="126">
        <v>500</v>
      </c>
      <c r="H105" s="124"/>
      <c r="I105" s="96">
        <v>0</v>
      </c>
      <c r="J105" s="96"/>
      <c r="K105" s="96">
        <v>0</v>
      </c>
      <c r="L105" s="96"/>
      <c r="M105" s="96">
        <f t="shared" si="3"/>
        <v>0</v>
      </c>
      <c r="N105" s="96"/>
      <c r="O105" s="96">
        <v>1136601000</v>
      </c>
      <c r="P105" s="96"/>
      <c r="Q105" s="96">
        <v>-35448074</v>
      </c>
      <c r="R105" s="96"/>
      <c r="S105" s="96">
        <f t="shared" si="4"/>
        <v>1101152926</v>
      </c>
    </row>
    <row r="106" spans="1:19" ht="21.75">
      <c r="A106" s="122" t="s">
        <v>273</v>
      </c>
      <c r="B106" s="123"/>
      <c r="C106" s="84" t="s">
        <v>434</v>
      </c>
      <c r="D106" s="124"/>
      <c r="E106" s="125">
        <v>8214197</v>
      </c>
      <c r="F106" s="124"/>
      <c r="G106" s="126">
        <v>10</v>
      </c>
      <c r="H106" s="124"/>
      <c r="I106" s="96">
        <v>0</v>
      </c>
      <c r="J106" s="96"/>
      <c r="K106" s="96">
        <v>0</v>
      </c>
      <c r="L106" s="96"/>
      <c r="M106" s="96">
        <f t="shared" si="3"/>
        <v>0</v>
      </c>
      <c r="N106" s="96"/>
      <c r="O106" s="96">
        <v>82141970</v>
      </c>
      <c r="P106" s="96"/>
      <c r="Q106" s="96">
        <v>-3758129</v>
      </c>
      <c r="R106" s="96"/>
      <c r="S106" s="96">
        <f t="shared" si="4"/>
        <v>78383841</v>
      </c>
    </row>
    <row r="107" spans="1:19" ht="21.75">
      <c r="A107" s="122" t="s">
        <v>396</v>
      </c>
      <c r="B107" s="123"/>
      <c r="C107" s="84" t="s">
        <v>423</v>
      </c>
      <c r="D107" s="124"/>
      <c r="E107" s="125">
        <v>3174813</v>
      </c>
      <c r="F107" s="124"/>
      <c r="G107" s="126">
        <v>100</v>
      </c>
      <c r="H107" s="124"/>
      <c r="I107" s="96">
        <v>0</v>
      </c>
      <c r="J107" s="96"/>
      <c r="K107" s="96">
        <v>0</v>
      </c>
      <c r="L107" s="96"/>
      <c r="M107" s="96">
        <f t="shared" si="3"/>
        <v>0</v>
      </c>
      <c r="N107" s="96"/>
      <c r="O107" s="96">
        <v>317481300</v>
      </c>
      <c r="P107" s="96"/>
      <c r="Q107" s="96">
        <v>0</v>
      </c>
      <c r="R107" s="96"/>
      <c r="S107" s="96">
        <f t="shared" si="4"/>
        <v>317481300</v>
      </c>
    </row>
    <row r="108" spans="1:19" ht="21.75">
      <c r="A108" s="122" t="s">
        <v>351</v>
      </c>
      <c r="B108" s="123"/>
      <c r="C108" s="84" t="s">
        <v>444</v>
      </c>
      <c r="D108" s="124"/>
      <c r="E108" s="125">
        <v>15807257</v>
      </c>
      <c r="F108" s="124"/>
      <c r="G108" s="126">
        <v>44</v>
      </c>
      <c r="H108" s="124"/>
      <c r="I108" s="96">
        <v>695519308</v>
      </c>
      <c r="J108" s="96"/>
      <c r="K108" s="128">
        <v>-92157341</v>
      </c>
      <c r="L108" s="96"/>
      <c r="M108" s="96">
        <f t="shared" si="3"/>
        <v>603361967</v>
      </c>
      <c r="N108" s="96"/>
      <c r="O108" s="96">
        <v>695519308</v>
      </c>
      <c r="P108" s="96"/>
      <c r="Q108" s="96">
        <v>-92157341</v>
      </c>
      <c r="R108" s="96"/>
      <c r="S108" s="96">
        <f t="shared" si="4"/>
        <v>603361967</v>
      </c>
    </row>
    <row r="109" spans="1:19" ht="21.75">
      <c r="A109" s="122" t="s">
        <v>334</v>
      </c>
      <c r="B109" s="123"/>
      <c r="C109" s="84" t="s">
        <v>445</v>
      </c>
      <c r="D109" s="124"/>
      <c r="E109" s="125">
        <v>13614548</v>
      </c>
      <c r="F109" s="124"/>
      <c r="G109" s="126">
        <v>30</v>
      </c>
      <c r="H109" s="124"/>
      <c r="I109" s="96">
        <v>408436440</v>
      </c>
      <c r="J109" s="96"/>
      <c r="K109" s="128">
        <v>-25199163</v>
      </c>
      <c r="L109" s="96"/>
      <c r="M109" s="96">
        <f t="shared" si="3"/>
        <v>383237277</v>
      </c>
      <c r="N109" s="96"/>
      <c r="O109" s="96">
        <v>408436440</v>
      </c>
      <c r="P109" s="96"/>
      <c r="Q109" s="96">
        <v>-25199163</v>
      </c>
      <c r="R109" s="96"/>
      <c r="S109" s="96">
        <f t="shared" si="4"/>
        <v>383237277</v>
      </c>
    </row>
    <row r="110" spans="1:19" ht="21.75">
      <c r="A110" s="122" t="s">
        <v>209</v>
      </c>
      <c r="B110" s="123"/>
      <c r="C110" s="84" t="s">
        <v>446</v>
      </c>
      <c r="D110" s="124"/>
      <c r="E110" s="125">
        <v>3708964</v>
      </c>
      <c r="F110" s="124"/>
      <c r="G110" s="126">
        <v>288</v>
      </c>
      <c r="H110" s="124"/>
      <c r="I110" s="96">
        <v>1068181632</v>
      </c>
      <c r="J110" s="96"/>
      <c r="K110" s="128">
        <v>-52852737</v>
      </c>
      <c r="L110" s="96"/>
      <c r="M110" s="96">
        <f t="shared" si="3"/>
        <v>1015328895</v>
      </c>
      <c r="N110" s="96"/>
      <c r="O110" s="96">
        <v>1068181632</v>
      </c>
      <c r="P110" s="96"/>
      <c r="Q110" s="96">
        <v>-52852737</v>
      </c>
      <c r="R110" s="96"/>
      <c r="S110" s="96">
        <f t="shared" si="4"/>
        <v>1015328895</v>
      </c>
    </row>
    <row r="111" spans="1:19" ht="21.75">
      <c r="A111" s="122" t="s">
        <v>103</v>
      </c>
      <c r="B111" s="123"/>
      <c r="C111" s="84" t="s">
        <v>447</v>
      </c>
      <c r="D111" s="124"/>
      <c r="E111" s="125">
        <v>20849118</v>
      </c>
      <c r="F111" s="124"/>
      <c r="G111" s="126">
        <v>105</v>
      </c>
      <c r="H111" s="124"/>
      <c r="I111" s="96">
        <v>2189157390</v>
      </c>
      <c r="J111" s="96"/>
      <c r="K111" s="128">
        <v>-129769639</v>
      </c>
      <c r="L111" s="96"/>
      <c r="M111" s="96">
        <f t="shared" si="3"/>
        <v>2059387751</v>
      </c>
      <c r="N111" s="96"/>
      <c r="O111" s="96">
        <v>2189157390</v>
      </c>
      <c r="P111" s="96"/>
      <c r="Q111" s="96">
        <v>-129769639</v>
      </c>
      <c r="R111" s="96"/>
      <c r="S111" s="96">
        <f t="shared" si="4"/>
        <v>2059387751</v>
      </c>
    </row>
    <row r="112" spans="1:19" ht="21.75">
      <c r="A112" s="122" t="s">
        <v>280</v>
      </c>
      <c r="B112" s="123"/>
      <c r="C112" s="84" t="s">
        <v>447</v>
      </c>
      <c r="D112" s="124"/>
      <c r="E112" s="125">
        <v>424136</v>
      </c>
      <c r="F112" s="124"/>
      <c r="G112" s="126">
        <v>9433</v>
      </c>
      <c r="H112" s="124"/>
      <c r="I112" s="96">
        <v>4000874888</v>
      </c>
      <c r="J112" s="96"/>
      <c r="K112" s="128">
        <v>-237165264</v>
      </c>
      <c r="L112" s="96"/>
      <c r="M112" s="96">
        <f t="shared" si="3"/>
        <v>3763709624</v>
      </c>
      <c r="N112" s="96"/>
      <c r="O112" s="96">
        <v>4000874888</v>
      </c>
      <c r="P112" s="96"/>
      <c r="Q112" s="96">
        <v>-237165264</v>
      </c>
      <c r="R112" s="96"/>
      <c r="S112" s="96">
        <f t="shared" si="4"/>
        <v>3763709624</v>
      </c>
    </row>
    <row r="113" spans="1:19" ht="21.75">
      <c r="A113" s="122" t="s">
        <v>257</v>
      </c>
      <c r="B113" s="123"/>
      <c r="C113" s="84" t="s">
        <v>446</v>
      </c>
      <c r="D113" s="124"/>
      <c r="E113" s="125">
        <v>3977379</v>
      </c>
      <c r="F113" s="124"/>
      <c r="G113" s="126">
        <v>107</v>
      </c>
      <c r="H113" s="124"/>
      <c r="I113" s="96">
        <v>425579553</v>
      </c>
      <c r="J113" s="96"/>
      <c r="K113" s="128">
        <v>-3469399</v>
      </c>
      <c r="L113" s="96"/>
      <c r="M113" s="96">
        <f t="shared" si="3"/>
        <v>422110154</v>
      </c>
      <c r="N113" s="96"/>
      <c r="O113" s="96">
        <v>425579553</v>
      </c>
      <c r="P113" s="96"/>
      <c r="Q113" s="96">
        <v>-3469399</v>
      </c>
      <c r="R113" s="96"/>
      <c r="S113" s="96">
        <f t="shared" si="4"/>
        <v>422110154</v>
      </c>
    </row>
    <row r="114" spans="1:19" ht="21.75">
      <c r="A114" s="122" t="s">
        <v>253</v>
      </c>
      <c r="B114" s="123"/>
      <c r="C114" s="84" t="s">
        <v>448</v>
      </c>
      <c r="D114" s="124"/>
      <c r="E114" s="125">
        <v>977163</v>
      </c>
      <c r="F114" s="124"/>
      <c r="G114" s="126">
        <v>28</v>
      </c>
      <c r="H114" s="124"/>
      <c r="I114" s="96">
        <v>27360564</v>
      </c>
      <c r="J114" s="96"/>
      <c r="K114" s="128">
        <v>-1387597</v>
      </c>
      <c r="L114" s="96"/>
      <c r="M114" s="96">
        <f t="shared" si="3"/>
        <v>25972967</v>
      </c>
      <c r="N114" s="96"/>
      <c r="O114" s="96">
        <v>27360564</v>
      </c>
      <c r="P114" s="96"/>
      <c r="Q114" s="96">
        <v>-1387597</v>
      </c>
      <c r="R114" s="96"/>
      <c r="S114" s="96">
        <f t="shared" si="4"/>
        <v>25972967</v>
      </c>
    </row>
    <row r="115" spans="1:19" ht="21.75">
      <c r="A115" s="122" t="s">
        <v>281</v>
      </c>
      <c r="B115" s="123"/>
      <c r="C115" s="84" t="s">
        <v>448</v>
      </c>
      <c r="D115" s="124"/>
      <c r="E115" s="125">
        <v>2155301</v>
      </c>
      <c r="F115" s="124"/>
      <c r="G115" s="126">
        <v>7220</v>
      </c>
      <c r="H115" s="124"/>
      <c r="I115" s="96">
        <v>15561273220</v>
      </c>
      <c r="J115" s="96"/>
      <c r="K115" s="128">
        <v>0</v>
      </c>
      <c r="L115" s="96"/>
      <c r="M115" s="96">
        <f t="shared" si="3"/>
        <v>15561273220</v>
      </c>
      <c r="N115" s="96"/>
      <c r="O115" s="96">
        <v>15561273220</v>
      </c>
      <c r="P115" s="96"/>
      <c r="Q115" s="96">
        <v>0</v>
      </c>
      <c r="R115" s="96"/>
      <c r="S115" s="96">
        <f t="shared" si="4"/>
        <v>15561273220</v>
      </c>
    </row>
    <row r="116" spans="1:19" ht="21.75">
      <c r="A116" s="122" t="s">
        <v>395</v>
      </c>
      <c r="B116" s="123"/>
      <c r="C116" s="84" t="s">
        <v>449</v>
      </c>
      <c r="D116" s="124"/>
      <c r="E116" s="125">
        <v>1913889</v>
      </c>
      <c r="F116" s="124"/>
      <c r="G116" s="126">
        <v>200</v>
      </c>
      <c r="H116" s="124"/>
      <c r="I116" s="96">
        <v>382777800</v>
      </c>
      <c r="J116" s="96"/>
      <c r="K116" s="128">
        <v>-28174001</v>
      </c>
      <c r="L116" s="96"/>
      <c r="M116" s="96">
        <f t="shared" si="3"/>
        <v>354603799</v>
      </c>
      <c r="N116" s="96"/>
      <c r="O116" s="96">
        <v>382777800</v>
      </c>
      <c r="P116" s="96"/>
      <c r="Q116" s="96">
        <v>-28174001</v>
      </c>
      <c r="R116" s="96"/>
      <c r="S116" s="96">
        <f t="shared" si="4"/>
        <v>354603799</v>
      </c>
    </row>
    <row r="117" spans="1:19" ht="21.75">
      <c r="A117" s="122" t="s">
        <v>263</v>
      </c>
      <c r="B117" s="123"/>
      <c r="C117" s="84" t="s">
        <v>449</v>
      </c>
      <c r="D117" s="124"/>
      <c r="E117" s="125">
        <v>1817989</v>
      </c>
      <c r="F117" s="124"/>
      <c r="G117" s="126">
        <v>3500</v>
      </c>
      <c r="H117" s="124"/>
      <c r="I117" s="96">
        <v>6362961500</v>
      </c>
      <c r="J117" s="96"/>
      <c r="K117" s="128">
        <v>-4355210</v>
      </c>
      <c r="L117" s="96"/>
      <c r="M117" s="96">
        <f t="shared" si="3"/>
        <v>6358606290</v>
      </c>
      <c r="N117" s="96"/>
      <c r="O117" s="96">
        <v>6362961500</v>
      </c>
      <c r="P117" s="96"/>
      <c r="Q117" s="96">
        <v>-4355210</v>
      </c>
      <c r="R117" s="96"/>
      <c r="S117" s="96">
        <f t="shared" si="4"/>
        <v>6358606290</v>
      </c>
    </row>
    <row r="118" spans="1:19" ht="21.75">
      <c r="A118" s="122" t="s">
        <v>140</v>
      </c>
      <c r="B118" s="123"/>
      <c r="C118" s="84" t="s">
        <v>450</v>
      </c>
      <c r="D118" s="124"/>
      <c r="E118" s="125">
        <v>15903554</v>
      </c>
      <c r="F118" s="124"/>
      <c r="G118" s="126">
        <v>42</v>
      </c>
      <c r="H118" s="124"/>
      <c r="I118" s="96">
        <v>667949268</v>
      </c>
      <c r="J118" s="96"/>
      <c r="K118" s="128">
        <v>-5895004</v>
      </c>
      <c r="L118" s="96"/>
      <c r="M118" s="96">
        <f t="shared" si="3"/>
        <v>662054264</v>
      </c>
      <c r="N118" s="96"/>
      <c r="O118" s="96">
        <v>667948528</v>
      </c>
      <c r="P118" s="96"/>
      <c r="Q118" s="96">
        <v>-5895004</v>
      </c>
      <c r="R118" s="96"/>
      <c r="S118" s="96">
        <f t="shared" si="4"/>
        <v>662053524</v>
      </c>
    </row>
    <row r="119" spans="1:19" ht="22.5" thickBot="1">
      <c r="A119" s="116" t="s">
        <v>2</v>
      </c>
      <c r="B119" s="123"/>
      <c r="C119" s="84"/>
      <c r="D119" s="124"/>
      <c r="E119" s="125"/>
      <c r="F119" s="124"/>
      <c r="G119" s="127"/>
      <c r="H119" s="124"/>
      <c r="I119" s="130">
        <f>SUM(I9:I118)</f>
        <v>31790071563</v>
      </c>
      <c r="J119" s="96"/>
      <c r="K119" s="130">
        <f>SUM(K9:K118)</f>
        <v>-580425355</v>
      </c>
      <c r="L119" s="96"/>
      <c r="M119" s="130">
        <f>SUM(M9:M118)</f>
        <v>31209646208</v>
      </c>
      <c r="N119" s="96"/>
      <c r="O119" s="130">
        <f>SUM(O9:O118)</f>
        <v>401245683351</v>
      </c>
      <c r="P119" s="96"/>
      <c r="Q119" s="130">
        <f>SUM(Q9:Q118)</f>
        <v>-1537812605</v>
      </c>
      <c r="R119" s="96"/>
      <c r="S119" s="130">
        <f>SUM(S9:S118)</f>
        <v>399707870746</v>
      </c>
    </row>
    <row r="120" spans="1:19" ht="22.5" thickTop="1">
      <c r="A120" s="122"/>
      <c r="B120" s="123"/>
      <c r="C120" s="84"/>
      <c r="D120" s="124"/>
      <c r="E120" s="125"/>
      <c r="F120" s="124"/>
      <c r="G120" s="127"/>
      <c r="H120" s="124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</row>
    <row r="121" spans="1:19" ht="18">
      <c r="A121" s="131"/>
      <c r="I121" s="124"/>
      <c r="K121" s="124"/>
      <c r="M121" s="326"/>
      <c r="O121" s="124"/>
      <c r="Q121" s="124"/>
      <c r="S121" s="124"/>
    </row>
    <row r="122" spans="1:19" ht="16.5" customHeight="1">
      <c r="A122" s="122"/>
      <c r="I122" s="132"/>
      <c r="K122" s="132"/>
      <c r="M122" s="96"/>
      <c r="O122" s="96"/>
      <c r="Q122" s="132"/>
      <c r="S122" s="96"/>
    </row>
    <row r="123" spans="1:19" s="12" customFormat="1" ht="18">
      <c r="A123" s="116"/>
      <c r="B123" s="96"/>
      <c r="C123" s="96"/>
      <c r="D123" s="96"/>
      <c r="E123" s="133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5" spans="1:19" ht="18">
      <c r="I125" s="96"/>
      <c r="J125" s="96"/>
      <c r="K125" s="128"/>
      <c r="L125" s="96"/>
      <c r="M125" s="96"/>
      <c r="N125" s="96"/>
      <c r="O125" s="96"/>
      <c r="P125" s="96"/>
      <c r="Q125" s="96"/>
      <c r="R125" s="96"/>
      <c r="S125" s="96"/>
    </row>
    <row r="126" spans="1:19">
      <c r="I126" s="134"/>
      <c r="K126" s="134"/>
      <c r="M126" s="327"/>
      <c r="O126" s="134"/>
      <c r="Q126" s="134"/>
      <c r="S126" s="134"/>
    </row>
    <row r="128" spans="1:19">
      <c r="Q128" s="132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T19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21.75"/>
  <cols>
    <col min="1" max="1" width="50.85546875" style="75" customWidth="1"/>
    <col min="2" max="2" width="0.85546875" style="75" customWidth="1"/>
    <col min="3" max="3" width="14" style="75" bestFit="1" customWidth="1"/>
    <col min="4" max="4" width="1.28515625" style="75" customWidth="1"/>
    <col min="5" max="5" width="12.42578125" style="75" customWidth="1"/>
    <col min="6" max="6" width="1" style="75" customWidth="1"/>
    <col min="7" max="7" width="25" style="92" bestFit="1" customWidth="1"/>
    <col min="8" max="8" width="0.85546875" style="92" customWidth="1"/>
    <col min="9" max="9" width="25" style="92" bestFit="1" customWidth="1"/>
    <col min="10" max="10" width="0.7109375" style="92" customWidth="1"/>
    <col min="11" max="11" width="23.140625" style="92" bestFit="1" customWidth="1"/>
    <col min="12" max="12" width="0.7109375" style="92" customWidth="1"/>
    <col min="13" max="13" width="23.140625" style="92" bestFit="1" customWidth="1"/>
    <col min="14" max="14" width="0.5703125" style="92" customWidth="1"/>
    <col min="15" max="15" width="17" style="92" bestFit="1" customWidth="1"/>
    <col min="16" max="16" width="0.5703125" style="92" customWidth="1"/>
    <col min="17" max="17" width="23.140625" style="92" bestFit="1" customWidth="1"/>
    <col min="18" max="18" width="21.28515625" style="2" bestFit="1" customWidth="1"/>
    <col min="19" max="19" width="17.85546875" style="13" bestFit="1" customWidth="1"/>
    <col min="20" max="20" width="9.140625" style="13"/>
    <col min="21" max="16384" width="9.140625" style="2"/>
  </cols>
  <sheetData>
    <row r="1" spans="1:20" ht="24.75">
      <c r="A1" s="264" t="s">
        <v>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20" ht="24.75">
      <c r="A2" s="264" t="s">
        <v>53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20" ht="24.75">
      <c r="A3" s="264" t="str">
        <f>' سهام'!B3</f>
        <v>برای ماه منتهی به 1402/11/30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20" ht="24.7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20" ht="24.75">
      <c r="A5" s="270" t="s">
        <v>59</v>
      </c>
      <c r="B5" s="270"/>
      <c r="C5" s="270"/>
      <c r="D5" s="270"/>
      <c r="E5" s="270"/>
      <c r="F5" s="270"/>
      <c r="G5" s="270"/>
      <c r="H5" s="135"/>
      <c r="I5" s="136"/>
      <c r="J5" s="136"/>
      <c r="K5" s="136"/>
      <c r="L5" s="136"/>
      <c r="M5" s="136"/>
      <c r="N5" s="136"/>
      <c r="O5" s="136"/>
      <c r="P5" s="136"/>
      <c r="Q5" s="136"/>
    </row>
    <row r="6" spans="1:20" ht="24.75" customHeight="1" thickBot="1">
      <c r="A6" s="137"/>
      <c r="B6" s="292"/>
      <c r="C6" s="292"/>
      <c r="D6" s="292"/>
      <c r="E6" s="292"/>
      <c r="F6" s="138"/>
      <c r="G6" s="293" t="str">
        <f>'درآمد سود سهام'!$I$7</f>
        <v>طی  بهمن ماه</v>
      </c>
      <c r="H6" s="293"/>
      <c r="I6" s="293"/>
      <c r="J6" s="293"/>
      <c r="K6" s="293"/>
      <c r="L6" s="136"/>
      <c r="M6" s="293" t="str">
        <f>'درآمد سود سهام'!$O$7</f>
        <v>از ابتدای سال مالی تا پایان بهمن ماه</v>
      </c>
      <c r="N6" s="293"/>
      <c r="O6" s="293"/>
      <c r="P6" s="293"/>
      <c r="Q6" s="293"/>
    </row>
    <row r="7" spans="1:20" ht="46.5" customHeight="1" thickBot="1">
      <c r="A7" s="139" t="s">
        <v>37</v>
      </c>
      <c r="B7" s="140"/>
      <c r="C7" s="141" t="s">
        <v>23</v>
      </c>
      <c r="D7" s="140"/>
      <c r="E7" s="141" t="s">
        <v>34</v>
      </c>
      <c r="F7" s="140"/>
      <c r="G7" s="142" t="s">
        <v>54</v>
      </c>
      <c r="H7" s="143"/>
      <c r="I7" s="142" t="s">
        <v>39</v>
      </c>
      <c r="J7" s="143"/>
      <c r="K7" s="142" t="s">
        <v>40</v>
      </c>
      <c r="L7" s="136"/>
      <c r="M7" s="142" t="s">
        <v>54</v>
      </c>
      <c r="N7" s="143"/>
      <c r="O7" s="142" t="s">
        <v>39</v>
      </c>
      <c r="P7" s="143"/>
      <c r="Q7" s="142" t="s">
        <v>40</v>
      </c>
    </row>
    <row r="8" spans="1:20" ht="24">
      <c r="A8" s="139" t="s">
        <v>215</v>
      </c>
      <c r="B8" s="140"/>
      <c r="C8" s="144" t="s">
        <v>81</v>
      </c>
      <c r="D8" s="140"/>
      <c r="E8" s="145" t="s">
        <v>81</v>
      </c>
      <c r="F8" s="140"/>
      <c r="G8" s="146">
        <v>58340959</v>
      </c>
      <c r="H8" s="146"/>
      <c r="I8" s="146">
        <v>0</v>
      </c>
      <c r="J8" s="146"/>
      <c r="K8" s="146">
        <v>58340959</v>
      </c>
      <c r="L8" s="146"/>
      <c r="M8" s="146">
        <v>436557132</v>
      </c>
      <c r="N8" s="146"/>
      <c r="O8" s="146">
        <v>0</v>
      </c>
      <c r="P8" s="146"/>
      <c r="Q8" s="146">
        <f>O8+M8</f>
        <v>436557132</v>
      </c>
    </row>
    <row r="9" spans="1:20" ht="24">
      <c r="A9" s="139" t="s">
        <v>240</v>
      </c>
      <c r="B9" s="140"/>
      <c r="C9" s="144"/>
      <c r="D9" s="140"/>
      <c r="E9" s="145"/>
      <c r="F9" s="140"/>
      <c r="G9" s="146">
        <v>4149</v>
      </c>
      <c r="H9" s="146"/>
      <c r="I9" s="146">
        <v>0</v>
      </c>
      <c r="J9" s="146"/>
      <c r="K9" s="146">
        <v>4149</v>
      </c>
      <c r="L9" s="146"/>
      <c r="M9" s="146">
        <v>33255</v>
      </c>
      <c r="N9" s="146"/>
      <c r="O9" s="146">
        <v>0</v>
      </c>
      <c r="P9" s="146"/>
      <c r="Q9" s="146">
        <f t="shared" ref="Q9:Q10" si="0">O9+M9</f>
        <v>33255</v>
      </c>
    </row>
    <row r="10" spans="1:20" s="1" customFormat="1">
      <c r="A10" s="147" t="s">
        <v>238</v>
      </c>
      <c r="B10" s="148"/>
      <c r="C10" s="144" t="s">
        <v>81</v>
      </c>
      <c r="D10" s="149"/>
      <c r="E10" s="145" t="s">
        <v>81</v>
      </c>
      <c r="F10" s="149"/>
      <c r="G10" s="146">
        <v>1650</v>
      </c>
      <c r="H10" s="146"/>
      <c r="I10" s="146">
        <v>0</v>
      </c>
      <c r="J10" s="146"/>
      <c r="K10" s="146">
        <v>1650</v>
      </c>
      <c r="L10" s="146"/>
      <c r="M10" s="146">
        <v>13224</v>
      </c>
      <c r="N10" s="146"/>
      <c r="O10" s="146">
        <v>0</v>
      </c>
      <c r="P10" s="146"/>
      <c r="Q10" s="146">
        <f t="shared" si="0"/>
        <v>13224</v>
      </c>
      <c r="S10" s="13"/>
      <c r="T10" s="13"/>
    </row>
    <row r="11" spans="1:20" s="1" customFormat="1" ht="24.75" thickBot="1">
      <c r="A11" s="89"/>
      <c r="B11" s="138"/>
      <c r="C11" s="138"/>
      <c r="D11" s="138"/>
      <c r="E11" s="138"/>
      <c r="F11" s="138"/>
      <c r="G11" s="150">
        <f>SUM(G8:G10)</f>
        <v>58346758</v>
      </c>
      <c r="H11" s="151"/>
      <c r="I11" s="150">
        <f>SUM(I8:I10)</f>
        <v>0</v>
      </c>
      <c r="J11" s="151"/>
      <c r="K11" s="150">
        <f>SUM(K8:K10)</f>
        <v>58346758</v>
      </c>
      <c r="L11" s="151"/>
      <c r="M11" s="150">
        <f>SUM(M8:M10)</f>
        <v>436603611</v>
      </c>
      <c r="N11" s="151"/>
      <c r="O11" s="150">
        <f>SUM(O8:O10)</f>
        <v>0</v>
      </c>
      <c r="P11" s="152" t="e">
        <f>SUM(#REF!)</f>
        <v>#REF!</v>
      </c>
      <c r="Q11" s="150">
        <f>SUM(Q8:Q10)</f>
        <v>436603611</v>
      </c>
      <c r="S11" s="13"/>
      <c r="T11" s="13"/>
    </row>
    <row r="12" spans="1:20" s="1" customFormat="1" ht="22.5" thickTop="1">
      <c r="A12" s="75"/>
      <c r="B12" s="75"/>
      <c r="C12" s="75"/>
      <c r="D12" s="75"/>
      <c r="E12" s="75"/>
      <c r="F12" s="75"/>
      <c r="G12" s="92"/>
      <c r="H12" s="149"/>
      <c r="I12" s="92"/>
      <c r="J12" s="149"/>
      <c r="K12" s="92"/>
      <c r="L12" s="149"/>
      <c r="M12" s="92"/>
      <c r="N12" s="149"/>
      <c r="O12" s="92"/>
      <c r="P12" s="92"/>
      <c r="Q12" s="92"/>
      <c r="R12" s="13"/>
      <c r="S12" s="13"/>
      <c r="T12" s="13"/>
    </row>
    <row r="13" spans="1:20" s="1" customFormat="1">
      <c r="A13" s="75"/>
      <c r="B13" s="75"/>
      <c r="C13" s="75"/>
      <c r="D13" s="75"/>
      <c r="E13" s="75"/>
      <c r="F13" s="75"/>
      <c r="G13" s="92"/>
      <c r="H13" s="149"/>
      <c r="I13" s="92"/>
      <c r="J13" s="149"/>
      <c r="K13" s="92"/>
      <c r="L13" s="149"/>
      <c r="M13" s="92"/>
      <c r="N13" s="149"/>
      <c r="O13" s="92"/>
      <c r="P13" s="92"/>
      <c r="Q13" s="92"/>
      <c r="S13" s="13"/>
      <c r="T13" s="13"/>
    </row>
    <row r="15" spans="1:20" hidden="1"/>
    <row r="16" spans="1:20" hidden="1">
      <c r="G16" s="92">
        <v>11179842</v>
      </c>
    </row>
    <row r="17" spans="7:17" hidden="1">
      <c r="G17" s="92">
        <f>G16-G11</f>
        <v>-47166916</v>
      </c>
    </row>
    <row r="18" spans="7:17" ht="0.6" customHeight="1"/>
    <row r="19" spans="7:17">
      <c r="K19" s="204"/>
      <c r="Q19" s="204"/>
    </row>
  </sheetData>
  <autoFilter ref="A7:Q7" xr:uid="{00000000-0009-0000-0000-000005000000}">
    <sortState xmlns:xlrd2="http://schemas.microsoft.com/office/spreadsheetml/2017/richdata2" ref="A8:R17">
      <sortCondition descending="1" ref="Q7"/>
    </sortState>
  </autoFilter>
  <mergeCells count="7">
    <mergeCell ref="A5:G5"/>
    <mergeCell ref="B6:E6"/>
    <mergeCell ref="M6:Q6"/>
    <mergeCell ref="A1:Q1"/>
    <mergeCell ref="A2:Q2"/>
    <mergeCell ref="A3:Q3"/>
    <mergeCell ref="G6:K6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FD301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7.25"/>
  <cols>
    <col min="1" max="1" width="37.85546875" style="116" bestFit="1" customWidth="1"/>
    <col min="2" max="2" width="1.28515625" style="116" customWidth="1"/>
    <col min="3" max="3" width="18.85546875" style="116" bestFit="1" customWidth="1"/>
    <col min="4" max="4" width="0.85546875" style="116" customWidth="1"/>
    <col min="5" max="5" width="30.28515625" style="117" bestFit="1" customWidth="1"/>
    <col min="6" max="6" width="0.5703125" style="117" customWidth="1"/>
    <col min="7" max="7" width="27.42578125" style="117" bestFit="1" customWidth="1"/>
    <col min="8" max="8" width="0.85546875" style="117" customWidth="1"/>
    <col min="9" max="9" width="25.42578125" style="167" bestFit="1" customWidth="1"/>
    <col min="10" max="10" width="0.5703125" style="167" customWidth="1"/>
    <col min="11" max="11" width="19.85546875" style="167" bestFit="1" customWidth="1"/>
    <col min="12" max="12" width="0.42578125" style="167" customWidth="1"/>
    <col min="13" max="13" width="24.5703125" style="167" bestFit="1" customWidth="1"/>
    <col min="14" max="14" width="0.42578125" style="167" customWidth="1"/>
    <col min="15" max="15" width="24.5703125" style="167" bestFit="1" customWidth="1"/>
    <col min="16" max="16" width="0.5703125" style="167" customWidth="1"/>
    <col min="17" max="17" width="23.7109375" style="167" bestFit="1" customWidth="1"/>
    <col min="18" max="16384" width="9.140625" style="14"/>
  </cols>
  <sheetData>
    <row r="1" spans="1:17" ht="22.5">
      <c r="A1" s="289" t="s">
        <v>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22.5">
      <c r="A2" s="289" t="s">
        <v>53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7" ht="22.5">
      <c r="A3" s="289" t="str">
        <f>' سهام'!B3</f>
        <v>برای ماه منتهی به 1402/11/30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ht="22.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22.5">
      <c r="A5" s="153" t="s">
        <v>85</v>
      </c>
      <c r="B5" s="153"/>
      <c r="C5" s="153"/>
      <c r="D5" s="153"/>
      <c r="E5" s="153"/>
      <c r="F5" s="153"/>
      <c r="G5" s="153"/>
      <c r="H5" s="153"/>
      <c r="I5" s="153"/>
      <c r="J5" s="154"/>
      <c r="K5" s="154"/>
      <c r="L5" s="154"/>
      <c r="M5" s="154"/>
      <c r="N5" s="154"/>
      <c r="O5" s="154"/>
      <c r="P5" s="154"/>
      <c r="Q5" s="154"/>
    </row>
    <row r="6" spans="1:17" ht="23.25" thickBot="1">
      <c r="A6" s="149"/>
      <c r="B6" s="149"/>
      <c r="C6" s="298" t="str">
        <f>'درآمد سود سهام'!$I$7</f>
        <v>طی  بهمن ماه</v>
      </c>
      <c r="D6" s="299"/>
      <c r="E6" s="299"/>
      <c r="F6" s="299"/>
      <c r="G6" s="299"/>
      <c r="H6" s="299"/>
      <c r="I6" s="299"/>
      <c r="J6" s="155"/>
      <c r="K6" s="297" t="str">
        <f>'درآمد سود سهام'!$O$7</f>
        <v>از ابتدای سال مالی تا پایان بهمن ماه</v>
      </c>
      <c r="L6" s="297"/>
      <c r="M6" s="297"/>
      <c r="N6" s="297"/>
      <c r="O6" s="297"/>
      <c r="P6" s="297"/>
      <c r="Q6" s="297"/>
    </row>
    <row r="7" spans="1:17" ht="44.25" thickBot="1">
      <c r="A7" s="123" t="s">
        <v>37</v>
      </c>
      <c r="B7" s="123"/>
      <c r="C7" s="156" t="s">
        <v>3</v>
      </c>
      <c r="D7" s="123"/>
      <c r="E7" s="157" t="s">
        <v>243</v>
      </c>
      <c r="F7" s="158"/>
      <c r="G7" s="159" t="s">
        <v>41</v>
      </c>
      <c r="H7" s="158"/>
      <c r="I7" s="160" t="s">
        <v>242</v>
      </c>
      <c r="J7" s="155"/>
      <c r="K7" s="161" t="s">
        <v>3</v>
      </c>
      <c r="L7" s="162"/>
      <c r="M7" s="160" t="s">
        <v>243</v>
      </c>
      <c r="N7" s="162"/>
      <c r="O7" s="161" t="s">
        <v>41</v>
      </c>
      <c r="P7" s="162"/>
      <c r="Q7" s="160" t="s">
        <v>242</v>
      </c>
    </row>
    <row r="8" spans="1:17" ht="21.75">
      <c r="A8" s="163" t="s">
        <v>218</v>
      </c>
      <c r="B8" s="164"/>
      <c r="C8" s="165">
        <v>2948329</v>
      </c>
      <c r="D8" s="164"/>
      <c r="E8" s="165">
        <v>4797274864</v>
      </c>
      <c r="F8" s="146"/>
      <c r="G8" s="165">
        <v>-4933138507</v>
      </c>
      <c r="H8" s="164"/>
      <c r="I8" s="165">
        <f>G8+E8</f>
        <v>-135863643</v>
      </c>
      <c r="J8" s="165"/>
      <c r="K8" s="146">
        <v>17077801</v>
      </c>
      <c r="L8" s="165"/>
      <c r="M8" s="165">
        <v>28975298030</v>
      </c>
      <c r="N8" s="164"/>
      <c r="O8" s="165">
        <v>-29021457862</v>
      </c>
      <c r="P8" s="165"/>
      <c r="Q8" s="165">
        <f>M8+O8</f>
        <v>-46159832</v>
      </c>
    </row>
    <row r="9" spans="1:17" ht="21.75">
      <c r="A9" s="163" t="s">
        <v>286</v>
      </c>
      <c r="B9" s="164"/>
      <c r="C9" s="165">
        <v>344337</v>
      </c>
      <c r="D9" s="164"/>
      <c r="E9" s="165">
        <v>4760763024</v>
      </c>
      <c r="F9" s="146"/>
      <c r="G9" s="165">
        <v>-5466811704</v>
      </c>
      <c r="H9" s="164"/>
      <c r="I9" s="165">
        <f t="shared" ref="I9:I72" si="0">G9+E9</f>
        <v>-706048680</v>
      </c>
      <c r="J9" s="165"/>
      <c r="K9" s="146">
        <v>956458</v>
      </c>
      <c r="L9" s="165"/>
      <c r="M9" s="165">
        <v>13846042422</v>
      </c>
      <c r="N9" s="164"/>
      <c r="O9" s="165">
        <v>-15199787487</v>
      </c>
      <c r="P9" s="165"/>
      <c r="Q9" s="165">
        <f t="shared" ref="Q9:Q72" si="1">M9+O9</f>
        <v>-1353745065</v>
      </c>
    </row>
    <row r="10" spans="1:17" ht="21.75">
      <c r="A10" s="163" t="s">
        <v>172</v>
      </c>
      <c r="B10" s="164"/>
      <c r="C10" s="165">
        <v>353150</v>
      </c>
      <c r="D10" s="164"/>
      <c r="E10" s="165">
        <v>6014361575</v>
      </c>
      <c r="F10" s="146"/>
      <c r="G10" s="165">
        <v>-8409227989</v>
      </c>
      <c r="H10" s="164"/>
      <c r="I10" s="165">
        <f t="shared" si="0"/>
        <v>-2394866414</v>
      </c>
      <c r="J10" s="165"/>
      <c r="K10" s="146">
        <v>2243249</v>
      </c>
      <c r="L10" s="165"/>
      <c r="M10" s="165">
        <v>107655653261</v>
      </c>
      <c r="N10" s="164"/>
      <c r="O10" s="165">
        <v>-117553137471</v>
      </c>
      <c r="P10" s="165"/>
      <c r="Q10" s="165">
        <f t="shared" si="1"/>
        <v>-9897484210</v>
      </c>
    </row>
    <row r="11" spans="1:17" ht="21.75">
      <c r="A11" s="163" t="s">
        <v>151</v>
      </c>
      <c r="B11" s="164"/>
      <c r="C11" s="165">
        <v>1029690</v>
      </c>
      <c r="D11" s="164"/>
      <c r="E11" s="165">
        <v>17846458388</v>
      </c>
      <c r="F11" s="146"/>
      <c r="G11" s="165">
        <v>-18468338832</v>
      </c>
      <c r="H11" s="164"/>
      <c r="I11" s="165">
        <f t="shared" si="0"/>
        <v>-621880444</v>
      </c>
      <c r="J11" s="165"/>
      <c r="K11" s="146">
        <v>1582181</v>
      </c>
      <c r="L11" s="165"/>
      <c r="M11" s="165">
        <v>26656683870</v>
      </c>
      <c r="N11" s="164"/>
      <c r="O11" s="165">
        <v>-28601115148</v>
      </c>
      <c r="P11" s="165"/>
      <c r="Q11" s="165">
        <f t="shared" si="1"/>
        <v>-1944431278</v>
      </c>
    </row>
    <row r="12" spans="1:17" ht="21.75">
      <c r="A12" s="163" t="s">
        <v>214</v>
      </c>
      <c r="B12" s="164"/>
      <c r="C12" s="165">
        <v>375589</v>
      </c>
      <c r="D12" s="164"/>
      <c r="E12" s="165">
        <v>1306759695</v>
      </c>
      <c r="F12" s="146"/>
      <c r="G12" s="165">
        <v>-1420575520</v>
      </c>
      <c r="H12" s="164"/>
      <c r="I12" s="165">
        <f t="shared" si="0"/>
        <v>-113815825</v>
      </c>
      <c r="J12" s="165"/>
      <c r="K12" s="146">
        <v>607980</v>
      </c>
      <c r="L12" s="165"/>
      <c r="M12" s="165">
        <v>2580156905</v>
      </c>
      <c r="N12" s="164"/>
      <c r="O12" s="165">
        <v>-2777797556</v>
      </c>
      <c r="P12" s="165"/>
      <c r="Q12" s="165">
        <f t="shared" si="1"/>
        <v>-197640651</v>
      </c>
    </row>
    <row r="13" spans="1:17" ht="21.75">
      <c r="A13" s="163" t="s">
        <v>166</v>
      </c>
      <c r="B13" s="164"/>
      <c r="C13" s="165">
        <v>5554018</v>
      </c>
      <c r="D13" s="164"/>
      <c r="E13" s="165">
        <v>6260711314</v>
      </c>
      <c r="F13" s="146"/>
      <c r="G13" s="165">
        <v>-7759108969</v>
      </c>
      <c r="H13" s="164"/>
      <c r="I13" s="165">
        <f t="shared" si="0"/>
        <v>-1498397655</v>
      </c>
      <c r="J13" s="165"/>
      <c r="K13" s="146">
        <v>7744617</v>
      </c>
      <c r="L13" s="165"/>
      <c r="M13" s="165">
        <v>9865005439</v>
      </c>
      <c r="N13" s="164"/>
      <c r="O13" s="165">
        <v>-12047069935</v>
      </c>
      <c r="P13" s="165"/>
      <c r="Q13" s="165">
        <f t="shared" si="1"/>
        <v>-2182064496</v>
      </c>
    </row>
    <row r="14" spans="1:17" ht="21.75">
      <c r="A14" s="163" t="s">
        <v>267</v>
      </c>
      <c r="B14" s="164"/>
      <c r="C14" s="165">
        <v>1358936</v>
      </c>
      <c r="D14" s="164"/>
      <c r="E14" s="165">
        <v>6735528458</v>
      </c>
      <c r="F14" s="146"/>
      <c r="G14" s="165">
        <v>-8983529161</v>
      </c>
      <c r="H14" s="164"/>
      <c r="I14" s="165">
        <f t="shared" si="0"/>
        <v>-2248000703</v>
      </c>
      <c r="J14" s="165"/>
      <c r="K14" s="146">
        <v>1972351</v>
      </c>
      <c r="L14" s="165"/>
      <c r="M14" s="165">
        <v>10223582688</v>
      </c>
      <c r="N14" s="164"/>
      <c r="O14" s="165">
        <v>-13207704922</v>
      </c>
      <c r="P14" s="165"/>
      <c r="Q14" s="165">
        <f t="shared" si="1"/>
        <v>-2984122234</v>
      </c>
    </row>
    <row r="15" spans="1:17" ht="21.75">
      <c r="A15" s="163" t="s">
        <v>104</v>
      </c>
      <c r="B15" s="164"/>
      <c r="C15" s="165">
        <v>542424</v>
      </c>
      <c r="D15" s="164"/>
      <c r="E15" s="165">
        <v>19194650126</v>
      </c>
      <c r="F15" s="146"/>
      <c r="G15" s="165">
        <v>-21907769402</v>
      </c>
      <c r="H15" s="164"/>
      <c r="I15" s="165">
        <f t="shared" si="0"/>
        <v>-2713119276</v>
      </c>
      <c r="J15" s="165"/>
      <c r="K15" s="146">
        <v>1141918</v>
      </c>
      <c r="L15" s="165"/>
      <c r="M15" s="165">
        <v>40362392560</v>
      </c>
      <c r="N15" s="164"/>
      <c r="O15" s="165">
        <v>-46330926258</v>
      </c>
      <c r="P15" s="165"/>
      <c r="Q15" s="165">
        <f t="shared" si="1"/>
        <v>-5968533698</v>
      </c>
    </row>
    <row r="16" spans="1:17" ht="21.75">
      <c r="A16" s="163" t="s">
        <v>103</v>
      </c>
      <c r="B16" s="164"/>
      <c r="C16" s="165">
        <v>2062317</v>
      </c>
      <c r="D16" s="164"/>
      <c r="E16" s="165">
        <v>4620211794</v>
      </c>
      <c r="F16" s="146"/>
      <c r="G16" s="165">
        <v>-7087365535</v>
      </c>
      <c r="H16" s="164"/>
      <c r="I16" s="165">
        <f t="shared" si="0"/>
        <v>-2467153741</v>
      </c>
      <c r="J16" s="165"/>
      <c r="K16" s="146">
        <v>5327657</v>
      </c>
      <c r="L16" s="165"/>
      <c r="M16" s="165">
        <v>13522212204</v>
      </c>
      <c r="N16" s="164"/>
      <c r="O16" s="165">
        <v>-18678802608</v>
      </c>
      <c r="P16" s="165"/>
      <c r="Q16" s="165">
        <f t="shared" si="1"/>
        <v>-5156590404</v>
      </c>
    </row>
    <row r="17" spans="1:17" ht="21.75">
      <c r="A17" s="163" t="s">
        <v>144</v>
      </c>
      <c r="B17" s="164"/>
      <c r="C17" s="165">
        <v>2814723</v>
      </c>
      <c r="D17" s="164"/>
      <c r="E17" s="165">
        <v>7781966726</v>
      </c>
      <c r="F17" s="146"/>
      <c r="G17" s="165">
        <v>-10288769581</v>
      </c>
      <c r="H17" s="164"/>
      <c r="I17" s="165">
        <f t="shared" si="0"/>
        <v>-2506802855</v>
      </c>
      <c r="J17" s="165"/>
      <c r="K17" s="146">
        <v>4945953</v>
      </c>
      <c r="L17" s="165"/>
      <c r="M17" s="165">
        <v>14288577755</v>
      </c>
      <c r="N17" s="164"/>
      <c r="O17" s="165">
        <v>-18157772154</v>
      </c>
      <c r="P17" s="165"/>
      <c r="Q17" s="165">
        <f t="shared" si="1"/>
        <v>-3869194399</v>
      </c>
    </row>
    <row r="18" spans="1:17" ht="21.75">
      <c r="A18" s="163" t="s">
        <v>107</v>
      </c>
      <c r="B18" s="164"/>
      <c r="C18" s="165">
        <v>1377223</v>
      </c>
      <c r="D18" s="164"/>
      <c r="E18" s="165">
        <v>5459366507</v>
      </c>
      <c r="F18" s="146"/>
      <c r="G18" s="165">
        <v>-5429309527</v>
      </c>
      <c r="H18" s="164"/>
      <c r="I18" s="165">
        <f t="shared" si="0"/>
        <v>30056980</v>
      </c>
      <c r="J18" s="165"/>
      <c r="K18" s="146">
        <v>3741761</v>
      </c>
      <c r="L18" s="165"/>
      <c r="M18" s="165">
        <v>15482587511</v>
      </c>
      <c r="N18" s="164"/>
      <c r="O18" s="165">
        <v>-14486304302</v>
      </c>
      <c r="P18" s="165"/>
      <c r="Q18" s="165">
        <f t="shared" si="1"/>
        <v>996283209</v>
      </c>
    </row>
    <row r="19" spans="1:17" ht="21.75">
      <c r="A19" s="163" t="s">
        <v>115</v>
      </c>
      <c r="B19" s="164"/>
      <c r="C19" s="165">
        <v>258098</v>
      </c>
      <c r="D19" s="164"/>
      <c r="E19" s="165">
        <v>13976544717</v>
      </c>
      <c r="F19" s="146"/>
      <c r="G19" s="165">
        <v>-12639499384</v>
      </c>
      <c r="H19" s="164"/>
      <c r="I19" s="165">
        <f t="shared" si="0"/>
        <v>1337045333</v>
      </c>
      <c r="J19" s="165"/>
      <c r="K19" s="146">
        <v>680223</v>
      </c>
      <c r="L19" s="165"/>
      <c r="M19" s="165">
        <v>36051756198</v>
      </c>
      <c r="N19" s="164"/>
      <c r="O19" s="165">
        <v>-33235992351</v>
      </c>
      <c r="P19" s="165"/>
      <c r="Q19" s="165">
        <f t="shared" si="1"/>
        <v>2815763847</v>
      </c>
    </row>
    <row r="20" spans="1:17" ht="21.75">
      <c r="A20" s="163" t="s">
        <v>90</v>
      </c>
      <c r="B20" s="164"/>
      <c r="C20" s="165">
        <v>2181581</v>
      </c>
      <c r="D20" s="164"/>
      <c r="E20" s="165">
        <v>9119190351</v>
      </c>
      <c r="F20" s="146"/>
      <c r="G20" s="165">
        <v>-12448625942</v>
      </c>
      <c r="H20" s="164"/>
      <c r="I20" s="165">
        <f t="shared" si="0"/>
        <v>-3329435591</v>
      </c>
      <c r="J20" s="165"/>
      <c r="K20" s="146">
        <v>5371865</v>
      </c>
      <c r="L20" s="165"/>
      <c r="M20" s="165">
        <v>25341782889</v>
      </c>
      <c r="N20" s="164"/>
      <c r="O20" s="165">
        <v>-31039233862</v>
      </c>
      <c r="P20" s="165"/>
      <c r="Q20" s="165">
        <f t="shared" si="1"/>
        <v>-5697450973</v>
      </c>
    </row>
    <row r="21" spans="1:17" ht="21.75">
      <c r="A21" s="163" t="s">
        <v>174</v>
      </c>
      <c r="B21" s="164"/>
      <c r="C21" s="165">
        <v>24787882</v>
      </c>
      <c r="D21" s="164"/>
      <c r="E21" s="165">
        <v>110624627174</v>
      </c>
      <c r="F21" s="146"/>
      <c r="G21" s="165">
        <v>-170221188417</v>
      </c>
      <c r="H21" s="164"/>
      <c r="I21" s="165">
        <f t="shared" si="0"/>
        <v>-59596561243</v>
      </c>
      <c r="J21" s="165"/>
      <c r="K21" s="146">
        <v>26485183</v>
      </c>
      <c r="L21" s="165"/>
      <c r="M21" s="165">
        <v>120237438852</v>
      </c>
      <c r="N21" s="164"/>
      <c r="O21" s="165">
        <v>-181955229660</v>
      </c>
      <c r="P21" s="165"/>
      <c r="Q21" s="165">
        <f t="shared" si="1"/>
        <v>-61717790808</v>
      </c>
    </row>
    <row r="22" spans="1:17" ht="21.75">
      <c r="A22" s="163" t="s">
        <v>236</v>
      </c>
      <c r="B22" s="164"/>
      <c r="C22" s="165">
        <v>1777397</v>
      </c>
      <c r="D22" s="164"/>
      <c r="E22" s="165">
        <v>7712816135</v>
      </c>
      <c r="F22" s="146"/>
      <c r="G22" s="165">
        <v>-9427536907</v>
      </c>
      <c r="H22" s="164"/>
      <c r="I22" s="165">
        <f t="shared" si="0"/>
        <v>-1714720772</v>
      </c>
      <c r="J22" s="165"/>
      <c r="K22" s="146">
        <v>2477163</v>
      </c>
      <c r="L22" s="165"/>
      <c r="M22" s="165">
        <v>11161901284</v>
      </c>
      <c r="N22" s="164"/>
      <c r="O22" s="165">
        <v>-28276740145</v>
      </c>
      <c r="P22" s="165"/>
      <c r="Q22" s="165">
        <f t="shared" si="1"/>
        <v>-17114838861</v>
      </c>
    </row>
    <row r="23" spans="1:17" ht="21.75">
      <c r="A23" s="163" t="s">
        <v>211</v>
      </c>
      <c r="B23" s="164"/>
      <c r="C23" s="165">
        <v>0</v>
      </c>
      <c r="D23" s="164"/>
      <c r="E23" s="165">
        <v>0</v>
      </c>
      <c r="F23" s="146"/>
      <c r="G23" s="165">
        <v>0</v>
      </c>
      <c r="H23" s="164"/>
      <c r="I23" s="165">
        <f t="shared" si="0"/>
        <v>0</v>
      </c>
      <c r="J23" s="165"/>
      <c r="K23" s="146">
        <v>944167</v>
      </c>
      <c r="L23" s="165"/>
      <c r="M23" s="165">
        <v>5374624870</v>
      </c>
      <c r="N23" s="164"/>
      <c r="O23" s="165">
        <v>-8568406968</v>
      </c>
      <c r="P23" s="165"/>
      <c r="Q23" s="165">
        <f t="shared" si="1"/>
        <v>-3193782098</v>
      </c>
    </row>
    <row r="24" spans="1:17" ht="21.75">
      <c r="A24" s="163" t="s">
        <v>97</v>
      </c>
      <c r="B24" s="164"/>
      <c r="C24" s="165">
        <v>506084</v>
      </c>
      <c r="D24" s="164"/>
      <c r="E24" s="165">
        <v>2823881006</v>
      </c>
      <c r="F24" s="146"/>
      <c r="G24" s="165">
        <v>-3318393638</v>
      </c>
      <c r="H24" s="164"/>
      <c r="I24" s="165">
        <f t="shared" si="0"/>
        <v>-494512632</v>
      </c>
      <c r="J24" s="165"/>
      <c r="K24" s="146">
        <v>1286356</v>
      </c>
      <c r="L24" s="165"/>
      <c r="M24" s="165">
        <v>8988877315</v>
      </c>
      <c r="N24" s="164"/>
      <c r="O24" s="165">
        <v>-10118984643</v>
      </c>
      <c r="P24" s="165"/>
      <c r="Q24" s="165">
        <f t="shared" si="1"/>
        <v>-1130107328</v>
      </c>
    </row>
    <row r="25" spans="1:17" ht="21.75">
      <c r="A25" s="163" t="s">
        <v>289</v>
      </c>
      <c r="B25" s="164"/>
      <c r="C25" s="165">
        <v>249022</v>
      </c>
      <c r="D25" s="164"/>
      <c r="E25" s="165">
        <v>4104907267</v>
      </c>
      <c r="F25" s="146"/>
      <c r="G25" s="165">
        <v>-4110483476</v>
      </c>
      <c r="H25" s="164"/>
      <c r="I25" s="165">
        <f t="shared" si="0"/>
        <v>-5576209</v>
      </c>
      <c r="J25" s="165"/>
      <c r="K25" s="146">
        <v>427045</v>
      </c>
      <c r="L25" s="165"/>
      <c r="M25" s="165">
        <v>6740810106</v>
      </c>
      <c r="N25" s="164"/>
      <c r="O25" s="165">
        <v>-7072860268</v>
      </c>
      <c r="P25" s="165"/>
      <c r="Q25" s="165">
        <f t="shared" si="1"/>
        <v>-332050162</v>
      </c>
    </row>
    <row r="26" spans="1:17" ht="21.75">
      <c r="A26" s="163" t="s">
        <v>259</v>
      </c>
      <c r="B26" s="164"/>
      <c r="C26" s="165">
        <v>367355</v>
      </c>
      <c r="D26" s="164"/>
      <c r="E26" s="165">
        <v>5039926097</v>
      </c>
      <c r="F26" s="146"/>
      <c r="G26" s="165">
        <v>-4935192725</v>
      </c>
      <c r="H26" s="164"/>
      <c r="I26" s="165">
        <f t="shared" si="0"/>
        <v>104733372</v>
      </c>
      <c r="J26" s="165"/>
      <c r="K26" s="146">
        <v>562850</v>
      </c>
      <c r="L26" s="165"/>
      <c r="M26" s="165">
        <v>9271099516</v>
      </c>
      <c r="N26" s="164"/>
      <c r="O26" s="165">
        <v>-8213518789</v>
      </c>
      <c r="P26" s="165"/>
      <c r="Q26" s="165">
        <f t="shared" si="1"/>
        <v>1057580727</v>
      </c>
    </row>
    <row r="27" spans="1:17" ht="21.75">
      <c r="A27" s="163" t="s">
        <v>280</v>
      </c>
      <c r="B27" s="164"/>
      <c r="C27" s="165">
        <v>43037</v>
      </c>
      <c r="D27" s="164"/>
      <c r="E27" s="165">
        <v>1890617777</v>
      </c>
      <c r="F27" s="146"/>
      <c r="G27" s="165">
        <v>-1488623525</v>
      </c>
      <c r="H27" s="164"/>
      <c r="I27" s="165">
        <f t="shared" si="0"/>
        <v>401994252</v>
      </c>
      <c r="J27" s="165"/>
      <c r="K27" s="146">
        <v>496844</v>
      </c>
      <c r="L27" s="165"/>
      <c r="M27" s="165">
        <v>21736080923</v>
      </c>
      <c r="N27" s="164"/>
      <c r="O27" s="165">
        <v>-17150021515</v>
      </c>
      <c r="P27" s="165"/>
      <c r="Q27" s="165">
        <f t="shared" si="1"/>
        <v>4586059408</v>
      </c>
    </row>
    <row r="28" spans="1:17" ht="21.75">
      <c r="A28" s="163" t="s">
        <v>288</v>
      </c>
      <c r="B28" s="164"/>
      <c r="C28" s="165">
        <v>207449</v>
      </c>
      <c r="D28" s="164"/>
      <c r="E28" s="165">
        <v>6202610791</v>
      </c>
      <c r="F28" s="146"/>
      <c r="G28" s="165">
        <v>-5762352389</v>
      </c>
      <c r="H28" s="164"/>
      <c r="I28" s="165">
        <f t="shared" si="0"/>
        <v>440258402</v>
      </c>
      <c r="J28" s="165"/>
      <c r="K28" s="146">
        <v>676931</v>
      </c>
      <c r="L28" s="165"/>
      <c r="M28" s="165">
        <v>20506212656</v>
      </c>
      <c r="N28" s="164"/>
      <c r="O28" s="165">
        <v>-18743778105</v>
      </c>
      <c r="P28" s="165"/>
      <c r="Q28" s="165">
        <f t="shared" si="1"/>
        <v>1762434551</v>
      </c>
    </row>
    <row r="29" spans="1:17" ht="21.75">
      <c r="A29" s="163" t="s">
        <v>152</v>
      </c>
      <c r="B29" s="164"/>
      <c r="C29" s="165">
        <v>175797</v>
      </c>
      <c r="D29" s="164"/>
      <c r="E29" s="165">
        <v>5081847720</v>
      </c>
      <c r="F29" s="146"/>
      <c r="G29" s="165">
        <v>-6003612953</v>
      </c>
      <c r="H29" s="164"/>
      <c r="I29" s="165">
        <f t="shared" si="0"/>
        <v>-921765233</v>
      </c>
      <c r="J29" s="165"/>
      <c r="K29" s="146">
        <v>1324894</v>
      </c>
      <c r="L29" s="165"/>
      <c r="M29" s="165">
        <v>40394860544</v>
      </c>
      <c r="N29" s="164"/>
      <c r="O29" s="165">
        <v>-45613449770</v>
      </c>
      <c r="P29" s="165"/>
      <c r="Q29" s="165">
        <f t="shared" si="1"/>
        <v>-5218589226</v>
      </c>
    </row>
    <row r="30" spans="1:17" ht="21.75">
      <c r="A30" s="163" t="s">
        <v>272</v>
      </c>
      <c r="B30" s="164"/>
      <c r="C30" s="165">
        <v>1769884</v>
      </c>
      <c r="D30" s="164"/>
      <c r="E30" s="165">
        <v>21603523247</v>
      </c>
      <c r="F30" s="146"/>
      <c r="G30" s="165">
        <v>-26627745775</v>
      </c>
      <c r="H30" s="164"/>
      <c r="I30" s="165">
        <f t="shared" si="0"/>
        <v>-5024222528</v>
      </c>
      <c r="J30" s="165"/>
      <c r="K30" s="146">
        <v>2902775</v>
      </c>
      <c r="L30" s="165"/>
      <c r="M30" s="165">
        <v>35972474135</v>
      </c>
      <c r="N30" s="164"/>
      <c r="O30" s="165">
        <v>-44517578050</v>
      </c>
      <c r="P30" s="165"/>
      <c r="Q30" s="165">
        <f t="shared" si="1"/>
        <v>-8545103915</v>
      </c>
    </row>
    <row r="31" spans="1:17" ht="21.75">
      <c r="A31" s="163" t="s">
        <v>251</v>
      </c>
      <c r="B31" s="164"/>
      <c r="C31" s="165">
        <v>365591</v>
      </c>
      <c r="D31" s="164"/>
      <c r="E31" s="165">
        <v>1986044064</v>
      </c>
      <c r="F31" s="146"/>
      <c r="G31" s="165">
        <v>-2595662363</v>
      </c>
      <c r="H31" s="164"/>
      <c r="I31" s="165">
        <f t="shared" si="0"/>
        <v>-609618299</v>
      </c>
      <c r="J31" s="165"/>
      <c r="K31" s="146">
        <v>566648</v>
      </c>
      <c r="L31" s="165"/>
      <c r="M31" s="165">
        <v>3206664109</v>
      </c>
      <c r="N31" s="164"/>
      <c r="O31" s="165">
        <v>-4045029008</v>
      </c>
      <c r="P31" s="165"/>
      <c r="Q31" s="165">
        <f t="shared" si="1"/>
        <v>-838364899</v>
      </c>
    </row>
    <row r="32" spans="1:17" ht="21.75">
      <c r="A32" s="163" t="s">
        <v>148</v>
      </c>
      <c r="B32" s="164"/>
      <c r="C32" s="165">
        <v>1879771</v>
      </c>
      <c r="D32" s="164"/>
      <c r="E32" s="165">
        <v>13387543781</v>
      </c>
      <c r="F32" s="146"/>
      <c r="G32" s="165">
        <v>-11862955310</v>
      </c>
      <c r="H32" s="164"/>
      <c r="I32" s="165">
        <f t="shared" si="0"/>
        <v>1524588471</v>
      </c>
      <c r="J32" s="165"/>
      <c r="K32" s="146">
        <v>1986472</v>
      </c>
      <c r="L32" s="165"/>
      <c r="M32" s="165">
        <v>14040754809</v>
      </c>
      <c r="N32" s="164"/>
      <c r="O32" s="165">
        <v>-12596862486</v>
      </c>
      <c r="P32" s="165"/>
      <c r="Q32" s="165">
        <f t="shared" si="1"/>
        <v>1443892323</v>
      </c>
    </row>
    <row r="33" spans="1:17" ht="21.75">
      <c r="A33" s="163" t="s">
        <v>133</v>
      </c>
      <c r="B33" s="164"/>
      <c r="C33" s="165">
        <v>0</v>
      </c>
      <c r="D33" s="164"/>
      <c r="E33" s="165">
        <v>0</v>
      </c>
      <c r="F33" s="146"/>
      <c r="G33" s="165">
        <v>0</v>
      </c>
      <c r="H33" s="164"/>
      <c r="I33" s="165">
        <f t="shared" si="0"/>
        <v>0</v>
      </c>
      <c r="J33" s="165"/>
      <c r="K33" s="146">
        <v>2839045</v>
      </c>
      <c r="L33" s="165"/>
      <c r="M33" s="165">
        <v>48107894827</v>
      </c>
      <c r="N33" s="164"/>
      <c r="O33" s="165">
        <v>-40873139623</v>
      </c>
      <c r="P33" s="165"/>
      <c r="Q33" s="165">
        <f t="shared" si="1"/>
        <v>7234755204</v>
      </c>
    </row>
    <row r="34" spans="1:17" ht="21.75">
      <c r="A34" s="163" t="s">
        <v>228</v>
      </c>
      <c r="B34" s="164"/>
      <c r="C34" s="165">
        <v>1218132</v>
      </c>
      <c r="D34" s="164"/>
      <c r="E34" s="165">
        <v>4146173899</v>
      </c>
      <c r="F34" s="146"/>
      <c r="G34" s="165">
        <v>-5083994080</v>
      </c>
      <c r="H34" s="164"/>
      <c r="I34" s="165">
        <f t="shared" si="0"/>
        <v>-937820181</v>
      </c>
      <c r="J34" s="165"/>
      <c r="K34" s="146">
        <v>2092017</v>
      </c>
      <c r="L34" s="165"/>
      <c r="M34" s="165">
        <v>7366971008</v>
      </c>
      <c r="N34" s="164"/>
      <c r="O34" s="165">
        <v>-8774634212</v>
      </c>
      <c r="P34" s="165"/>
      <c r="Q34" s="165">
        <f t="shared" si="1"/>
        <v>-1407663204</v>
      </c>
    </row>
    <row r="35" spans="1:17" ht="21.75">
      <c r="A35" s="163" t="s">
        <v>155</v>
      </c>
      <c r="B35" s="164"/>
      <c r="C35" s="165">
        <v>151139</v>
      </c>
      <c r="D35" s="164"/>
      <c r="E35" s="165">
        <v>7101040600</v>
      </c>
      <c r="F35" s="146"/>
      <c r="G35" s="165">
        <v>-6767783657</v>
      </c>
      <c r="H35" s="164"/>
      <c r="I35" s="165">
        <f t="shared" si="0"/>
        <v>333256943</v>
      </c>
      <c r="J35" s="165"/>
      <c r="K35" s="146">
        <v>491493</v>
      </c>
      <c r="L35" s="165"/>
      <c r="M35" s="165">
        <v>21850894368</v>
      </c>
      <c r="N35" s="164"/>
      <c r="O35" s="165">
        <v>-22006178565</v>
      </c>
      <c r="P35" s="165"/>
      <c r="Q35" s="165">
        <f t="shared" si="1"/>
        <v>-155284197</v>
      </c>
    </row>
    <row r="36" spans="1:17" ht="21.75">
      <c r="A36" s="163" t="s">
        <v>205</v>
      </c>
      <c r="B36" s="164"/>
      <c r="C36" s="165">
        <v>2636751</v>
      </c>
      <c r="D36" s="164"/>
      <c r="E36" s="165">
        <v>11592392294</v>
      </c>
      <c r="F36" s="146"/>
      <c r="G36" s="165">
        <v>-10109481245</v>
      </c>
      <c r="H36" s="164"/>
      <c r="I36" s="165">
        <f t="shared" si="0"/>
        <v>1482911049</v>
      </c>
      <c r="J36" s="165"/>
      <c r="K36" s="146">
        <v>3060696</v>
      </c>
      <c r="L36" s="165"/>
      <c r="M36" s="165">
        <v>14353568055</v>
      </c>
      <c r="N36" s="164"/>
      <c r="O36" s="165">
        <v>-12804735624</v>
      </c>
      <c r="P36" s="165"/>
      <c r="Q36" s="165">
        <f t="shared" si="1"/>
        <v>1548832431</v>
      </c>
    </row>
    <row r="37" spans="1:17" ht="21.75">
      <c r="A37" s="163" t="s">
        <v>196</v>
      </c>
      <c r="B37" s="164"/>
      <c r="C37" s="165">
        <v>737902</v>
      </c>
      <c r="D37" s="164"/>
      <c r="E37" s="165">
        <v>6181582855</v>
      </c>
      <c r="F37" s="146"/>
      <c r="G37" s="165">
        <v>-5572119923</v>
      </c>
      <c r="H37" s="164"/>
      <c r="I37" s="165">
        <f t="shared" si="0"/>
        <v>609462932</v>
      </c>
      <c r="J37" s="165"/>
      <c r="K37" s="146">
        <v>3130014</v>
      </c>
      <c r="L37" s="165"/>
      <c r="M37" s="165">
        <v>25212886383</v>
      </c>
      <c r="N37" s="164"/>
      <c r="O37" s="165">
        <v>-23621784162</v>
      </c>
      <c r="P37" s="165"/>
      <c r="Q37" s="165">
        <f t="shared" si="1"/>
        <v>1591102221</v>
      </c>
    </row>
    <row r="38" spans="1:17" ht="21.75">
      <c r="A38" s="163" t="s">
        <v>158</v>
      </c>
      <c r="B38" s="164"/>
      <c r="C38" s="165">
        <v>988953</v>
      </c>
      <c r="D38" s="164"/>
      <c r="E38" s="165">
        <v>10675739842</v>
      </c>
      <c r="F38" s="146"/>
      <c r="G38" s="165">
        <v>-10079296939</v>
      </c>
      <c r="H38" s="164"/>
      <c r="I38" s="165">
        <f t="shared" si="0"/>
        <v>596442903</v>
      </c>
      <c r="J38" s="165"/>
      <c r="K38" s="146">
        <v>1709132</v>
      </c>
      <c r="L38" s="165"/>
      <c r="M38" s="165">
        <v>18393633751</v>
      </c>
      <c r="N38" s="164"/>
      <c r="O38" s="165">
        <v>-17320614124</v>
      </c>
      <c r="P38" s="165"/>
      <c r="Q38" s="165">
        <f t="shared" si="1"/>
        <v>1073019627</v>
      </c>
    </row>
    <row r="39" spans="1:17" ht="21.75">
      <c r="A39" s="163" t="s">
        <v>99</v>
      </c>
      <c r="B39" s="164"/>
      <c r="C39" s="165">
        <v>2760083</v>
      </c>
      <c r="D39" s="164"/>
      <c r="E39" s="165">
        <v>6368332697</v>
      </c>
      <c r="F39" s="146"/>
      <c r="G39" s="165">
        <v>-7995864249</v>
      </c>
      <c r="H39" s="164"/>
      <c r="I39" s="165">
        <f t="shared" si="0"/>
        <v>-1627531552</v>
      </c>
      <c r="J39" s="165"/>
      <c r="K39" s="146">
        <v>3563521</v>
      </c>
      <c r="L39" s="165"/>
      <c r="M39" s="165">
        <v>8943310179</v>
      </c>
      <c r="N39" s="164"/>
      <c r="O39" s="165">
        <v>-11213089073</v>
      </c>
      <c r="P39" s="165"/>
      <c r="Q39" s="165">
        <f t="shared" si="1"/>
        <v>-2269778894</v>
      </c>
    </row>
    <row r="40" spans="1:17" ht="21.75">
      <c r="A40" s="163" t="s">
        <v>139</v>
      </c>
      <c r="B40" s="164"/>
      <c r="C40" s="165">
        <v>1258188</v>
      </c>
      <c r="D40" s="164"/>
      <c r="E40" s="165">
        <v>6005031906</v>
      </c>
      <c r="F40" s="146"/>
      <c r="G40" s="165">
        <v>-6252080242</v>
      </c>
      <c r="H40" s="164"/>
      <c r="I40" s="165">
        <f t="shared" si="0"/>
        <v>-247048336</v>
      </c>
      <c r="J40" s="165"/>
      <c r="K40" s="146">
        <v>1610122</v>
      </c>
      <c r="L40" s="165"/>
      <c r="M40" s="165">
        <v>8755800953</v>
      </c>
      <c r="N40" s="164"/>
      <c r="O40" s="165">
        <v>-9230827407</v>
      </c>
      <c r="P40" s="165"/>
      <c r="Q40" s="165">
        <f t="shared" si="1"/>
        <v>-475026454</v>
      </c>
    </row>
    <row r="41" spans="1:17" ht="21.75">
      <c r="A41" s="163" t="s">
        <v>176</v>
      </c>
      <c r="B41" s="164"/>
      <c r="C41" s="165">
        <v>421414</v>
      </c>
      <c r="D41" s="164"/>
      <c r="E41" s="165">
        <v>13995149626</v>
      </c>
      <c r="F41" s="146"/>
      <c r="G41" s="165">
        <v>-11854482940</v>
      </c>
      <c r="H41" s="164"/>
      <c r="I41" s="165">
        <f t="shared" si="0"/>
        <v>2140666686</v>
      </c>
      <c r="J41" s="165"/>
      <c r="K41" s="146">
        <v>2064710</v>
      </c>
      <c r="L41" s="165"/>
      <c r="M41" s="165">
        <v>65771098418</v>
      </c>
      <c r="N41" s="164"/>
      <c r="O41" s="165">
        <v>-57744989606</v>
      </c>
      <c r="P41" s="165"/>
      <c r="Q41" s="165">
        <f t="shared" si="1"/>
        <v>8026108812</v>
      </c>
    </row>
    <row r="42" spans="1:17" ht="21.75">
      <c r="A42" s="163" t="s">
        <v>226</v>
      </c>
      <c r="B42" s="164"/>
      <c r="C42" s="165">
        <v>387203</v>
      </c>
      <c r="D42" s="164"/>
      <c r="E42" s="165">
        <v>4679963613</v>
      </c>
      <c r="F42" s="146"/>
      <c r="G42" s="165">
        <v>-4466113517</v>
      </c>
      <c r="H42" s="164"/>
      <c r="I42" s="165">
        <f t="shared" si="0"/>
        <v>213850096</v>
      </c>
      <c r="J42" s="165"/>
      <c r="K42" s="146">
        <v>2108022</v>
      </c>
      <c r="L42" s="165"/>
      <c r="M42" s="165">
        <v>25971552633</v>
      </c>
      <c r="N42" s="164"/>
      <c r="O42" s="165">
        <v>-23379150769</v>
      </c>
      <c r="P42" s="165"/>
      <c r="Q42" s="165">
        <f t="shared" si="1"/>
        <v>2592401864</v>
      </c>
    </row>
    <row r="43" spans="1:17" ht="21.75">
      <c r="A43" s="163" t="s">
        <v>269</v>
      </c>
      <c r="B43" s="164"/>
      <c r="C43" s="165">
        <v>27729</v>
      </c>
      <c r="D43" s="164"/>
      <c r="E43" s="165">
        <v>360191104</v>
      </c>
      <c r="F43" s="146"/>
      <c r="G43" s="165">
        <v>-289981007</v>
      </c>
      <c r="H43" s="164"/>
      <c r="I43" s="165">
        <f t="shared" si="0"/>
        <v>70210097</v>
      </c>
      <c r="J43" s="165"/>
      <c r="K43" s="146">
        <v>54418</v>
      </c>
      <c r="L43" s="165"/>
      <c r="M43" s="165">
        <v>644402491</v>
      </c>
      <c r="N43" s="164"/>
      <c r="O43" s="165">
        <v>-568193903</v>
      </c>
      <c r="P43" s="165"/>
      <c r="Q43" s="165">
        <f t="shared" si="1"/>
        <v>76208588</v>
      </c>
    </row>
    <row r="44" spans="1:17" ht="21.75">
      <c r="A44" s="163" t="s">
        <v>250</v>
      </c>
      <c r="B44" s="164"/>
      <c r="C44" s="165">
        <v>257227</v>
      </c>
      <c r="D44" s="164"/>
      <c r="E44" s="165">
        <v>2648429457</v>
      </c>
      <c r="F44" s="146"/>
      <c r="G44" s="165">
        <v>-3288812901</v>
      </c>
      <c r="H44" s="164"/>
      <c r="I44" s="165">
        <f t="shared" si="0"/>
        <v>-640383444</v>
      </c>
      <c r="J44" s="165"/>
      <c r="K44" s="146">
        <v>3711805</v>
      </c>
      <c r="L44" s="165"/>
      <c r="M44" s="165">
        <v>40848483566</v>
      </c>
      <c r="N44" s="164"/>
      <c r="O44" s="165">
        <v>-47479544171</v>
      </c>
      <c r="P44" s="165"/>
      <c r="Q44" s="165">
        <f t="shared" si="1"/>
        <v>-6631060605</v>
      </c>
    </row>
    <row r="45" spans="1:17" ht="21.75">
      <c r="A45" s="163" t="s">
        <v>96</v>
      </c>
      <c r="B45" s="164"/>
      <c r="C45" s="165">
        <v>2071566</v>
      </c>
      <c r="D45" s="164"/>
      <c r="E45" s="165">
        <v>11926891204</v>
      </c>
      <c r="F45" s="146"/>
      <c r="G45" s="165">
        <v>-10166667851</v>
      </c>
      <c r="H45" s="164"/>
      <c r="I45" s="165">
        <f t="shared" si="0"/>
        <v>1760223353</v>
      </c>
      <c r="J45" s="165"/>
      <c r="K45" s="146">
        <v>14064263</v>
      </c>
      <c r="L45" s="165"/>
      <c r="M45" s="165">
        <v>80482226266</v>
      </c>
      <c r="N45" s="164"/>
      <c r="O45" s="165">
        <v>-69164928489</v>
      </c>
      <c r="P45" s="165"/>
      <c r="Q45" s="165">
        <f t="shared" si="1"/>
        <v>11317297777</v>
      </c>
    </row>
    <row r="46" spans="1:17" ht="21.75">
      <c r="A46" s="163" t="s">
        <v>182</v>
      </c>
      <c r="B46" s="164"/>
      <c r="C46" s="165">
        <v>1507082</v>
      </c>
      <c r="D46" s="164"/>
      <c r="E46" s="165">
        <v>4131110159</v>
      </c>
      <c r="F46" s="146"/>
      <c r="G46" s="165">
        <v>-4401765273</v>
      </c>
      <c r="H46" s="164"/>
      <c r="I46" s="165">
        <f t="shared" si="0"/>
        <v>-270655114</v>
      </c>
      <c r="J46" s="165"/>
      <c r="K46" s="146">
        <v>6315750</v>
      </c>
      <c r="L46" s="165"/>
      <c r="M46" s="165">
        <v>17990886666</v>
      </c>
      <c r="N46" s="164"/>
      <c r="O46" s="165">
        <v>-18481497040</v>
      </c>
      <c r="P46" s="165"/>
      <c r="Q46" s="165">
        <f t="shared" si="1"/>
        <v>-490610374</v>
      </c>
    </row>
    <row r="47" spans="1:17" ht="21.75">
      <c r="A47" s="163" t="s">
        <v>210</v>
      </c>
      <c r="B47" s="164"/>
      <c r="C47" s="165">
        <v>1858961</v>
      </c>
      <c r="D47" s="164"/>
      <c r="E47" s="165">
        <v>14519598839</v>
      </c>
      <c r="F47" s="146"/>
      <c r="G47" s="165">
        <v>-14281332002</v>
      </c>
      <c r="H47" s="164"/>
      <c r="I47" s="165">
        <f t="shared" si="0"/>
        <v>238266837</v>
      </c>
      <c r="J47" s="165"/>
      <c r="K47" s="146">
        <v>2591385</v>
      </c>
      <c r="L47" s="165"/>
      <c r="M47" s="165">
        <v>20038897252</v>
      </c>
      <c r="N47" s="164"/>
      <c r="O47" s="165">
        <v>-19881540739</v>
      </c>
      <c r="P47" s="165"/>
      <c r="Q47" s="165">
        <f t="shared" si="1"/>
        <v>157356513</v>
      </c>
    </row>
    <row r="48" spans="1:17" ht="21.75">
      <c r="A48" s="163" t="s">
        <v>186</v>
      </c>
      <c r="B48" s="164"/>
      <c r="C48" s="165">
        <v>194220</v>
      </c>
      <c r="D48" s="164"/>
      <c r="E48" s="165">
        <v>3483449249</v>
      </c>
      <c r="F48" s="146"/>
      <c r="G48" s="165">
        <v>-3749658874</v>
      </c>
      <c r="H48" s="164"/>
      <c r="I48" s="165">
        <f t="shared" si="0"/>
        <v>-266209625</v>
      </c>
      <c r="J48" s="165"/>
      <c r="K48" s="146">
        <v>807746</v>
      </c>
      <c r="L48" s="165"/>
      <c r="M48" s="165">
        <v>16863209871</v>
      </c>
      <c r="N48" s="164"/>
      <c r="O48" s="165">
        <v>-15836630336</v>
      </c>
      <c r="P48" s="165"/>
      <c r="Q48" s="165">
        <f t="shared" si="1"/>
        <v>1026579535</v>
      </c>
    </row>
    <row r="49" spans="1:17" ht="21.75">
      <c r="A49" s="163" t="s">
        <v>128</v>
      </c>
      <c r="B49" s="164"/>
      <c r="C49" s="165">
        <v>64118</v>
      </c>
      <c r="D49" s="164"/>
      <c r="E49" s="165">
        <v>627207880</v>
      </c>
      <c r="F49" s="146"/>
      <c r="G49" s="165">
        <v>-384931010</v>
      </c>
      <c r="H49" s="164"/>
      <c r="I49" s="165">
        <f t="shared" si="0"/>
        <v>242276870</v>
      </c>
      <c r="J49" s="165"/>
      <c r="K49" s="146">
        <v>11677224</v>
      </c>
      <c r="L49" s="165"/>
      <c r="M49" s="165">
        <v>96086141195</v>
      </c>
      <c r="N49" s="164"/>
      <c r="O49" s="165">
        <v>-70311012406</v>
      </c>
      <c r="P49" s="165"/>
      <c r="Q49" s="165">
        <f t="shared" si="1"/>
        <v>25775128789</v>
      </c>
    </row>
    <row r="50" spans="1:17" ht="21.75">
      <c r="A50" s="163" t="s">
        <v>135</v>
      </c>
      <c r="B50" s="164"/>
      <c r="C50" s="165">
        <v>517262</v>
      </c>
      <c r="D50" s="164"/>
      <c r="E50" s="165">
        <v>2719943981</v>
      </c>
      <c r="F50" s="146"/>
      <c r="G50" s="165">
        <v>-3727351501</v>
      </c>
      <c r="H50" s="164"/>
      <c r="I50" s="165">
        <f t="shared" si="0"/>
        <v>-1007407520</v>
      </c>
      <c r="J50" s="165"/>
      <c r="K50" s="146">
        <v>666008</v>
      </c>
      <c r="L50" s="165"/>
      <c r="M50" s="165">
        <v>4775681829</v>
      </c>
      <c r="N50" s="164"/>
      <c r="O50" s="165">
        <v>-6335834141</v>
      </c>
      <c r="P50" s="165"/>
      <c r="Q50" s="165">
        <f t="shared" si="1"/>
        <v>-1560152312</v>
      </c>
    </row>
    <row r="51" spans="1:17" ht="21.75">
      <c r="A51" s="163" t="s">
        <v>204</v>
      </c>
      <c r="B51" s="164"/>
      <c r="C51" s="165">
        <v>3749935</v>
      </c>
      <c r="D51" s="164"/>
      <c r="E51" s="165">
        <v>6842331662</v>
      </c>
      <c r="F51" s="146"/>
      <c r="G51" s="165">
        <v>-8536519769</v>
      </c>
      <c r="H51" s="164"/>
      <c r="I51" s="165">
        <f t="shared" si="0"/>
        <v>-1694188107</v>
      </c>
      <c r="J51" s="165"/>
      <c r="K51" s="146">
        <v>23303846</v>
      </c>
      <c r="L51" s="165"/>
      <c r="M51" s="165">
        <v>39660652291</v>
      </c>
      <c r="N51" s="164"/>
      <c r="O51" s="165">
        <v>-53090548029</v>
      </c>
      <c r="P51" s="165"/>
      <c r="Q51" s="165">
        <f t="shared" si="1"/>
        <v>-13429895738</v>
      </c>
    </row>
    <row r="52" spans="1:17" ht="21.75">
      <c r="A52" s="163" t="s">
        <v>287</v>
      </c>
      <c r="B52" s="164"/>
      <c r="C52" s="165">
        <v>608947</v>
      </c>
      <c r="D52" s="164"/>
      <c r="E52" s="165">
        <v>10520420853</v>
      </c>
      <c r="F52" s="146"/>
      <c r="G52" s="165">
        <v>-10891673352</v>
      </c>
      <c r="H52" s="164"/>
      <c r="I52" s="165">
        <f t="shared" si="0"/>
        <v>-371252499</v>
      </c>
      <c r="J52" s="165"/>
      <c r="K52" s="146">
        <v>1126106</v>
      </c>
      <c r="L52" s="165"/>
      <c r="M52" s="165">
        <v>18840129016</v>
      </c>
      <c r="N52" s="164"/>
      <c r="O52" s="165">
        <v>-20149540191</v>
      </c>
      <c r="P52" s="165"/>
      <c r="Q52" s="165">
        <f t="shared" si="1"/>
        <v>-1309411175</v>
      </c>
    </row>
    <row r="53" spans="1:17" ht="21.75">
      <c r="A53" s="163" t="s">
        <v>105</v>
      </c>
      <c r="B53" s="164"/>
      <c r="C53" s="165">
        <v>156392</v>
      </c>
      <c r="D53" s="164"/>
      <c r="E53" s="165">
        <v>9699503669</v>
      </c>
      <c r="F53" s="146"/>
      <c r="G53" s="165">
        <v>-9612225714</v>
      </c>
      <c r="H53" s="164"/>
      <c r="I53" s="165">
        <f t="shared" si="0"/>
        <v>87277955</v>
      </c>
      <c r="J53" s="165"/>
      <c r="K53" s="146">
        <v>244801</v>
      </c>
      <c r="L53" s="165"/>
      <c r="M53" s="165">
        <v>15172085908</v>
      </c>
      <c r="N53" s="164"/>
      <c r="O53" s="165">
        <v>-15176875333</v>
      </c>
      <c r="P53" s="165"/>
      <c r="Q53" s="165">
        <f t="shared" si="1"/>
        <v>-4789425</v>
      </c>
    </row>
    <row r="54" spans="1:17" ht="21.75">
      <c r="A54" s="163" t="s">
        <v>119</v>
      </c>
      <c r="B54" s="164"/>
      <c r="C54" s="165">
        <v>123425</v>
      </c>
      <c r="D54" s="164"/>
      <c r="E54" s="165">
        <v>4952768239</v>
      </c>
      <c r="F54" s="146"/>
      <c r="G54" s="165">
        <v>-2976486061</v>
      </c>
      <c r="H54" s="164"/>
      <c r="I54" s="165">
        <f t="shared" si="0"/>
        <v>1976282178</v>
      </c>
      <c r="J54" s="165"/>
      <c r="K54" s="146">
        <v>1472947</v>
      </c>
      <c r="L54" s="165"/>
      <c r="M54" s="165">
        <v>45775512854</v>
      </c>
      <c r="N54" s="164"/>
      <c r="O54" s="165">
        <v>-34704829098</v>
      </c>
      <c r="P54" s="165"/>
      <c r="Q54" s="165">
        <f t="shared" si="1"/>
        <v>11070683756</v>
      </c>
    </row>
    <row r="55" spans="1:17" ht="21.75">
      <c r="A55" s="163" t="s">
        <v>227</v>
      </c>
      <c r="B55" s="164"/>
      <c r="C55" s="165">
        <v>212757</v>
      </c>
      <c r="D55" s="164"/>
      <c r="E55" s="165">
        <v>3990433148</v>
      </c>
      <c r="F55" s="146"/>
      <c r="G55" s="165">
        <v>-4237370994</v>
      </c>
      <c r="H55" s="164"/>
      <c r="I55" s="165">
        <f t="shared" si="0"/>
        <v>-246937846</v>
      </c>
      <c r="J55" s="165"/>
      <c r="K55" s="146">
        <v>571644</v>
      </c>
      <c r="L55" s="165"/>
      <c r="M55" s="165">
        <v>10672606273</v>
      </c>
      <c r="N55" s="164"/>
      <c r="O55" s="165">
        <v>-11456578202</v>
      </c>
      <c r="P55" s="165"/>
      <c r="Q55" s="165">
        <f t="shared" si="1"/>
        <v>-783971929</v>
      </c>
    </row>
    <row r="56" spans="1:17" ht="21.75">
      <c r="A56" s="163" t="s">
        <v>252</v>
      </c>
      <c r="B56" s="164"/>
      <c r="C56" s="165">
        <v>725288</v>
      </c>
      <c r="D56" s="164"/>
      <c r="E56" s="165">
        <v>6051141558</v>
      </c>
      <c r="F56" s="146"/>
      <c r="G56" s="165">
        <v>-9005124688</v>
      </c>
      <c r="H56" s="164"/>
      <c r="I56" s="165">
        <f t="shared" si="0"/>
        <v>-2953983130</v>
      </c>
      <c r="J56" s="165"/>
      <c r="K56" s="146">
        <v>1004379</v>
      </c>
      <c r="L56" s="165"/>
      <c r="M56" s="165">
        <v>9376826066</v>
      </c>
      <c r="N56" s="164"/>
      <c r="O56" s="165">
        <v>-13030879420</v>
      </c>
      <c r="P56" s="165"/>
      <c r="Q56" s="165">
        <f t="shared" si="1"/>
        <v>-3654053354</v>
      </c>
    </row>
    <row r="57" spans="1:17" ht="21.75">
      <c r="A57" s="163" t="s">
        <v>179</v>
      </c>
      <c r="B57" s="164"/>
      <c r="C57" s="165">
        <v>145990</v>
      </c>
      <c r="D57" s="164"/>
      <c r="E57" s="165">
        <v>6612898171</v>
      </c>
      <c r="F57" s="146"/>
      <c r="G57" s="165">
        <v>-8272442945</v>
      </c>
      <c r="H57" s="164"/>
      <c r="I57" s="165">
        <f t="shared" si="0"/>
        <v>-1659544774</v>
      </c>
      <c r="J57" s="165"/>
      <c r="K57" s="146">
        <v>2040813</v>
      </c>
      <c r="L57" s="165"/>
      <c r="M57" s="165">
        <v>89716373037</v>
      </c>
      <c r="N57" s="164"/>
      <c r="O57" s="165">
        <v>-115767323677</v>
      </c>
      <c r="P57" s="165"/>
      <c r="Q57" s="165">
        <f t="shared" si="1"/>
        <v>-26050950640</v>
      </c>
    </row>
    <row r="58" spans="1:17" ht="21.75">
      <c r="A58" s="163" t="s">
        <v>129</v>
      </c>
      <c r="B58" s="164"/>
      <c r="C58" s="165">
        <v>1040708</v>
      </c>
      <c r="D58" s="164"/>
      <c r="E58" s="165">
        <v>7068472311</v>
      </c>
      <c r="F58" s="146"/>
      <c r="G58" s="165">
        <v>-7911350777</v>
      </c>
      <c r="H58" s="164"/>
      <c r="I58" s="165">
        <f t="shared" si="0"/>
        <v>-842878466</v>
      </c>
      <c r="J58" s="165"/>
      <c r="K58" s="146">
        <v>1580733</v>
      </c>
      <c r="L58" s="165"/>
      <c r="M58" s="165">
        <v>10752514739</v>
      </c>
      <c r="N58" s="164"/>
      <c r="O58" s="165">
        <v>-12108716522</v>
      </c>
      <c r="P58" s="165"/>
      <c r="Q58" s="165">
        <f t="shared" si="1"/>
        <v>-1356201783</v>
      </c>
    </row>
    <row r="59" spans="1:17" ht="21.75">
      <c r="A59" s="163" t="s">
        <v>153</v>
      </c>
      <c r="B59" s="164"/>
      <c r="C59" s="165">
        <v>1712785</v>
      </c>
      <c r="D59" s="164"/>
      <c r="E59" s="165">
        <v>9604292527</v>
      </c>
      <c r="F59" s="146"/>
      <c r="G59" s="165">
        <v>-11602620421</v>
      </c>
      <c r="H59" s="164"/>
      <c r="I59" s="165">
        <f t="shared" si="0"/>
        <v>-1998327894</v>
      </c>
      <c r="J59" s="165"/>
      <c r="K59" s="146">
        <v>2886433</v>
      </c>
      <c r="L59" s="165"/>
      <c r="M59" s="165">
        <v>16575789910</v>
      </c>
      <c r="N59" s="164"/>
      <c r="O59" s="165">
        <v>-19635348636</v>
      </c>
      <c r="P59" s="165"/>
      <c r="Q59" s="165">
        <f t="shared" si="1"/>
        <v>-3059558726</v>
      </c>
    </row>
    <row r="60" spans="1:17" ht="21.75">
      <c r="A60" s="163" t="s">
        <v>195</v>
      </c>
      <c r="B60" s="164"/>
      <c r="C60" s="165">
        <v>725292</v>
      </c>
      <c r="D60" s="164"/>
      <c r="E60" s="165">
        <v>4905797343</v>
      </c>
      <c r="F60" s="146"/>
      <c r="G60" s="165">
        <v>-5302554903</v>
      </c>
      <c r="H60" s="164"/>
      <c r="I60" s="165">
        <f t="shared" si="0"/>
        <v>-396757560</v>
      </c>
      <c r="J60" s="165"/>
      <c r="K60" s="146">
        <v>1303870</v>
      </c>
      <c r="L60" s="165"/>
      <c r="M60" s="165">
        <v>8841880324</v>
      </c>
      <c r="N60" s="164"/>
      <c r="O60" s="165">
        <v>-9555237195</v>
      </c>
      <c r="P60" s="165"/>
      <c r="Q60" s="165">
        <f t="shared" si="1"/>
        <v>-713356871</v>
      </c>
    </row>
    <row r="61" spans="1:17" ht="21.75">
      <c r="A61" s="163" t="s">
        <v>127</v>
      </c>
      <c r="B61" s="164"/>
      <c r="C61" s="165">
        <v>355884</v>
      </c>
      <c r="D61" s="164"/>
      <c r="E61" s="165">
        <v>5900514153</v>
      </c>
      <c r="F61" s="146"/>
      <c r="G61" s="165">
        <v>-5680307332</v>
      </c>
      <c r="H61" s="164"/>
      <c r="I61" s="165">
        <f t="shared" si="0"/>
        <v>220206821</v>
      </c>
      <c r="J61" s="165"/>
      <c r="K61" s="146">
        <v>514460</v>
      </c>
      <c r="L61" s="165"/>
      <c r="M61" s="165">
        <v>8352666421</v>
      </c>
      <c r="N61" s="164"/>
      <c r="O61" s="165">
        <v>-8253678557</v>
      </c>
      <c r="P61" s="165"/>
      <c r="Q61" s="165">
        <f t="shared" si="1"/>
        <v>98987864</v>
      </c>
    </row>
    <row r="62" spans="1:17" ht="21.75">
      <c r="A62" s="163" t="s">
        <v>201</v>
      </c>
      <c r="B62" s="164"/>
      <c r="C62" s="165">
        <v>3881533</v>
      </c>
      <c r="D62" s="164"/>
      <c r="E62" s="165">
        <v>13594091308</v>
      </c>
      <c r="F62" s="146"/>
      <c r="G62" s="165">
        <v>-14270326420</v>
      </c>
      <c r="H62" s="164"/>
      <c r="I62" s="165">
        <f t="shared" si="0"/>
        <v>-676235112</v>
      </c>
      <c r="J62" s="165"/>
      <c r="K62" s="146">
        <v>9064305</v>
      </c>
      <c r="L62" s="165"/>
      <c r="M62" s="165">
        <v>33580477228</v>
      </c>
      <c r="N62" s="164"/>
      <c r="O62" s="165">
        <v>-33916717138</v>
      </c>
      <c r="P62" s="165"/>
      <c r="Q62" s="165">
        <f t="shared" si="1"/>
        <v>-336239910</v>
      </c>
    </row>
    <row r="63" spans="1:17" ht="21.75">
      <c r="A63" s="163" t="s">
        <v>212</v>
      </c>
      <c r="B63" s="164"/>
      <c r="C63" s="165">
        <v>5113208</v>
      </c>
      <c r="D63" s="164"/>
      <c r="E63" s="165">
        <v>11762794930</v>
      </c>
      <c r="F63" s="146"/>
      <c r="G63" s="165">
        <v>-12321429356</v>
      </c>
      <c r="H63" s="164"/>
      <c r="I63" s="165">
        <f t="shared" si="0"/>
        <v>-558634426</v>
      </c>
      <c r="J63" s="165"/>
      <c r="K63" s="146">
        <v>8541758</v>
      </c>
      <c r="L63" s="165"/>
      <c r="M63" s="165">
        <v>19366189589</v>
      </c>
      <c r="N63" s="164"/>
      <c r="O63" s="165">
        <v>-20631678416</v>
      </c>
      <c r="P63" s="165"/>
      <c r="Q63" s="165">
        <f t="shared" si="1"/>
        <v>-1265488827</v>
      </c>
    </row>
    <row r="64" spans="1:17" ht="21.75">
      <c r="A64" s="163" t="s">
        <v>193</v>
      </c>
      <c r="B64" s="164"/>
      <c r="C64" s="165">
        <v>2198742</v>
      </c>
      <c r="D64" s="164"/>
      <c r="E64" s="165">
        <v>7418673379</v>
      </c>
      <c r="F64" s="146"/>
      <c r="G64" s="165">
        <v>-6883167030</v>
      </c>
      <c r="H64" s="164"/>
      <c r="I64" s="165">
        <f t="shared" si="0"/>
        <v>535506349</v>
      </c>
      <c r="J64" s="165"/>
      <c r="K64" s="146">
        <v>10124543</v>
      </c>
      <c r="L64" s="165"/>
      <c r="M64" s="165">
        <v>37872548365</v>
      </c>
      <c r="N64" s="164"/>
      <c r="O64" s="165">
        <v>-33635005305</v>
      </c>
      <c r="P64" s="165"/>
      <c r="Q64" s="165">
        <f t="shared" si="1"/>
        <v>4237543060</v>
      </c>
    </row>
    <row r="65" spans="1:17" ht="21.75">
      <c r="A65" s="163" t="s">
        <v>257</v>
      </c>
      <c r="B65" s="164"/>
      <c r="C65" s="165">
        <v>1437117</v>
      </c>
      <c r="D65" s="164"/>
      <c r="E65" s="165">
        <v>12160904780</v>
      </c>
      <c r="F65" s="146"/>
      <c r="G65" s="165">
        <v>-10954736520</v>
      </c>
      <c r="H65" s="164"/>
      <c r="I65" s="165">
        <f t="shared" si="0"/>
        <v>1206168260</v>
      </c>
      <c r="J65" s="165"/>
      <c r="K65" s="146">
        <v>7631384</v>
      </c>
      <c r="L65" s="165"/>
      <c r="M65" s="165">
        <v>58096831673</v>
      </c>
      <c r="N65" s="164"/>
      <c r="O65" s="165">
        <v>-58243386301</v>
      </c>
      <c r="P65" s="165"/>
      <c r="Q65" s="165">
        <f t="shared" si="1"/>
        <v>-146554628</v>
      </c>
    </row>
    <row r="66" spans="1:17" ht="21.75">
      <c r="A66" s="163" t="s">
        <v>112</v>
      </c>
      <c r="B66" s="164"/>
      <c r="C66" s="165">
        <v>4791308</v>
      </c>
      <c r="D66" s="164"/>
      <c r="E66" s="165">
        <v>9104822642</v>
      </c>
      <c r="F66" s="146"/>
      <c r="G66" s="165">
        <v>-8135520040</v>
      </c>
      <c r="H66" s="164"/>
      <c r="I66" s="165">
        <f t="shared" si="0"/>
        <v>969302602</v>
      </c>
      <c r="J66" s="165"/>
      <c r="K66" s="146">
        <v>6452217</v>
      </c>
      <c r="L66" s="165"/>
      <c r="M66" s="165">
        <v>14400558633</v>
      </c>
      <c r="N66" s="164"/>
      <c r="O66" s="165">
        <v>-13264218054</v>
      </c>
      <c r="P66" s="165"/>
      <c r="Q66" s="165">
        <f t="shared" si="1"/>
        <v>1136340579</v>
      </c>
    </row>
    <row r="67" spans="1:17" ht="21.75">
      <c r="A67" s="163" t="s">
        <v>110</v>
      </c>
      <c r="B67" s="164"/>
      <c r="C67" s="165">
        <v>1004063</v>
      </c>
      <c r="D67" s="164"/>
      <c r="E67" s="165">
        <v>2965992856</v>
      </c>
      <c r="F67" s="146"/>
      <c r="G67" s="165">
        <v>-4020643005</v>
      </c>
      <c r="H67" s="164"/>
      <c r="I67" s="165">
        <f t="shared" si="0"/>
        <v>-1054650149</v>
      </c>
      <c r="J67" s="165"/>
      <c r="K67" s="146">
        <v>1580529</v>
      </c>
      <c r="L67" s="165"/>
      <c r="M67" s="165">
        <v>5126186284</v>
      </c>
      <c r="N67" s="164"/>
      <c r="O67" s="165">
        <v>-6337190807</v>
      </c>
      <c r="P67" s="165"/>
      <c r="Q67" s="165">
        <f t="shared" si="1"/>
        <v>-1211004523</v>
      </c>
    </row>
    <row r="68" spans="1:17" ht="21.75">
      <c r="A68" s="163" t="s">
        <v>278</v>
      </c>
      <c r="B68" s="164"/>
      <c r="C68" s="165">
        <v>839625</v>
      </c>
      <c r="D68" s="164"/>
      <c r="E68" s="165">
        <v>13044850639</v>
      </c>
      <c r="F68" s="146"/>
      <c r="G68" s="165">
        <v>-14509575797</v>
      </c>
      <c r="H68" s="164"/>
      <c r="I68" s="165">
        <f t="shared" si="0"/>
        <v>-1464725158</v>
      </c>
      <c r="J68" s="165"/>
      <c r="K68" s="146">
        <v>1167959</v>
      </c>
      <c r="L68" s="165"/>
      <c r="M68" s="165">
        <v>18160901310</v>
      </c>
      <c r="N68" s="164"/>
      <c r="O68" s="165">
        <v>-20326823336</v>
      </c>
      <c r="P68" s="165"/>
      <c r="Q68" s="165">
        <f t="shared" si="1"/>
        <v>-2165922026</v>
      </c>
    </row>
    <row r="69" spans="1:17" ht="21.75">
      <c r="A69" s="163" t="s">
        <v>124</v>
      </c>
      <c r="B69" s="164"/>
      <c r="C69" s="165">
        <v>491895</v>
      </c>
      <c r="D69" s="164"/>
      <c r="E69" s="165">
        <v>2245114852</v>
      </c>
      <c r="F69" s="146"/>
      <c r="G69" s="165">
        <v>-2643301367</v>
      </c>
      <c r="H69" s="164"/>
      <c r="I69" s="165">
        <f t="shared" si="0"/>
        <v>-398186515</v>
      </c>
      <c r="J69" s="165"/>
      <c r="K69" s="146">
        <v>811247</v>
      </c>
      <c r="L69" s="165"/>
      <c r="M69" s="165">
        <v>3699934695</v>
      </c>
      <c r="N69" s="164"/>
      <c r="O69" s="165">
        <v>-4364604806</v>
      </c>
      <c r="P69" s="165"/>
      <c r="Q69" s="165">
        <f t="shared" si="1"/>
        <v>-664670111</v>
      </c>
    </row>
    <row r="70" spans="1:17" ht="21.75">
      <c r="A70" s="163" t="s">
        <v>171</v>
      </c>
      <c r="B70" s="164"/>
      <c r="C70" s="165">
        <v>0</v>
      </c>
      <c r="D70" s="164"/>
      <c r="E70" s="165">
        <v>0</v>
      </c>
      <c r="F70" s="146"/>
      <c r="G70" s="165">
        <v>0</v>
      </c>
      <c r="H70" s="164"/>
      <c r="I70" s="165">
        <f t="shared" si="0"/>
        <v>0</v>
      </c>
      <c r="J70" s="165"/>
      <c r="K70" s="146">
        <v>7769755</v>
      </c>
      <c r="L70" s="165"/>
      <c r="M70" s="165">
        <v>117868032112</v>
      </c>
      <c r="N70" s="164"/>
      <c r="O70" s="165">
        <v>-101432472704</v>
      </c>
      <c r="P70" s="165"/>
      <c r="Q70" s="165">
        <f t="shared" si="1"/>
        <v>16435559408</v>
      </c>
    </row>
    <row r="71" spans="1:17" ht="21.75">
      <c r="A71" s="163" t="s">
        <v>154</v>
      </c>
      <c r="B71" s="164"/>
      <c r="C71" s="165">
        <v>1433553</v>
      </c>
      <c r="D71" s="164"/>
      <c r="E71" s="165">
        <v>6656808962</v>
      </c>
      <c r="F71" s="146"/>
      <c r="G71" s="165">
        <v>-8402689656</v>
      </c>
      <c r="H71" s="164"/>
      <c r="I71" s="165">
        <f t="shared" si="0"/>
        <v>-1745880694</v>
      </c>
      <c r="J71" s="165"/>
      <c r="K71" s="146">
        <v>2090233</v>
      </c>
      <c r="L71" s="165"/>
      <c r="M71" s="165">
        <v>9824613989</v>
      </c>
      <c r="N71" s="164"/>
      <c r="O71" s="165">
        <v>-12263840013</v>
      </c>
      <c r="P71" s="165"/>
      <c r="Q71" s="165">
        <f t="shared" si="1"/>
        <v>-2439226024</v>
      </c>
    </row>
    <row r="72" spans="1:17" ht="21.75">
      <c r="A72" s="163" t="s">
        <v>93</v>
      </c>
      <c r="B72" s="164"/>
      <c r="C72" s="165">
        <v>1325134</v>
      </c>
      <c r="D72" s="164"/>
      <c r="E72" s="165">
        <v>8503823269</v>
      </c>
      <c r="F72" s="146"/>
      <c r="G72" s="165">
        <v>-9384148933</v>
      </c>
      <c r="H72" s="164"/>
      <c r="I72" s="165">
        <f t="shared" si="0"/>
        <v>-880325664</v>
      </c>
      <c r="J72" s="165"/>
      <c r="K72" s="146">
        <v>2072891</v>
      </c>
      <c r="L72" s="165"/>
      <c r="M72" s="165">
        <v>13584054241</v>
      </c>
      <c r="N72" s="164"/>
      <c r="O72" s="165">
        <v>-14713882812</v>
      </c>
      <c r="P72" s="165"/>
      <c r="Q72" s="165">
        <f t="shared" si="1"/>
        <v>-1129828571</v>
      </c>
    </row>
    <row r="73" spans="1:17" ht="21.75">
      <c r="A73" s="163" t="s">
        <v>117</v>
      </c>
      <c r="B73" s="164"/>
      <c r="C73" s="165">
        <v>103528</v>
      </c>
      <c r="D73" s="164"/>
      <c r="E73" s="165">
        <v>1792021970</v>
      </c>
      <c r="F73" s="146"/>
      <c r="G73" s="165">
        <v>-1566981920</v>
      </c>
      <c r="H73" s="164"/>
      <c r="I73" s="165">
        <f t="shared" ref="I73:I136" si="2">G73+E73</f>
        <v>225040050</v>
      </c>
      <c r="J73" s="165"/>
      <c r="K73" s="146">
        <v>164162</v>
      </c>
      <c r="L73" s="165"/>
      <c r="M73" s="165">
        <v>2694830268</v>
      </c>
      <c r="N73" s="164"/>
      <c r="O73" s="165">
        <v>-2488785155</v>
      </c>
      <c r="P73" s="165"/>
      <c r="Q73" s="165">
        <f t="shared" ref="Q73:Q136" si="3">M73+O73</f>
        <v>206045113</v>
      </c>
    </row>
    <row r="74" spans="1:17" ht="21.75">
      <c r="A74" s="163" t="s">
        <v>167</v>
      </c>
      <c r="B74" s="164"/>
      <c r="C74" s="165">
        <v>0</v>
      </c>
      <c r="D74" s="164"/>
      <c r="E74" s="165">
        <v>0</v>
      </c>
      <c r="F74" s="146"/>
      <c r="G74" s="165">
        <v>0</v>
      </c>
      <c r="H74" s="164"/>
      <c r="I74" s="165">
        <f t="shared" si="2"/>
        <v>0</v>
      </c>
      <c r="J74" s="165"/>
      <c r="K74" s="146">
        <v>260313</v>
      </c>
      <c r="L74" s="165"/>
      <c r="M74" s="165">
        <v>12752060154</v>
      </c>
      <c r="N74" s="164"/>
      <c r="O74" s="165">
        <v>-14389935979</v>
      </c>
      <c r="P74" s="165"/>
      <c r="Q74" s="165">
        <f t="shared" si="3"/>
        <v>-1637875825</v>
      </c>
    </row>
    <row r="75" spans="1:17" ht="21.75">
      <c r="A75" s="163" t="s">
        <v>94</v>
      </c>
      <c r="B75" s="164"/>
      <c r="C75" s="165">
        <v>317562</v>
      </c>
      <c r="D75" s="164"/>
      <c r="E75" s="165">
        <v>7409496033</v>
      </c>
      <c r="F75" s="146"/>
      <c r="G75" s="165">
        <v>-6533675149</v>
      </c>
      <c r="H75" s="164"/>
      <c r="I75" s="165">
        <f t="shared" si="2"/>
        <v>875820884</v>
      </c>
      <c r="J75" s="165"/>
      <c r="K75" s="146">
        <v>450811</v>
      </c>
      <c r="L75" s="165"/>
      <c r="M75" s="165">
        <v>10022124203</v>
      </c>
      <c r="N75" s="164"/>
      <c r="O75" s="165">
        <v>-9143637444</v>
      </c>
      <c r="P75" s="165"/>
      <c r="Q75" s="165">
        <f t="shared" si="3"/>
        <v>878486759</v>
      </c>
    </row>
    <row r="76" spans="1:17" ht="21.75">
      <c r="A76" s="163" t="s">
        <v>191</v>
      </c>
      <c r="B76" s="164"/>
      <c r="C76" s="165">
        <v>1626904</v>
      </c>
      <c r="D76" s="164"/>
      <c r="E76" s="165">
        <v>5490979885</v>
      </c>
      <c r="F76" s="146"/>
      <c r="G76" s="165">
        <v>-6047361716</v>
      </c>
      <c r="H76" s="164"/>
      <c r="I76" s="165">
        <f t="shared" si="2"/>
        <v>-556381831</v>
      </c>
      <c r="J76" s="165"/>
      <c r="K76" s="146">
        <v>2948137</v>
      </c>
      <c r="L76" s="165"/>
      <c r="M76" s="165">
        <v>9532756613</v>
      </c>
      <c r="N76" s="164"/>
      <c r="O76" s="165">
        <v>-11201690738</v>
      </c>
      <c r="P76" s="165"/>
      <c r="Q76" s="165">
        <f t="shared" si="3"/>
        <v>-1668934125</v>
      </c>
    </row>
    <row r="77" spans="1:17" ht="21.75">
      <c r="A77" s="163" t="s">
        <v>219</v>
      </c>
      <c r="B77" s="164"/>
      <c r="C77" s="165">
        <v>457854</v>
      </c>
      <c r="D77" s="164"/>
      <c r="E77" s="165">
        <v>6702500129</v>
      </c>
      <c r="F77" s="146"/>
      <c r="G77" s="165">
        <v>-8598035142</v>
      </c>
      <c r="H77" s="164"/>
      <c r="I77" s="165">
        <f t="shared" si="2"/>
        <v>-1895535013</v>
      </c>
      <c r="J77" s="165"/>
      <c r="K77" s="146">
        <v>1151604</v>
      </c>
      <c r="L77" s="165"/>
      <c r="M77" s="165">
        <v>18189531963</v>
      </c>
      <c r="N77" s="164"/>
      <c r="O77" s="165">
        <v>-21673069940</v>
      </c>
      <c r="P77" s="165"/>
      <c r="Q77" s="165">
        <f t="shared" si="3"/>
        <v>-3483537977</v>
      </c>
    </row>
    <row r="78" spans="1:17" ht="21.75">
      <c r="A78" s="163" t="s">
        <v>233</v>
      </c>
      <c r="B78" s="164"/>
      <c r="C78" s="165">
        <v>580697</v>
      </c>
      <c r="D78" s="164"/>
      <c r="E78" s="165">
        <v>9221453798</v>
      </c>
      <c r="F78" s="146"/>
      <c r="G78" s="165">
        <v>-8955910929</v>
      </c>
      <c r="H78" s="164"/>
      <c r="I78" s="165">
        <f t="shared" si="2"/>
        <v>265542869</v>
      </c>
      <c r="J78" s="165"/>
      <c r="K78" s="146">
        <v>775768</v>
      </c>
      <c r="L78" s="165"/>
      <c r="M78" s="165">
        <v>12027597570</v>
      </c>
      <c r="N78" s="164"/>
      <c r="O78" s="165">
        <v>-12005670399</v>
      </c>
      <c r="P78" s="165"/>
      <c r="Q78" s="165">
        <f t="shared" si="3"/>
        <v>21927171</v>
      </c>
    </row>
    <row r="79" spans="1:17" ht="21.75">
      <c r="A79" s="163" t="s">
        <v>162</v>
      </c>
      <c r="B79" s="164"/>
      <c r="C79" s="165">
        <v>2053052</v>
      </c>
      <c r="D79" s="164"/>
      <c r="E79" s="165">
        <v>13842475434</v>
      </c>
      <c r="F79" s="146"/>
      <c r="G79" s="165">
        <v>-11721216402</v>
      </c>
      <c r="H79" s="164"/>
      <c r="I79" s="165">
        <f t="shared" si="2"/>
        <v>2121259032</v>
      </c>
      <c r="J79" s="165"/>
      <c r="K79" s="146">
        <v>12662571</v>
      </c>
      <c r="L79" s="165"/>
      <c r="M79" s="165">
        <v>88724998715</v>
      </c>
      <c r="N79" s="164"/>
      <c r="O79" s="165">
        <v>-83705692852</v>
      </c>
      <c r="P79" s="165"/>
      <c r="Q79" s="165">
        <f t="shared" si="3"/>
        <v>5019305863</v>
      </c>
    </row>
    <row r="80" spans="1:17" ht="21.75">
      <c r="A80" s="163" t="s">
        <v>161</v>
      </c>
      <c r="B80" s="164"/>
      <c r="C80" s="165">
        <v>2644798</v>
      </c>
      <c r="D80" s="164"/>
      <c r="E80" s="165">
        <v>4274841384</v>
      </c>
      <c r="F80" s="146"/>
      <c r="G80" s="165">
        <v>-5792261842</v>
      </c>
      <c r="H80" s="164"/>
      <c r="I80" s="165">
        <f t="shared" si="2"/>
        <v>-1517420458</v>
      </c>
      <c r="J80" s="165"/>
      <c r="K80" s="146">
        <v>3405776</v>
      </c>
      <c r="L80" s="165"/>
      <c r="M80" s="165">
        <v>5787354638</v>
      </c>
      <c r="N80" s="164"/>
      <c r="O80" s="165">
        <v>-7564359271</v>
      </c>
      <c r="P80" s="165"/>
      <c r="Q80" s="165">
        <f t="shared" si="3"/>
        <v>-1777004633</v>
      </c>
    </row>
    <row r="81" spans="1:17" ht="21.75">
      <c r="A81" s="163" t="s">
        <v>163</v>
      </c>
      <c r="B81" s="164"/>
      <c r="C81" s="165">
        <v>222485</v>
      </c>
      <c r="D81" s="164"/>
      <c r="E81" s="165">
        <v>1087615734</v>
      </c>
      <c r="F81" s="146"/>
      <c r="G81" s="165">
        <v>-1521781991</v>
      </c>
      <c r="H81" s="164"/>
      <c r="I81" s="165">
        <f t="shared" si="2"/>
        <v>-434166257</v>
      </c>
      <c r="J81" s="165"/>
      <c r="K81" s="146">
        <v>365631</v>
      </c>
      <c r="L81" s="165"/>
      <c r="M81" s="165">
        <v>1914808550</v>
      </c>
      <c r="N81" s="164"/>
      <c r="O81" s="165">
        <v>-2506111656</v>
      </c>
      <c r="P81" s="165"/>
      <c r="Q81" s="165">
        <f t="shared" si="3"/>
        <v>-591303106</v>
      </c>
    </row>
    <row r="82" spans="1:17" ht="21.75">
      <c r="A82" s="163" t="s">
        <v>106</v>
      </c>
      <c r="B82" s="164"/>
      <c r="C82" s="165">
        <v>2385424</v>
      </c>
      <c r="D82" s="164"/>
      <c r="E82" s="165">
        <v>8234778906</v>
      </c>
      <c r="F82" s="146"/>
      <c r="G82" s="165">
        <v>-7418324604</v>
      </c>
      <c r="H82" s="164"/>
      <c r="I82" s="165">
        <f t="shared" si="2"/>
        <v>816454302</v>
      </c>
      <c r="J82" s="165"/>
      <c r="K82" s="146">
        <v>11681901</v>
      </c>
      <c r="L82" s="165"/>
      <c r="M82" s="165">
        <v>51515006844</v>
      </c>
      <c r="N82" s="164"/>
      <c r="O82" s="165">
        <v>-49087910248</v>
      </c>
      <c r="P82" s="165"/>
      <c r="Q82" s="165">
        <f t="shared" si="3"/>
        <v>2427096596</v>
      </c>
    </row>
    <row r="83" spans="1:17" ht="21.75">
      <c r="A83" s="163" t="s">
        <v>100</v>
      </c>
      <c r="B83" s="164"/>
      <c r="C83" s="165">
        <v>204594</v>
      </c>
      <c r="D83" s="164"/>
      <c r="E83" s="165">
        <v>2205204454</v>
      </c>
      <c r="F83" s="146"/>
      <c r="G83" s="165">
        <v>-2317499193</v>
      </c>
      <c r="H83" s="164"/>
      <c r="I83" s="165">
        <f t="shared" si="2"/>
        <v>-112294739</v>
      </c>
      <c r="J83" s="165"/>
      <c r="K83" s="146">
        <v>1872937</v>
      </c>
      <c r="L83" s="165"/>
      <c r="M83" s="165">
        <v>22096945289</v>
      </c>
      <c r="N83" s="164"/>
      <c r="O83" s="165">
        <v>-21260283696</v>
      </c>
      <c r="P83" s="165"/>
      <c r="Q83" s="165">
        <f t="shared" si="3"/>
        <v>836661593</v>
      </c>
    </row>
    <row r="84" spans="1:17" ht="21.75">
      <c r="A84" s="163" t="s">
        <v>281</v>
      </c>
      <c r="B84" s="164"/>
      <c r="C84" s="165">
        <v>292574</v>
      </c>
      <c r="D84" s="164"/>
      <c r="E84" s="165">
        <v>14152908742</v>
      </c>
      <c r="F84" s="146"/>
      <c r="G84" s="165">
        <v>-11882817216</v>
      </c>
      <c r="H84" s="164"/>
      <c r="I84" s="165">
        <f t="shared" si="2"/>
        <v>2270091526</v>
      </c>
      <c r="J84" s="165"/>
      <c r="K84" s="146">
        <v>1645423</v>
      </c>
      <c r="L84" s="165"/>
      <c r="M84" s="165">
        <v>73697345184</v>
      </c>
      <c r="N84" s="164"/>
      <c r="O84" s="165">
        <v>-63657685688</v>
      </c>
      <c r="P84" s="165"/>
      <c r="Q84" s="165">
        <f t="shared" si="3"/>
        <v>10039659496</v>
      </c>
    </row>
    <row r="85" spans="1:17" ht="21.75">
      <c r="A85" s="163" t="s">
        <v>237</v>
      </c>
      <c r="B85" s="164"/>
      <c r="C85" s="165">
        <v>2118151</v>
      </c>
      <c r="D85" s="164"/>
      <c r="E85" s="165">
        <v>6567120725</v>
      </c>
      <c r="F85" s="146"/>
      <c r="G85" s="165">
        <v>-7877574637</v>
      </c>
      <c r="H85" s="164"/>
      <c r="I85" s="165">
        <f t="shared" si="2"/>
        <v>-1310453912</v>
      </c>
      <c r="J85" s="165"/>
      <c r="K85" s="146">
        <v>4994787</v>
      </c>
      <c r="L85" s="165"/>
      <c r="M85" s="165">
        <v>16851582788</v>
      </c>
      <c r="N85" s="164"/>
      <c r="O85" s="165">
        <v>-19013948455</v>
      </c>
      <c r="P85" s="165"/>
      <c r="Q85" s="165">
        <f t="shared" si="3"/>
        <v>-2162365667</v>
      </c>
    </row>
    <row r="86" spans="1:17" ht="21.75">
      <c r="A86" s="163" t="s">
        <v>223</v>
      </c>
      <c r="B86" s="164"/>
      <c r="C86" s="165">
        <v>941710</v>
      </c>
      <c r="D86" s="164"/>
      <c r="E86" s="165">
        <v>4512405703</v>
      </c>
      <c r="F86" s="146"/>
      <c r="G86" s="165">
        <v>-5474484270</v>
      </c>
      <c r="H86" s="164"/>
      <c r="I86" s="165">
        <f t="shared" si="2"/>
        <v>-962078567</v>
      </c>
      <c r="J86" s="165"/>
      <c r="K86" s="146">
        <v>1279825</v>
      </c>
      <c r="L86" s="165"/>
      <c r="M86" s="165">
        <v>6309319733</v>
      </c>
      <c r="N86" s="164"/>
      <c r="O86" s="165">
        <v>-7467615052</v>
      </c>
      <c r="P86" s="165"/>
      <c r="Q86" s="165">
        <f t="shared" si="3"/>
        <v>-1158295319</v>
      </c>
    </row>
    <row r="87" spans="1:17" ht="21.75">
      <c r="A87" s="163" t="s">
        <v>208</v>
      </c>
      <c r="B87" s="164"/>
      <c r="C87" s="165">
        <v>126033</v>
      </c>
      <c r="D87" s="164"/>
      <c r="E87" s="165">
        <v>5643902443</v>
      </c>
      <c r="F87" s="146"/>
      <c r="G87" s="165">
        <v>-6035390056</v>
      </c>
      <c r="H87" s="164"/>
      <c r="I87" s="165">
        <f t="shared" si="2"/>
        <v>-391487613</v>
      </c>
      <c r="J87" s="165"/>
      <c r="K87" s="146">
        <v>165139</v>
      </c>
      <c r="L87" s="165"/>
      <c r="M87" s="165">
        <v>7380590208</v>
      </c>
      <c r="N87" s="164"/>
      <c r="O87" s="165">
        <v>-7983133769</v>
      </c>
      <c r="P87" s="165"/>
      <c r="Q87" s="165">
        <f t="shared" si="3"/>
        <v>-602543561</v>
      </c>
    </row>
    <row r="88" spans="1:17" ht="21.75">
      <c r="A88" s="163" t="s">
        <v>264</v>
      </c>
      <c r="B88" s="164"/>
      <c r="C88" s="165">
        <v>0</v>
      </c>
      <c r="D88" s="164"/>
      <c r="E88" s="165">
        <v>0</v>
      </c>
      <c r="F88" s="146"/>
      <c r="G88" s="165">
        <v>0</v>
      </c>
      <c r="H88" s="164"/>
      <c r="I88" s="165">
        <f t="shared" si="2"/>
        <v>0</v>
      </c>
      <c r="J88" s="165"/>
      <c r="K88" s="146">
        <v>2702546</v>
      </c>
      <c r="L88" s="165"/>
      <c r="M88" s="165">
        <v>47015147025</v>
      </c>
      <c r="N88" s="164"/>
      <c r="O88" s="165">
        <v>-39174090178</v>
      </c>
      <c r="P88" s="165"/>
      <c r="Q88" s="165">
        <f t="shared" si="3"/>
        <v>7841056847</v>
      </c>
    </row>
    <row r="89" spans="1:17" ht="21.75">
      <c r="A89" s="163" t="s">
        <v>213</v>
      </c>
      <c r="B89" s="164"/>
      <c r="C89" s="165">
        <v>1011551</v>
      </c>
      <c r="D89" s="164"/>
      <c r="E89" s="165">
        <v>6667313768</v>
      </c>
      <c r="F89" s="146"/>
      <c r="G89" s="165">
        <v>-8512170117</v>
      </c>
      <c r="H89" s="164"/>
      <c r="I89" s="165">
        <f t="shared" si="2"/>
        <v>-1844856349</v>
      </c>
      <c r="J89" s="165"/>
      <c r="K89" s="146">
        <v>2860211</v>
      </c>
      <c r="L89" s="165"/>
      <c r="M89" s="165">
        <v>21493841340</v>
      </c>
      <c r="N89" s="164"/>
      <c r="O89" s="165">
        <v>-24142559175</v>
      </c>
      <c r="P89" s="165"/>
      <c r="Q89" s="165">
        <f t="shared" si="3"/>
        <v>-2648717835</v>
      </c>
    </row>
    <row r="90" spans="1:17" ht="21.75">
      <c r="A90" s="163" t="s">
        <v>266</v>
      </c>
      <c r="B90" s="164"/>
      <c r="C90" s="165">
        <v>1075035</v>
      </c>
      <c r="D90" s="164"/>
      <c r="E90" s="165">
        <v>30074890011</v>
      </c>
      <c r="F90" s="146"/>
      <c r="G90" s="165">
        <v>-23830998389</v>
      </c>
      <c r="H90" s="164"/>
      <c r="I90" s="165">
        <f t="shared" si="2"/>
        <v>6243891622</v>
      </c>
      <c r="J90" s="165"/>
      <c r="K90" s="146">
        <v>11560958</v>
      </c>
      <c r="L90" s="165"/>
      <c r="M90" s="165">
        <v>309495204077</v>
      </c>
      <c r="N90" s="164"/>
      <c r="O90" s="165">
        <v>-256204897029</v>
      </c>
      <c r="P90" s="165"/>
      <c r="Q90" s="165">
        <f t="shared" si="3"/>
        <v>53290307048</v>
      </c>
    </row>
    <row r="91" spans="1:17" ht="21.75">
      <c r="A91" s="163" t="s">
        <v>146</v>
      </c>
      <c r="B91" s="164"/>
      <c r="C91" s="165">
        <v>2791306</v>
      </c>
      <c r="D91" s="164"/>
      <c r="E91" s="165">
        <v>8831645529</v>
      </c>
      <c r="F91" s="146"/>
      <c r="G91" s="165">
        <v>-12422962396</v>
      </c>
      <c r="H91" s="164"/>
      <c r="I91" s="165">
        <f t="shared" si="2"/>
        <v>-3591316867</v>
      </c>
      <c r="J91" s="165"/>
      <c r="K91" s="146">
        <v>4785845</v>
      </c>
      <c r="L91" s="165"/>
      <c r="M91" s="165">
        <v>22187088613</v>
      </c>
      <c r="N91" s="164"/>
      <c r="O91" s="165">
        <v>-28027018610</v>
      </c>
      <c r="P91" s="165"/>
      <c r="Q91" s="165">
        <f t="shared" si="3"/>
        <v>-5839929997</v>
      </c>
    </row>
    <row r="92" spans="1:17" ht="21.75">
      <c r="A92" s="163" t="s">
        <v>156</v>
      </c>
      <c r="B92" s="164"/>
      <c r="C92" s="165">
        <v>72776</v>
      </c>
      <c r="D92" s="164"/>
      <c r="E92" s="165">
        <v>1306926196</v>
      </c>
      <c r="F92" s="146"/>
      <c r="G92" s="165">
        <v>-1005515172</v>
      </c>
      <c r="H92" s="164"/>
      <c r="I92" s="165">
        <f t="shared" si="2"/>
        <v>301411024</v>
      </c>
      <c r="J92" s="165"/>
      <c r="K92" s="146">
        <v>967471</v>
      </c>
      <c r="L92" s="165"/>
      <c r="M92" s="165">
        <v>17881539568</v>
      </c>
      <c r="N92" s="164"/>
      <c r="O92" s="165">
        <v>-14457697265</v>
      </c>
      <c r="P92" s="165"/>
      <c r="Q92" s="165">
        <f t="shared" si="3"/>
        <v>3423842303</v>
      </c>
    </row>
    <row r="93" spans="1:17" ht="21.75">
      <c r="A93" s="163" t="s">
        <v>126</v>
      </c>
      <c r="B93" s="164"/>
      <c r="C93" s="165">
        <v>3172601</v>
      </c>
      <c r="D93" s="164"/>
      <c r="E93" s="165">
        <v>5247357005</v>
      </c>
      <c r="F93" s="146"/>
      <c r="G93" s="165">
        <v>-6260781339</v>
      </c>
      <c r="H93" s="164"/>
      <c r="I93" s="165">
        <f t="shared" si="2"/>
        <v>-1013424334</v>
      </c>
      <c r="J93" s="165"/>
      <c r="K93" s="146">
        <v>4385386</v>
      </c>
      <c r="L93" s="165"/>
      <c r="M93" s="165">
        <v>7424716088</v>
      </c>
      <c r="N93" s="164"/>
      <c r="O93" s="165">
        <v>-8760447604</v>
      </c>
      <c r="P93" s="165"/>
      <c r="Q93" s="165">
        <f t="shared" si="3"/>
        <v>-1335731516</v>
      </c>
    </row>
    <row r="94" spans="1:17" ht="21.75">
      <c r="A94" s="163" t="s">
        <v>108</v>
      </c>
      <c r="B94" s="164"/>
      <c r="C94" s="165">
        <v>493806</v>
      </c>
      <c r="D94" s="164"/>
      <c r="E94" s="165">
        <v>5436953264</v>
      </c>
      <c r="F94" s="146"/>
      <c r="G94" s="165">
        <v>-4844578083</v>
      </c>
      <c r="H94" s="164"/>
      <c r="I94" s="165">
        <f t="shared" si="2"/>
        <v>592375181</v>
      </c>
      <c r="J94" s="165"/>
      <c r="K94" s="146">
        <v>627079</v>
      </c>
      <c r="L94" s="165"/>
      <c r="M94" s="165">
        <v>7478362155</v>
      </c>
      <c r="N94" s="164"/>
      <c r="O94" s="165">
        <v>-6870927933</v>
      </c>
      <c r="P94" s="165"/>
      <c r="Q94" s="165">
        <f t="shared" si="3"/>
        <v>607434222</v>
      </c>
    </row>
    <row r="95" spans="1:17" ht="21.75">
      <c r="A95" s="163" t="s">
        <v>130</v>
      </c>
      <c r="B95" s="164"/>
      <c r="C95" s="165">
        <v>0</v>
      </c>
      <c r="D95" s="164"/>
      <c r="E95" s="165">
        <v>0</v>
      </c>
      <c r="F95" s="146"/>
      <c r="G95" s="165">
        <v>0</v>
      </c>
      <c r="H95" s="164"/>
      <c r="I95" s="165">
        <f t="shared" si="2"/>
        <v>0</v>
      </c>
      <c r="J95" s="165"/>
      <c r="K95" s="146">
        <v>1634789</v>
      </c>
      <c r="L95" s="165"/>
      <c r="M95" s="165">
        <v>18213716184</v>
      </c>
      <c r="N95" s="164"/>
      <c r="O95" s="165">
        <v>-18232658710</v>
      </c>
      <c r="P95" s="165"/>
      <c r="Q95" s="165">
        <f t="shared" si="3"/>
        <v>-18942526</v>
      </c>
    </row>
    <row r="96" spans="1:17" ht="21.75">
      <c r="A96" s="163" t="s">
        <v>230</v>
      </c>
      <c r="B96" s="164"/>
      <c r="C96" s="165">
        <v>943630</v>
      </c>
      <c r="D96" s="164"/>
      <c r="E96" s="165">
        <v>3829360129</v>
      </c>
      <c r="F96" s="146"/>
      <c r="G96" s="165">
        <v>-2668724761</v>
      </c>
      <c r="H96" s="164"/>
      <c r="I96" s="165">
        <f t="shared" si="2"/>
        <v>1160635368</v>
      </c>
      <c r="J96" s="165"/>
      <c r="K96" s="146">
        <v>1867845</v>
      </c>
      <c r="L96" s="165"/>
      <c r="M96" s="165">
        <v>22150669471</v>
      </c>
      <c r="N96" s="164"/>
      <c r="O96" s="165">
        <v>-17518763585</v>
      </c>
      <c r="P96" s="165"/>
      <c r="Q96" s="165">
        <f t="shared" si="3"/>
        <v>4631905886</v>
      </c>
    </row>
    <row r="97" spans="1:17" ht="21.75">
      <c r="A97" s="163" t="s">
        <v>225</v>
      </c>
      <c r="B97" s="164"/>
      <c r="C97" s="165">
        <v>1448318</v>
      </c>
      <c r="D97" s="164"/>
      <c r="E97" s="165">
        <v>15184093118</v>
      </c>
      <c r="F97" s="146"/>
      <c r="G97" s="165">
        <v>-11742247759</v>
      </c>
      <c r="H97" s="164"/>
      <c r="I97" s="165">
        <f t="shared" si="2"/>
        <v>3441845359</v>
      </c>
      <c r="J97" s="165"/>
      <c r="K97" s="146">
        <v>2758255</v>
      </c>
      <c r="L97" s="165"/>
      <c r="M97" s="165">
        <v>34420035038</v>
      </c>
      <c r="N97" s="164"/>
      <c r="O97" s="165">
        <v>-26657571920</v>
      </c>
      <c r="P97" s="165"/>
      <c r="Q97" s="165">
        <f t="shared" si="3"/>
        <v>7762463118</v>
      </c>
    </row>
    <row r="98" spans="1:17" ht="21.75">
      <c r="A98" s="163" t="s">
        <v>89</v>
      </c>
      <c r="B98" s="164"/>
      <c r="C98" s="165">
        <v>0</v>
      </c>
      <c r="D98" s="164"/>
      <c r="E98" s="165">
        <v>0</v>
      </c>
      <c r="F98" s="146"/>
      <c r="G98" s="165">
        <v>0</v>
      </c>
      <c r="H98" s="164"/>
      <c r="I98" s="165">
        <f t="shared" si="2"/>
        <v>0</v>
      </c>
      <c r="J98" s="165"/>
      <c r="K98" s="146">
        <v>3788309</v>
      </c>
      <c r="L98" s="165"/>
      <c r="M98" s="165">
        <v>131329051954</v>
      </c>
      <c r="N98" s="164"/>
      <c r="O98" s="165">
        <v>-131508537140</v>
      </c>
      <c r="P98" s="165"/>
      <c r="Q98" s="165">
        <f t="shared" si="3"/>
        <v>-179485186</v>
      </c>
    </row>
    <row r="99" spans="1:17" ht="21.75">
      <c r="A99" s="163" t="s">
        <v>271</v>
      </c>
      <c r="B99" s="164"/>
      <c r="C99" s="165">
        <v>234265</v>
      </c>
      <c r="D99" s="164"/>
      <c r="E99" s="165">
        <v>2525519104</v>
      </c>
      <c r="F99" s="146"/>
      <c r="G99" s="165">
        <v>-2590230228</v>
      </c>
      <c r="H99" s="164"/>
      <c r="I99" s="165">
        <f t="shared" si="2"/>
        <v>-64711124</v>
      </c>
      <c r="J99" s="165"/>
      <c r="K99" s="146">
        <v>1417427</v>
      </c>
      <c r="L99" s="165"/>
      <c r="M99" s="165">
        <v>14135818840</v>
      </c>
      <c r="N99" s="164"/>
      <c r="O99" s="165">
        <v>-15720027310</v>
      </c>
      <c r="P99" s="165"/>
      <c r="Q99" s="165">
        <f t="shared" si="3"/>
        <v>-1584208470</v>
      </c>
    </row>
    <row r="100" spans="1:17" ht="21.75">
      <c r="A100" s="163" t="s">
        <v>189</v>
      </c>
      <c r="B100" s="164"/>
      <c r="C100" s="165">
        <v>1875771</v>
      </c>
      <c r="D100" s="164"/>
      <c r="E100" s="165">
        <v>3697071601</v>
      </c>
      <c r="F100" s="146"/>
      <c r="G100" s="165">
        <v>-5094585275</v>
      </c>
      <c r="H100" s="164"/>
      <c r="I100" s="165">
        <f t="shared" si="2"/>
        <v>-1397513674</v>
      </c>
      <c r="J100" s="165"/>
      <c r="K100" s="146">
        <v>11377193</v>
      </c>
      <c r="L100" s="165"/>
      <c r="M100" s="165">
        <v>34073958058</v>
      </c>
      <c r="N100" s="164"/>
      <c r="O100" s="165">
        <v>-37628850883</v>
      </c>
      <c r="P100" s="165"/>
      <c r="Q100" s="165">
        <f t="shared" si="3"/>
        <v>-3554892825</v>
      </c>
    </row>
    <row r="101" spans="1:17" ht="21.75">
      <c r="A101" s="163" t="s">
        <v>198</v>
      </c>
      <c r="B101" s="164"/>
      <c r="C101" s="165">
        <v>668067</v>
      </c>
      <c r="D101" s="164"/>
      <c r="E101" s="165">
        <v>8121947657</v>
      </c>
      <c r="F101" s="146"/>
      <c r="G101" s="165">
        <v>-9517634309</v>
      </c>
      <c r="H101" s="164"/>
      <c r="I101" s="165">
        <f t="shared" si="2"/>
        <v>-1395686652</v>
      </c>
      <c r="J101" s="165"/>
      <c r="K101" s="146">
        <v>1291503</v>
      </c>
      <c r="L101" s="165"/>
      <c r="M101" s="165">
        <v>16387818643</v>
      </c>
      <c r="N101" s="164"/>
      <c r="O101" s="165">
        <v>-18603005069</v>
      </c>
      <c r="P101" s="165"/>
      <c r="Q101" s="165">
        <f t="shared" si="3"/>
        <v>-2215186426</v>
      </c>
    </row>
    <row r="102" spans="1:17" ht="21.75">
      <c r="A102" s="163" t="s">
        <v>282</v>
      </c>
      <c r="B102" s="164"/>
      <c r="C102" s="165">
        <v>1472936</v>
      </c>
      <c r="D102" s="164"/>
      <c r="E102" s="165">
        <v>4477361191</v>
      </c>
      <c r="F102" s="146"/>
      <c r="G102" s="165">
        <v>-4843759136</v>
      </c>
      <c r="H102" s="164"/>
      <c r="I102" s="165">
        <f t="shared" si="2"/>
        <v>-366397945</v>
      </c>
      <c r="J102" s="165"/>
      <c r="K102" s="146">
        <v>2423260</v>
      </c>
      <c r="L102" s="165"/>
      <c r="M102" s="165">
        <v>7609023825</v>
      </c>
      <c r="N102" s="164"/>
      <c r="O102" s="165">
        <v>-7974366459</v>
      </c>
      <c r="P102" s="165"/>
      <c r="Q102" s="165">
        <f t="shared" si="3"/>
        <v>-365342634</v>
      </c>
    </row>
    <row r="103" spans="1:17" ht="21.75">
      <c r="A103" s="163" t="s">
        <v>184</v>
      </c>
      <c r="B103" s="164"/>
      <c r="C103" s="165">
        <v>146775</v>
      </c>
      <c r="D103" s="164"/>
      <c r="E103" s="165">
        <v>4845356350</v>
      </c>
      <c r="F103" s="146"/>
      <c r="G103" s="165">
        <v>-4774092781</v>
      </c>
      <c r="H103" s="164"/>
      <c r="I103" s="165">
        <f t="shared" si="2"/>
        <v>71263569</v>
      </c>
      <c r="J103" s="165"/>
      <c r="K103" s="146">
        <v>562405</v>
      </c>
      <c r="L103" s="165"/>
      <c r="M103" s="165">
        <v>19890026269</v>
      </c>
      <c r="N103" s="164"/>
      <c r="O103" s="165">
        <v>-18353083561</v>
      </c>
      <c r="P103" s="165"/>
      <c r="Q103" s="165">
        <f t="shared" si="3"/>
        <v>1536942708</v>
      </c>
    </row>
    <row r="104" spans="1:17" ht="21.75">
      <c r="A104" s="163" t="s">
        <v>102</v>
      </c>
      <c r="B104" s="164"/>
      <c r="C104" s="165">
        <v>235826</v>
      </c>
      <c r="D104" s="164"/>
      <c r="E104" s="165">
        <v>8006960121</v>
      </c>
      <c r="F104" s="146"/>
      <c r="G104" s="165">
        <v>-7213749203</v>
      </c>
      <c r="H104" s="164"/>
      <c r="I104" s="165">
        <f t="shared" si="2"/>
        <v>793210918</v>
      </c>
      <c r="J104" s="165"/>
      <c r="K104" s="146">
        <v>3675015</v>
      </c>
      <c r="L104" s="165"/>
      <c r="M104" s="165">
        <v>107207084289</v>
      </c>
      <c r="N104" s="164"/>
      <c r="O104" s="165">
        <v>-112512723083</v>
      </c>
      <c r="P104" s="165"/>
      <c r="Q104" s="165">
        <f t="shared" si="3"/>
        <v>-5305638794</v>
      </c>
    </row>
    <row r="105" spans="1:17" ht="21.75">
      <c r="A105" s="163" t="s">
        <v>279</v>
      </c>
      <c r="B105" s="164"/>
      <c r="C105" s="165">
        <v>1109920</v>
      </c>
      <c r="D105" s="164"/>
      <c r="E105" s="165">
        <v>6912646748</v>
      </c>
      <c r="F105" s="146"/>
      <c r="G105" s="165">
        <v>-5103348819</v>
      </c>
      <c r="H105" s="164"/>
      <c r="I105" s="165">
        <f t="shared" si="2"/>
        <v>1809297929</v>
      </c>
      <c r="J105" s="165"/>
      <c r="K105" s="146">
        <v>2034888</v>
      </c>
      <c r="L105" s="165"/>
      <c r="M105" s="165">
        <v>11550346725</v>
      </c>
      <c r="N105" s="164"/>
      <c r="O105" s="165">
        <v>-9242640229</v>
      </c>
      <c r="P105" s="165"/>
      <c r="Q105" s="165">
        <f t="shared" si="3"/>
        <v>2307706496</v>
      </c>
    </row>
    <row r="106" spans="1:17" ht="21.75">
      <c r="A106" s="163" t="s">
        <v>203</v>
      </c>
      <c r="B106" s="164"/>
      <c r="C106" s="165">
        <v>567159</v>
      </c>
      <c r="D106" s="164"/>
      <c r="E106" s="165">
        <v>4172642434</v>
      </c>
      <c r="F106" s="146"/>
      <c r="G106" s="165">
        <v>-4272594176</v>
      </c>
      <c r="H106" s="164"/>
      <c r="I106" s="165">
        <f t="shared" si="2"/>
        <v>-99951742</v>
      </c>
      <c r="J106" s="165"/>
      <c r="K106" s="146">
        <v>2230951</v>
      </c>
      <c r="L106" s="165"/>
      <c r="M106" s="165">
        <v>37152911300</v>
      </c>
      <c r="N106" s="164"/>
      <c r="O106" s="165">
        <v>-39209139517</v>
      </c>
      <c r="P106" s="165"/>
      <c r="Q106" s="165">
        <f t="shared" si="3"/>
        <v>-2056228217</v>
      </c>
    </row>
    <row r="107" spans="1:17" ht="21.75">
      <c r="A107" s="163" t="s">
        <v>145</v>
      </c>
      <c r="B107" s="164"/>
      <c r="C107" s="165">
        <v>0</v>
      </c>
      <c r="D107" s="164"/>
      <c r="E107" s="165">
        <v>0</v>
      </c>
      <c r="F107" s="146"/>
      <c r="G107" s="165">
        <v>0</v>
      </c>
      <c r="H107" s="164"/>
      <c r="I107" s="165">
        <f t="shared" si="2"/>
        <v>0</v>
      </c>
      <c r="J107" s="165"/>
      <c r="K107" s="146">
        <v>1417092</v>
      </c>
      <c r="L107" s="165"/>
      <c r="M107" s="165">
        <v>20655169945</v>
      </c>
      <c r="N107" s="164"/>
      <c r="O107" s="165">
        <v>-20721393055</v>
      </c>
      <c r="P107" s="165"/>
      <c r="Q107" s="165">
        <f t="shared" si="3"/>
        <v>-66223110</v>
      </c>
    </row>
    <row r="108" spans="1:17" ht="21.75">
      <c r="A108" s="163" t="s">
        <v>178</v>
      </c>
      <c r="B108" s="164"/>
      <c r="C108" s="165">
        <v>872954</v>
      </c>
      <c r="D108" s="164"/>
      <c r="E108" s="165">
        <v>22052932868</v>
      </c>
      <c r="F108" s="146"/>
      <c r="G108" s="165">
        <v>-21559498215</v>
      </c>
      <c r="H108" s="164"/>
      <c r="I108" s="165">
        <f t="shared" si="2"/>
        <v>493434653</v>
      </c>
      <c r="J108" s="165"/>
      <c r="K108" s="146">
        <v>1581894</v>
      </c>
      <c r="L108" s="165"/>
      <c r="M108" s="165">
        <v>38518902247</v>
      </c>
      <c r="N108" s="164"/>
      <c r="O108" s="165">
        <v>-39097279367</v>
      </c>
      <c r="P108" s="165"/>
      <c r="Q108" s="165">
        <f t="shared" si="3"/>
        <v>-578377120</v>
      </c>
    </row>
    <row r="109" spans="1:17" ht="21.75">
      <c r="A109" s="163" t="s">
        <v>111</v>
      </c>
      <c r="B109" s="164"/>
      <c r="C109" s="165">
        <v>0</v>
      </c>
      <c r="D109" s="164"/>
      <c r="E109" s="165">
        <v>0</v>
      </c>
      <c r="F109" s="146"/>
      <c r="G109" s="165">
        <v>0</v>
      </c>
      <c r="H109" s="164"/>
      <c r="I109" s="165">
        <f t="shared" si="2"/>
        <v>0</v>
      </c>
      <c r="J109" s="165"/>
      <c r="K109" s="146">
        <v>985615</v>
      </c>
      <c r="L109" s="165"/>
      <c r="M109" s="165">
        <v>6334689057</v>
      </c>
      <c r="N109" s="164"/>
      <c r="O109" s="165">
        <v>-8362989432</v>
      </c>
      <c r="P109" s="165"/>
      <c r="Q109" s="165">
        <f t="shared" si="3"/>
        <v>-2028300375</v>
      </c>
    </row>
    <row r="110" spans="1:17" ht="21.75">
      <c r="A110" s="163" t="s">
        <v>169</v>
      </c>
      <c r="B110" s="164"/>
      <c r="C110" s="165">
        <v>341252</v>
      </c>
      <c r="D110" s="164"/>
      <c r="E110" s="165">
        <v>2156549328</v>
      </c>
      <c r="F110" s="146"/>
      <c r="G110" s="165">
        <v>-2375708856</v>
      </c>
      <c r="H110" s="164"/>
      <c r="I110" s="165">
        <f t="shared" si="2"/>
        <v>-219159528</v>
      </c>
      <c r="J110" s="165"/>
      <c r="K110" s="146">
        <v>538301</v>
      </c>
      <c r="L110" s="165"/>
      <c r="M110" s="165">
        <v>4221272527</v>
      </c>
      <c r="N110" s="164"/>
      <c r="O110" s="165">
        <v>-4617272506</v>
      </c>
      <c r="P110" s="165"/>
      <c r="Q110" s="165">
        <f t="shared" si="3"/>
        <v>-395999979</v>
      </c>
    </row>
    <row r="111" spans="1:17" ht="21.75">
      <c r="A111" s="163" t="s">
        <v>200</v>
      </c>
      <c r="B111" s="164"/>
      <c r="C111" s="165">
        <v>174339</v>
      </c>
      <c r="D111" s="164"/>
      <c r="E111" s="165">
        <v>1148430562</v>
      </c>
      <c r="F111" s="146"/>
      <c r="G111" s="165">
        <v>-1648910961</v>
      </c>
      <c r="H111" s="164"/>
      <c r="I111" s="165">
        <f t="shared" si="2"/>
        <v>-500480399</v>
      </c>
      <c r="J111" s="165"/>
      <c r="K111" s="146">
        <v>1316069</v>
      </c>
      <c r="L111" s="165"/>
      <c r="M111" s="165">
        <v>9106667359</v>
      </c>
      <c r="N111" s="164"/>
      <c r="O111" s="165">
        <v>-12506907750</v>
      </c>
      <c r="P111" s="165"/>
      <c r="Q111" s="165">
        <f t="shared" si="3"/>
        <v>-3400240391</v>
      </c>
    </row>
    <row r="112" spans="1:17" ht="21.75">
      <c r="A112" s="163" t="s">
        <v>263</v>
      </c>
      <c r="B112" s="164"/>
      <c r="C112" s="165">
        <v>238241</v>
      </c>
      <c r="D112" s="164"/>
      <c r="E112" s="165">
        <v>9648827473</v>
      </c>
      <c r="F112" s="146"/>
      <c r="G112" s="165">
        <v>-11179195004</v>
      </c>
      <c r="H112" s="164"/>
      <c r="I112" s="165">
        <f t="shared" si="2"/>
        <v>-1530367531</v>
      </c>
      <c r="J112" s="165"/>
      <c r="K112" s="146">
        <v>1559213</v>
      </c>
      <c r="L112" s="165"/>
      <c r="M112" s="165">
        <v>61629271750</v>
      </c>
      <c r="N112" s="164"/>
      <c r="O112" s="165">
        <v>-74381478629</v>
      </c>
      <c r="P112" s="165"/>
      <c r="Q112" s="165">
        <f t="shared" si="3"/>
        <v>-12752206879</v>
      </c>
    </row>
    <row r="113" spans="1:17" ht="21.75">
      <c r="A113" s="163" t="s">
        <v>197</v>
      </c>
      <c r="B113" s="164"/>
      <c r="C113" s="165">
        <v>800168</v>
      </c>
      <c r="D113" s="164"/>
      <c r="E113" s="165">
        <v>8744306784</v>
      </c>
      <c r="F113" s="146"/>
      <c r="G113" s="165">
        <v>-8012735665</v>
      </c>
      <c r="H113" s="164"/>
      <c r="I113" s="165">
        <f t="shared" si="2"/>
        <v>731571119</v>
      </c>
      <c r="J113" s="165"/>
      <c r="K113" s="146">
        <v>1667932</v>
      </c>
      <c r="L113" s="165"/>
      <c r="M113" s="165">
        <v>17663868996</v>
      </c>
      <c r="N113" s="164"/>
      <c r="O113" s="165">
        <v>-16604594073</v>
      </c>
      <c r="P113" s="165"/>
      <c r="Q113" s="165">
        <f t="shared" si="3"/>
        <v>1059274923</v>
      </c>
    </row>
    <row r="114" spans="1:17" ht="21.75">
      <c r="A114" s="163" t="s">
        <v>187</v>
      </c>
      <c r="B114" s="164"/>
      <c r="C114" s="165">
        <v>180207</v>
      </c>
      <c r="D114" s="164"/>
      <c r="E114" s="165">
        <v>5430283667</v>
      </c>
      <c r="F114" s="146"/>
      <c r="G114" s="165">
        <v>-5163089427</v>
      </c>
      <c r="H114" s="164"/>
      <c r="I114" s="165">
        <f t="shared" si="2"/>
        <v>267194240</v>
      </c>
      <c r="J114" s="165"/>
      <c r="K114" s="146">
        <v>315478</v>
      </c>
      <c r="L114" s="165"/>
      <c r="M114" s="165">
        <v>9358143890</v>
      </c>
      <c r="N114" s="164"/>
      <c r="O114" s="165">
        <v>-9007171608</v>
      </c>
      <c r="P114" s="165"/>
      <c r="Q114" s="165">
        <f t="shared" si="3"/>
        <v>350972282</v>
      </c>
    </row>
    <row r="115" spans="1:17" ht="21.75">
      <c r="A115" s="163" t="s">
        <v>95</v>
      </c>
      <c r="B115" s="164"/>
      <c r="C115" s="165">
        <v>278692</v>
      </c>
      <c r="D115" s="164"/>
      <c r="E115" s="165">
        <v>5014898868</v>
      </c>
      <c r="F115" s="146"/>
      <c r="G115" s="165">
        <v>-5996493477</v>
      </c>
      <c r="H115" s="164"/>
      <c r="I115" s="165">
        <f t="shared" si="2"/>
        <v>-981594609</v>
      </c>
      <c r="J115" s="165"/>
      <c r="K115" s="146">
        <v>830262</v>
      </c>
      <c r="L115" s="165"/>
      <c r="M115" s="165">
        <v>15944072279</v>
      </c>
      <c r="N115" s="164"/>
      <c r="O115" s="165">
        <v>-17911168143</v>
      </c>
      <c r="P115" s="165"/>
      <c r="Q115" s="165">
        <f t="shared" si="3"/>
        <v>-1967095864</v>
      </c>
    </row>
    <row r="116" spans="1:17" ht="21.75">
      <c r="A116" s="163" t="s">
        <v>265</v>
      </c>
      <c r="B116" s="164"/>
      <c r="C116" s="165">
        <v>3202913</v>
      </c>
      <c r="D116" s="164"/>
      <c r="E116" s="165">
        <v>7553272617</v>
      </c>
      <c r="F116" s="146"/>
      <c r="G116" s="165">
        <v>-9233973366</v>
      </c>
      <c r="H116" s="164"/>
      <c r="I116" s="165">
        <f t="shared" si="2"/>
        <v>-1680700749</v>
      </c>
      <c r="J116" s="165"/>
      <c r="K116" s="146">
        <v>4058741</v>
      </c>
      <c r="L116" s="165"/>
      <c r="M116" s="165">
        <v>10434791277</v>
      </c>
      <c r="N116" s="164"/>
      <c r="O116" s="165">
        <v>-12581264378</v>
      </c>
      <c r="P116" s="165"/>
      <c r="Q116" s="165">
        <f t="shared" si="3"/>
        <v>-2146473101</v>
      </c>
    </row>
    <row r="117" spans="1:17" ht="21.75">
      <c r="A117" s="163" t="s">
        <v>188</v>
      </c>
      <c r="B117" s="164"/>
      <c r="C117" s="165">
        <v>2550697</v>
      </c>
      <c r="D117" s="164"/>
      <c r="E117" s="165">
        <v>9157075426</v>
      </c>
      <c r="F117" s="146"/>
      <c r="G117" s="165">
        <v>-8835028994</v>
      </c>
      <c r="H117" s="164"/>
      <c r="I117" s="165">
        <f t="shared" si="2"/>
        <v>322046432</v>
      </c>
      <c r="J117" s="165"/>
      <c r="K117" s="146">
        <v>2788055</v>
      </c>
      <c r="L117" s="165"/>
      <c r="M117" s="165">
        <v>30672518939</v>
      </c>
      <c r="N117" s="164"/>
      <c r="O117" s="165">
        <v>-30687266605</v>
      </c>
      <c r="P117" s="165"/>
      <c r="Q117" s="165">
        <f t="shared" si="3"/>
        <v>-14747666</v>
      </c>
    </row>
    <row r="118" spans="1:17" ht="21.75">
      <c r="A118" s="163" t="s">
        <v>118</v>
      </c>
      <c r="B118" s="164"/>
      <c r="C118" s="165">
        <v>236018</v>
      </c>
      <c r="D118" s="164"/>
      <c r="E118" s="165">
        <v>3747580307</v>
      </c>
      <c r="F118" s="146"/>
      <c r="G118" s="165">
        <v>-2961367237</v>
      </c>
      <c r="H118" s="164"/>
      <c r="I118" s="165">
        <f t="shared" si="2"/>
        <v>786213070</v>
      </c>
      <c r="J118" s="165"/>
      <c r="K118" s="146">
        <v>1146439</v>
      </c>
      <c r="L118" s="165"/>
      <c r="M118" s="165">
        <v>18029644370</v>
      </c>
      <c r="N118" s="164"/>
      <c r="O118" s="165">
        <v>-14635536424</v>
      </c>
      <c r="P118" s="165"/>
      <c r="Q118" s="165">
        <f t="shared" si="3"/>
        <v>3394107946</v>
      </c>
    </row>
    <row r="119" spans="1:17" ht="21.75">
      <c r="A119" s="163" t="s">
        <v>270</v>
      </c>
      <c r="B119" s="164"/>
      <c r="C119" s="165">
        <v>0</v>
      </c>
      <c r="D119" s="164"/>
      <c r="E119" s="165">
        <v>0</v>
      </c>
      <c r="F119" s="146"/>
      <c r="G119" s="165">
        <v>0</v>
      </c>
      <c r="H119" s="164"/>
      <c r="I119" s="165">
        <f t="shared" si="2"/>
        <v>0</v>
      </c>
      <c r="J119" s="165"/>
      <c r="K119" s="146">
        <v>10443430</v>
      </c>
      <c r="L119" s="165"/>
      <c r="M119" s="165">
        <v>144969611738</v>
      </c>
      <c r="N119" s="164"/>
      <c r="O119" s="165">
        <v>-132032589330</v>
      </c>
      <c r="P119" s="165"/>
      <c r="Q119" s="165">
        <f t="shared" si="3"/>
        <v>12937022408</v>
      </c>
    </row>
    <row r="120" spans="1:17" ht="21.75">
      <c r="A120" s="163" t="s">
        <v>274</v>
      </c>
      <c r="B120" s="164"/>
      <c r="C120" s="165">
        <v>409776</v>
      </c>
      <c r="D120" s="164"/>
      <c r="E120" s="165">
        <v>4577511069</v>
      </c>
      <c r="F120" s="146"/>
      <c r="G120" s="165">
        <v>-5882194669</v>
      </c>
      <c r="H120" s="164"/>
      <c r="I120" s="165">
        <f t="shared" si="2"/>
        <v>-1304683600</v>
      </c>
      <c r="J120" s="165"/>
      <c r="K120" s="146">
        <v>619772</v>
      </c>
      <c r="L120" s="165"/>
      <c r="M120" s="165">
        <v>7498916719</v>
      </c>
      <c r="N120" s="164"/>
      <c r="O120" s="165">
        <v>-9084155985</v>
      </c>
      <c r="P120" s="165"/>
      <c r="Q120" s="165">
        <f t="shared" si="3"/>
        <v>-1585239266</v>
      </c>
    </row>
    <row r="121" spans="1:17" ht="21.75">
      <c r="A121" s="163" t="s">
        <v>194</v>
      </c>
      <c r="B121" s="164"/>
      <c r="C121" s="165">
        <v>295032</v>
      </c>
      <c r="D121" s="164"/>
      <c r="E121" s="165">
        <v>2145814479</v>
      </c>
      <c r="F121" s="146"/>
      <c r="G121" s="165">
        <v>-2135588190</v>
      </c>
      <c r="H121" s="164"/>
      <c r="I121" s="165">
        <f t="shared" si="2"/>
        <v>10226289</v>
      </c>
      <c r="J121" s="165"/>
      <c r="K121" s="146">
        <v>8149717</v>
      </c>
      <c r="L121" s="165"/>
      <c r="M121" s="165">
        <v>57398257328</v>
      </c>
      <c r="N121" s="164"/>
      <c r="O121" s="165">
        <v>-57647749075</v>
      </c>
      <c r="P121" s="165"/>
      <c r="Q121" s="165">
        <f t="shared" si="3"/>
        <v>-249491747</v>
      </c>
    </row>
    <row r="122" spans="1:17" ht="21.75">
      <c r="A122" s="163" t="s">
        <v>168</v>
      </c>
      <c r="B122" s="164"/>
      <c r="C122" s="165">
        <v>385308</v>
      </c>
      <c r="D122" s="164"/>
      <c r="E122" s="165">
        <v>4957538390</v>
      </c>
      <c r="F122" s="146"/>
      <c r="G122" s="165">
        <v>-6494017658</v>
      </c>
      <c r="H122" s="164"/>
      <c r="I122" s="165">
        <f t="shared" si="2"/>
        <v>-1536479268</v>
      </c>
      <c r="J122" s="165"/>
      <c r="K122" s="146">
        <v>677916</v>
      </c>
      <c r="L122" s="165"/>
      <c r="M122" s="165">
        <v>9907528769</v>
      </c>
      <c r="N122" s="164"/>
      <c r="O122" s="165">
        <v>-11565363018</v>
      </c>
      <c r="P122" s="165"/>
      <c r="Q122" s="165">
        <f t="shared" si="3"/>
        <v>-1657834249</v>
      </c>
    </row>
    <row r="123" spans="1:17" ht="21.75">
      <c r="A123" s="163" t="s">
        <v>143</v>
      </c>
      <c r="B123" s="164"/>
      <c r="C123" s="165">
        <v>2609491</v>
      </c>
      <c r="D123" s="164"/>
      <c r="E123" s="165">
        <v>6543011453</v>
      </c>
      <c r="F123" s="146"/>
      <c r="G123" s="165">
        <v>-6231716409</v>
      </c>
      <c r="H123" s="164"/>
      <c r="I123" s="165">
        <f t="shared" si="2"/>
        <v>311295044</v>
      </c>
      <c r="J123" s="165"/>
      <c r="K123" s="146">
        <v>4951418</v>
      </c>
      <c r="L123" s="165"/>
      <c r="M123" s="165">
        <v>13493812941</v>
      </c>
      <c r="N123" s="164"/>
      <c r="O123" s="165">
        <v>-13155657983</v>
      </c>
      <c r="P123" s="165"/>
      <c r="Q123" s="165">
        <f t="shared" si="3"/>
        <v>338154958</v>
      </c>
    </row>
    <row r="124" spans="1:17" ht="21.75">
      <c r="A124" s="163" t="s">
        <v>229</v>
      </c>
      <c r="B124" s="164"/>
      <c r="C124" s="165">
        <v>1723839</v>
      </c>
      <c r="D124" s="164"/>
      <c r="E124" s="165">
        <v>4241340887</v>
      </c>
      <c r="F124" s="146"/>
      <c r="G124" s="165">
        <v>-4896286830</v>
      </c>
      <c r="H124" s="164"/>
      <c r="I124" s="165">
        <f t="shared" si="2"/>
        <v>-654945943</v>
      </c>
      <c r="J124" s="165"/>
      <c r="K124" s="146">
        <v>2982137</v>
      </c>
      <c r="L124" s="165"/>
      <c r="M124" s="165">
        <v>8234911697</v>
      </c>
      <c r="N124" s="164"/>
      <c r="O124" s="165">
        <v>-9072817493</v>
      </c>
      <c r="P124" s="165"/>
      <c r="Q124" s="165">
        <f t="shared" si="3"/>
        <v>-837905796</v>
      </c>
    </row>
    <row r="125" spans="1:17" ht="21.75">
      <c r="A125" s="163" t="s">
        <v>220</v>
      </c>
      <c r="B125" s="164"/>
      <c r="C125" s="165">
        <v>1026874</v>
      </c>
      <c r="D125" s="164"/>
      <c r="E125" s="165">
        <v>7371131608</v>
      </c>
      <c r="F125" s="146"/>
      <c r="G125" s="165">
        <v>-8150831853</v>
      </c>
      <c r="H125" s="164"/>
      <c r="I125" s="165">
        <f t="shared" si="2"/>
        <v>-779700245</v>
      </c>
      <c r="J125" s="165"/>
      <c r="K125" s="146">
        <v>2107213</v>
      </c>
      <c r="L125" s="165"/>
      <c r="M125" s="165">
        <v>16533359593</v>
      </c>
      <c r="N125" s="164"/>
      <c r="O125" s="165">
        <v>-16817360217</v>
      </c>
      <c r="P125" s="165"/>
      <c r="Q125" s="165">
        <f t="shared" si="3"/>
        <v>-284000624</v>
      </c>
    </row>
    <row r="126" spans="1:17" ht="21.75">
      <c r="A126" s="163" t="s">
        <v>232</v>
      </c>
      <c r="B126" s="164"/>
      <c r="C126" s="165">
        <v>1286148</v>
      </c>
      <c r="D126" s="164"/>
      <c r="E126" s="165">
        <v>4493337947</v>
      </c>
      <c r="F126" s="146"/>
      <c r="G126" s="165">
        <v>-5005025879</v>
      </c>
      <c r="H126" s="164"/>
      <c r="I126" s="165">
        <f t="shared" si="2"/>
        <v>-511687932</v>
      </c>
      <c r="J126" s="165"/>
      <c r="K126" s="146">
        <v>3080454</v>
      </c>
      <c r="L126" s="165"/>
      <c r="M126" s="165">
        <v>11572744221</v>
      </c>
      <c r="N126" s="164"/>
      <c r="O126" s="165">
        <v>-12637548241</v>
      </c>
      <c r="P126" s="165"/>
      <c r="Q126" s="165">
        <f t="shared" si="3"/>
        <v>-1064804020</v>
      </c>
    </row>
    <row r="127" spans="1:17" ht="21.75">
      <c r="A127" s="163" t="s">
        <v>157</v>
      </c>
      <c r="B127" s="164"/>
      <c r="C127" s="165">
        <v>416384</v>
      </c>
      <c r="D127" s="164"/>
      <c r="E127" s="165">
        <v>7272207167</v>
      </c>
      <c r="F127" s="146"/>
      <c r="G127" s="165">
        <v>-8825705392</v>
      </c>
      <c r="H127" s="164"/>
      <c r="I127" s="165">
        <f t="shared" si="2"/>
        <v>-1553498225</v>
      </c>
      <c r="J127" s="165"/>
      <c r="K127" s="146">
        <v>932610</v>
      </c>
      <c r="L127" s="165"/>
      <c r="M127" s="165">
        <v>36991587233</v>
      </c>
      <c r="N127" s="164"/>
      <c r="O127" s="165">
        <v>-39136110049</v>
      </c>
      <c r="P127" s="165"/>
      <c r="Q127" s="165">
        <f t="shared" si="3"/>
        <v>-2144522816</v>
      </c>
    </row>
    <row r="128" spans="1:17" ht="21.75">
      <c r="A128" s="163" t="s">
        <v>177</v>
      </c>
      <c r="B128" s="164"/>
      <c r="C128" s="165">
        <v>2671532</v>
      </c>
      <c r="D128" s="164"/>
      <c r="E128" s="165">
        <v>28419170355</v>
      </c>
      <c r="F128" s="146"/>
      <c r="G128" s="165">
        <v>-28752082346</v>
      </c>
      <c r="H128" s="164"/>
      <c r="I128" s="165">
        <f t="shared" si="2"/>
        <v>-332911991</v>
      </c>
      <c r="J128" s="165"/>
      <c r="K128" s="146">
        <v>4873896</v>
      </c>
      <c r="L128" s="165"/>
      <c r="M128" s="165">
        <v>61189272110</v>
      </c>
      <c r="N128" s="164"/>
      <c r="O128" s="165">
        <v>-62771187428</v>
      </c>
      <c r="P128" s="165"/>
      <c r="Q128" s="165">
        <f t="shared" si="3"/>
        <v>-1581915318</v>
      </c>
    </row>
    <row r="129" spans="1:17" ht="21.75">
      <c r="A129" s="163" t="s">
        <v>109</v>
      </c>
      <c r="B129" s="164"/>
      <c r="C129" s="165">
        <v>2693587</v>
      </c>
      <c r="D129" s="164"/>
      <c r="E129" s="165">
        <v>8366489980</v>
      </c>
      <c r="F129" s="146"/>
      <c r="G129" s="165">
        <v>-8451205294</v>
      </c>
      <c r="H129" s="164"/>
      <c r="I129" s="165">
        <f t="shared" si="2"/>
        <v>-84715314</v>
      </c>
      <c r="J129" s="165"/>
      <c r="K129" s="146">
        <v>3728384</v>
      </c>
      <c r="L129" s="165"/>
      <c r="M129" s="165">
        <v>11367525078</v>
      </c>
      <c r="N129" s="164"/>
      <c r="O129" s="165">
        <v>-11820279936</v>
      </c>
      <c r="P129" s="165"/>
      <c r="Q129" s="165">
        <f t="shared" si="3"/>
        <v>-452754858</v>
      </c>
    </row>
    <row r="130" spans="1:17" ht="21.75">
      <c r="A130" s="163" t="s">
        <v>181</v>
      </c>
      <c r="B130" s="164"/>
      <c r="C130" s="165">
        <v>286859</v>
      </c>
      <c r="D130" s="164"/>
      <c r="E130" s="165">
        <v>2307140754</v>
      </c>
      <c r="F130" s="146"/>
      <c r="G130" s="165">
        <v>-2990389681</v>
      </c>
      <c r="H130" s="164"/>
      <c r="I130" s="165">
        <f t="shared" si="2"/>
        <v>-683248927</v>
      </c>
      <c r="J130" s="165"/>
      <c r="K130" s="146">
        <v>2587517</v>
      </c>
      <c r="L130" s="165"/>
      <c r="M130" s="165">
        <v>24737220403</v>
      </c>
      <c r="N130" s="164"/>
      <c r="O130" s="165">
        <v>-32245286822</v>
      </c>
      <c r="P130" s="165"/>
      <c r="Q130" s="165">
        <f t="shared" si="3"/>
        <v>-7508066419</v>
      </c>
    </row>
    <row r="131" spans="1:17" ht="21.75">
      <c r="A131" s="163" t="s">
        <v>140</v>
      </c>
      <c r="B131" s="164"/>
      <c r="C131" s="165">
        <v>1883337</v>
      </c>
      <c r="D131" s="164"/>
      <c r="E131" s="165">
        <v>5577358264</v>
      </c>
      <c r="F131" s="146"/>
      <c r="G131" s="165">
        <v>-5163876254</v>
      </c>
      <c r="H131" s="164"/>
      <c r="I131" s="165">
        <f t="shared" si="2"/>
        <v>413482010</v>
      </c>
      <c r="J131" s="165"/>
      <c r="K131" s="146">
        <v>3731400</v>
      </c>
      <c r="L131" s="165"/>
      <c r="M131" s="165">
        <v>10435332966</v>
      </c>
      <c r="N131" s="164"/>
      <c r="O131" s="165">
        <v>-10236316322</v>
      </c>
      <c r="P131" s="165"/>
      <c r="Q131" s="165">
        <f t="shared" si="3"/>
        <v>199016644</v>
      </c>
    </row>
    <row r="132" spans="1:17" ht="21.75">
      <c r="A132" s="163" t="s">
        <v>136</v>
      </c>
      <c r="B132" s="164"/>
      <c r="C132" s="165">
        <v>423426</v>
      </c>
      <c r="D132" s="164"/>
      <c r="E132" s="165">
        <v>5229491307</v>
      </c>
      <c r="F132" s="146"/>
      <c r="G132" s="165">
        <v>-5617321636</v>
      </c>
      <c r="H132" s="164"/>
      <c r="I132" s="165">
        <f t="shared" si="2"/>
        <v>-387830329</v>
      </c>
      <c r="J132" s="165"/>
      <c r="K132" s="146">
        <v>781176</v>
      </c>
      <c r="L132" s="165"/>
      <c r="M132" s="165">
        <v>9503121284</v>
      </c>
      <c r="N132" s="164"/>
      <c r="O132" s="165">
        <v>-10381714258</v>
      </c>
      <c r="P132" s="165"/>
      <c r="Q132" s="165">
        <f t="shared" si="3"/>
        <v>-878592974</v>
      </c>
    </row>
    <row r="133" spans="1:17" ht="21.75">
      <c r="A133" s="163" t="s">
        <v>224</v>
      </c>
      <c r="B133" s="164"/>
      <c r="C133" s="165">
        <v>4364</v>
      </c>
      <c r="D133" s="164"/>
      <c r="E133" s="165">
        <v>130813340</v>
      </c>
      <c r="F133" s="146"/>
      <c r="G133" s="165">
        <v>-144788410</v>
      </c>
      <c r="H133" s="164"/>
      <c r="I133" s="165">
        <f t="shared" si="2"/>
        <v>-13975070</v>
      </c>
      <c r="J133" s="165"/>
      <c r="K133" s="146">
        <v>1250720</v>
      </c>
      <c r="L133" s="165"/>
      <c r="M133" s="165">
        <v>37092058260</v>
      </c>
      <c r="N133" s="164"/>
      <c r="O133" s="165">
        <v>-42067595340</v>
      </c>
      <c r="P133" s="165"/>
      <c r="Q133" s="165">
        <f t="shared" si="3"/>
        <v>-4975537080</v>
      </c>
    </row>
    <row r="134" spans="1:17" ht="21.75">
      <c r="A134" s="163" t="s">
        <v>206</v>
      </c>
      <c r="B134" s="164"/>
      <c r="C134" s="165">
        <v>1626915</v>
      </c>
      <c r="D134" s="164"/>
      <c r="E134" s="165">
        <v>11804584740</v>
      </c>
      <c r="F134" s="146"/>
      <c r="G134" s="165">
        <v>-11007700146</v>
      </c>
      <c r="H134" s="164"/>
      <c r="I134" s="165">
        <f t="shared" si="2"/>
        <v>796884594</v>
      </c>
      <c r="J134" s="165"/>
      <c r="K134" s="146">
        <v>2901321</v>
      </c>
      <c r="L134" s="165"/>
      <c r="M134" s="165">
        <v>21010717928</v>
      </c>
      <c r="N134" s="164"/>
      <c r="O134" s="165">
        <v>-19619239626</v>
      </c>
      <c r="P134" s="165"/>
      <c r="Q134" s="165">
        <f t="shared" si="3"/>
        <v>1391478302</v>
      </c>
    </row>
    <row r="135" spans="1:17" ht="21.75">
      <c r="A135" s="163" t="s">
        <v>258</v>
      </c>
      <c r="B135" s="164"/>
      <c r="C135" s="165">
        <v>395577</v>
      </c>
      <c r="D135" s="164"/>
      <c r="E135" s="165">
        <v>13785132262</v>
      </c>
      <c r="F135" s="146"/>
      <c r="G135" s="165">
        <v>-10527543543</v>
      </c>
      <c r="H135" s="164"/>
      <c r="I135" s="165">
        <f t="shared" si="2"/>
        <v>3257588719</v>
      </c>
      <c r="J135" s="165"/>
      <c r="K135" s="146">
        <v>732750</v>
      </c>
      <c r="L135" s="165"/>
      <c r="M135" s="165">
        <v>24287593299</v>
      </c>
      <c r="N135" s="164"/>
      <c r="O135" s="165">
        <v>-19410805893</v>
      </c>
      <c r="P135" s="165"/>
      <c r="Q135" s="165">
        <f t="shared" si="3"/>
        <v>4876787406</v>
      </c>
    </row>
    <row r="136" spans="1:17" ht="21.75">
      <c r="A136" s="163" t="s">
        <v>209</v>
      </c>
      <c r="B136" s="164"/>
      <c r="C136" s="165">
        <v>325266</v>
      </c>
      <c r="D136" s="164"/>
      <c r="E136" s="165">
        <v>3030293552</v>
      </c>
      <c r="F136" s="146"/>
      <c r="G136" s="165">
        <v>-3746174200</v>
      </c>
      <c r="H136" s="164"/>
      <c r="I136" s="165">
        <f t="shared" si="2"/>
        <v>-715880648</v>
      </c>
      <c r="J136" s="165"/>
      <c r="K136" s="146">
        <v>1082774</v>
      </c>
      <c r="L136" s="165"/>
      <c r="M136" s="165">
        <v>10765892502</v>
      </c>
      <c r="N136" s="164"/>
      <c r="O136" s="165">
        <v>-12495983717</v>
      </c>
      <c r="P136" s="165"/>
      <c r="Q136" s="165">
        <f t="shared" si="3"/>
        <v>-1730091215</v>
      </c>
    </row>
    <row r="137" spans="1:17" ht="21.75">
      <c r="A137" s="163" t="s">
        <v>92</v>
      </c>
      <c r="B137" s="164"/>
      <c r="C137" s="165">
        <v>1485161</v>
      </c>
      <c r="D137" s="164"/>
      <c r="E137" s="165">
        <v>14078631734</v>
      </c>
      <c r="F137" s="146"/>
      <c r="G137" s="165">
        <v>-15928269951</v>
      </c>
      <c r="H137" s="164"/>
      <c r="I137" s="165">
        <f t="shared" ref="I137:I200" si="4">G137+E137</f>
        <v>-1849638217</v>
      </c>
      <c r="J137" s="165"/>
      <c r="K137" s="146">
        <v>3544579</v>
      </c>
      <c r="L137" s="165"/>
      <c r="M137" s="165">
        <v>32783265296</v>
      </c>
      <c r="N137" s="164"/>
      <c r="O137" s="165">
        <v>-38287520845</v>
      </c>
      <c r="P137" s="165"/>
      <c r="Q137" s="165">
        <f t="shared" ref="Q137:Q200" si="5">M137+O137</f>
        <v>-5504255549</v>
      </c>
    </row>
    <row r="138" spans="1:17" ht="21.75">
      <c r="A138" s="163" t="s">
        <v>170</v>
      </c>
      <c r="B138" s="164"/>
      <c r="C138" s="165">
        <v>734747</v>
      </c>
      <c r="D138" s="164"/>
      <c r="E138" s="165">
        <v>3898502897</v>
      </c>
      <c r="F138" s="146"/>
      <c r="G138" s="165">
        <v>-4462388418</v>
      </c>
      <c r="H138" s="164"/>
      <c r="I138" s="165">
        <f t="shared" si="4"/>
        <v>-563885521</v>
      </c>
      <c r="J138" s="165"/>
      <c r="K138" s="146">
        <v>1341365</v>
      </c>
      <c r="L138" s="165"/>
      <c r="M138" s="165">
        <v>6994642927</v>
      </c>
      <c r="N138" s="164"/>
      <c r="O138" s="165">
        <v>-8224593070</v>
      </c>
      <c r="P138" s="165"/>
      <c r="Q138" s="165">
        <f t="shared" si="5"/>
        <v>-1229950143</v>
      </c>
    </row>
    <row r="139" spans="1:17" ht="21.75">
      <c r="A139" s="163" t="s">
        <v>101</v>
      </c>
      <c r="B139" s="164"/>
      <c r="C139" s="165">
        <v>3827662</v>
      </c>
      <c r="D139" s="164"/>
      <c r="E139" s="165">
        <v>28589422240</v>
      </c>
      <c r="F139" s="146"/>
      <c r="G139" s="165">
        <v>-21562743531</v>
      </c>
      <c r="H139" s="164"/>
      <c r="I139" s="165">
        <f t="shared" si="4"/>
        <v>7026678709</v>
      </c>
      <c r="J139" s="165"/>
      <c r="K139" s="146">
        <v>21241375</v>
      </c>
      <c r="L139" s="165"/>
      <c r="M139" s="165">
        <v>145357461235</v>
      </c>
      <c r="N139" s="164"/>
      <c r="O139" s="165">
        <v>-120163214571</v>
      </c>
      <c r="P139" s="165"/>
      <c r="Q139" s="165">
        <f t="shared" si="5"/>
        <v>25194246664</v>
      </c>
    </row>
    <row r="140" spans="1:17" ht="21.75">
      <c r="A140" s="163" t="s">
        <v>98</v>
      </c>
      <c r="B140" s="164"/>
      <c r="C140" s="165">
        <v>736591</v>
      </c>
      <c r="D140" s="164"/>
      <c r="E140" s="165">
        <v>4330003478</v>
      </c>
      <c r="F140" s="146"/>
      <c r="G140" s="165">
        <v>-4663960325</v>
      </c>
      <c r="H140" s="164"/>
      <c r="I140" s="165">
        <f t="shared" si="4"/>
        <v>-333956847</v>
      </c>
      <c r="J140" s="165"/>
      <c r="K140" s="146">
        <v>1055081</v>
      </c>
      <c r="L140" s="165"/>
      <c r="M140" s="165">
        <v>6103083040</v>
      </c>
      <c r="N140" s="164"/>
      <c r="O140" s="165">
        <v>-6729893957</v>
      </c>
      <c r="P140" s="165"/>
      <c r="Q140" s="165">
        <f t="shared" si="5"/>
        <v>-626810917</v>
      </c>
    </row>
    <row r="141" spans="1:17" ht="21.75">
      <c r="A141" s="163" t="s">
        <v>123</v>
      </c>
      <c r="B141" s="164"/>
      <c r="C141" s="165">
        <v>4822107</v>
      </c>
      <c r="D141" s="164"/>
      <c r="E141" s="165">
        <v>28501101042</v>
      </c>
      <c r="F141" s="146"/>
      <c r="G141" s="165">
        <v>-26018621433</v>
      </c>
      <c r="H141" s="164"/>
      <c r="I141" s="165">
        <f t="shared" si="4"/>
        <v>2482479609</v>
      </c>
      <c r="J141" s="165"/>
      <c r="K141" s="146">
        <v>10706074</v>
      </c>
      <c r="L141" s="165"/>
      <c r="M141" s="165">
        <v>59318588627</v>
      </c>
      <c r="N141" s="164"/>
      <c r="O141" s="165">
        <v>-57968897730</v>
      </c>
      <c r="P141" s="165"/>
      <c r="Q141" s="165">
        <f t="shared" si="5"/>
        <v>1349690897</v>
      </c>
    </row>
    <row r="142" spans="1:17" ht="21.75">
      <c r="A142" s="163" t="s">
        <v>149</v>
      </c>
      <c r="B142" s="164"/>
      <c r="C142" s="165">
        <v>2370881</v>
      </c>
      <c r="D142" s="164"/>
      <c r="E142" s="165">
        <v>13120267892</v>
      </c>
      <c r="F142" s="146"/>
      <c r="G142" s="165">
        <v>-9745963324</v>
      </c>
      <c r="H142" s="164"/>
      <c r="I142" s="165">
        <f t="shared" si="4"/>
        <v>3374304568</v>
      </c>
      <c r="J142" s="165"/>
      <c r="K142" s="146">
        <v>6776086</v>
      </c>
      <c r="L142" s="165"/>
      <c r="M142" s="165">
        <v>38665450944</v>
      </c>
      <c r="N142" s="164"/>
      <c r="O142" s="165">
        <v>-31251331985</v>
      </c>
      <c r="P142" s="165"/>
      <c r="Q142" s="165">
        <f t="shared" si="5"/>
        <v>7414118959</v>
      </c>
    </row>
    <row r="143" spans="1:17" ht="21.75">
      <c r="A143" s="163" t="s">
        <v>138</v>
      </c>
      <c r="B143" s="164"/>
      <c r="C143" s="165">
        <v>263045</v>
      </c>
      <c r="D143" s="164"/>
      <c r="E143" s="165">
        <v>8139506324</v>
      </c>
      <c r="F143" s="146"/>
      <c r="G143" s="165">
        <v>-8258974045</v>
      </c>
      <c r="H143" s="164"/>
      <c r="I143" s="165">
        <f t="shared" si="4"/>
        <v>-119467721</v>
      </c>
      <c r="J143" s="165"/>
      <c r="K143" s="146">
        <v>382738</v>
      </c>
      <c r="L143" s="165"/>
      <c r="M143" s="165">
        <v>11916674634</v>
      </c>
      <c r="N143" s="164"/>
      <c r="O143" s="165">
        <v>-12120369058</v>
      </c>
      <c r="P143" s="165"/>
      <c r="Q143" s="165">
        <f t="shared" si="5"/>
        <v>-203694424</v>
      </c>
    </row>
    <row r="144" spans="1:17" ht="21.75">
      <c r="A144" s="163" t="s">
        <v>173</v>
      </c>
      <c r="B144" s="164"/>
      <c r="C144" s="165">
        <v>0</v>
      </c>
      <c r="D144" s="164"/>
      <c r="E144" s="165">
        <v>0</v>
      </c>
      <c r="F144" s="146"/>
      <c r="G144" s="165">
        <v>0</v>
      </c>
      <c r="H144" s="164"/>
      <c r="I144" s="165">
        <f t="shared" si="4"/>
        <v>0</v>
      </c>
      <c r="J144" s="165"/>
      <c r="K144" s="146">
        <v>182650</v>
      </c>
      <c r="L144" s="165"/>
      <c r="M144" s="165">
        <v>2902084032</v>
      </c>
      <c r="N144" s="164"/>
      <c r="O144" s="165">
        <v>-2998162882</v>
      </c>
      <c r="P144" s="165"/>
      <c r="Q144" s="165">
        <f t="shared" si="5"/>
        <v>-96078850</v>
      </c>
    </row>
    <row r="145" spans="1:17" ht="21.75">
      <c r="A145" s="163" t="s">
        <v>142</v>
      </c>
      <c r="B145" s="164"/>
      <c r="C145" s="165">
        <v>1014318</v>
      </c>
      <c r="D145" s="164"/>
      <c r="E145" s="165">
        <v>4692724540</v>
      </c>
      <c r="F145" s="146"/>
      <c r="G145" s="165">
        <v>-5811149908</v>
      </c>
      <c r="H145" s="164"/>
      <c r="I145" s="165">
        <f t="shared" si="4"/>
        <v>-1118425368</v>
      </c>
      <c r="J145" s="165"/>
      <c r="K145" s="146">
        <v>1860195</v>
      </c>
      <c r="L145" s="165"/>
      <c r="M145" s="165">
        <v>8849591418</v>
      </c>
      <c r="N145" s="164"/>
      <c r="O145" s="165">
        <v>-10813112335</v>
      </c>
      <c r="P145" s="165"/>
      <c r="Q145" s="165">
        <f t="shared" si="5"/>
        <v>-1963520917</v>
      </c>
    </row>
    <row r="146" spans="1:17" ht="21.75">
      <c r="A146" s="163" t="s">
        <v>231</v>
      </c>
      <c r="B146" s="164"/>
      <c r="C146" s="165">
        <v>23765</v>
      </c>
      <c r="D146" s="164"/>
      <c r="E146" s="165">
        <v>3905699649</v>
      </c>
      <c r="F146" s="146"/>
      <c r="G146" s="165">
        <v>-3528171663</v>
      </c>
      <c r="H146" s="164"/>
      <c r="I146" s="165">
        <f t="shared" si="4"/>
        <v>377527986</v>
      </c>
      <c r="J146" s="165"/>
      <c r="K146" s="146">
        <v>28723</v>
      </c>
      <c r="L146" s="165"/>
      <c r="M146" s="165">
        <v>4613831337</v>
      </c>
      <c r="N146" s="164"/>
      <c r="O146" s="165">
        <v>-4264808440</v>
      </c>
      <c r="P146" s="165"/>
      <c r="Q146" s="165">
        <f t="shared" si="5"/>
        <v>349022897</v>
      </c>
    </row>
    <row r="147" spans="1:17" ht="21.75">
      <c r="A147" s="163" t="s">
        <v>164</v>
      </c>
      <c r="B147" s="164"/>
      <c r="C147" s="165">
        <v>3307684</v>
      </c>
      <c r="D147" s="164"/>
      <c r="E147" s="165">
        <v>13008674329</v>
      </c>
      <c r="F147" s="146"/>
      <c r="G147" s="165">
        <v>-15140910262</v>
      </c>
      <c r="H147" s="164"/>
      <c r="I147" s="165">
        <f t="shared" si="4"/>
        <v>-2132235933</v>
      </c>
      <c r="J147" s="165"/>
      <c r="K147" s="146">
        <v>4714194</v>
      </c>
      <c r="L147" s="165"/>
      <c r="M147" s="165">
        <v>18351312575</v>
      </c>
      <c r="N147" s="164"/>
      <c r="O147" s="165">
        <v>-29173571418</v>
      </c>
      <c r="P147" s="165"/>
      <c r="Q147" s="165">
        <f t="shared" si="5"/>
        <v>-10822258843</v>
      </c>
    </row>
    <row r="148" spans="1:17" ht="21.75">
      <c r="A148" s="163" t="s">
        <v>222</v>
      </c>
      <c r="B148" s="164"/>
      <c r="C148" s="165">
        <v>639135</v>
      </c>
      <c r="D148" s="164"/>
      <c r="E148" s="165">
        <v>9926430565</v>
      </c>
      <c r="F148" s="146"/>
      <c r="G148" s="165">
        <v>-9875263465</v>
      </c>
      <c r="H148" s="164"/>
      <c r="I148" s="165">
        <f t="shared" si="4"/>
        <v>51167100</v>
      </c>
      <c r="J148" s="165"/>
      <c r="K148" s="146">
        <v>1450791</v>
      </c>
      <c r="L148" s="165"/>
      <c r="M148" s="165">
        <v>20810941154</v>
      </c>
      <c r="N148" s="164"/>
      <c r="O148" s="165">
        <v>-22523304932</v>
      </c>
      <c r="P148" s="165"/>
      <c r="Q148" s="165">
        <f t="shared" si="5"/>
        <v>-1712363778</v>
      </c>
    </row>
    <row r="149" spans="1:17" ht="21.75">
      <c r="A149" s="163" t="s">
        <v>116</v>
      </c>
      <c r="B149" s="164"/>
      <c r="C149" s="165">
        <v>0</v>
      </c>
      <c r="D149" s="164"/>
      <c r="E149" s="165">
        <v>0</v>
      </c>
      <c r="F149" s="146"/>
      <c r="G149" s="165">
        <v>0</v>
      </c>
      <c r="H149" s="164"/>
      <c r="I149" s="165">
        <f t="shared" si="4"/>
        <v>0</v>
      </c>
      <c r="J149" s="165"/>
      <c r="K149" s="146">
        <v>4675143</v>
      </c>
      <c r="L149" s="165"/>
      <c r="M149" s="165">
        <v>81650296037</v>
      </c>
      <c r="N149" s="164"/>
      <c r="O149" s="165">
        <v>-82707547760</v>
      </c>
      <c r="P149" s="165"/>
      <c r="Q149" s="165">
        <f t="shared" si="5"/>
        <v>-1057251723</v>
      </c>
    </row>
    <row r="150" spans="1:17" ht="21.75">
      <c r="A150" s="163" t="s">
        <v>183</v>
      </c>
      <c r="B150" s="164"/>
      <c r="C150" s="165">
        <v>680437</v>
      </c>
      <c r="D150" s="164"/>
      <c r="E150" s="165">
        <v>4060193284</v>
      </c>
      <c r="F150" s="146"/>
      <c r="G150" s="165">
        <v>-3758225946</v>
      </c>
      <c r="H150" s="164"/>
      <c r="I150" s="165">
        <f t="shared" si="4"/>
        <v>301967338</v>
      </c>
      <c r="J150" s="165"/>
      <c r="K150" s="146">
        <v>1094907</v>
      </c>
      <c r="L150" s="165"/>
      <c r="M150" s="165">
        <v>6318364159</v>
      </c>
      <c r="N150" s="164"/>
      <c r="O150" s="165">
        <v>-6057251365</v>
      </c>
      <c r="P150" s="165"/>
      <c r="Q150" s="165">
        <f t="shared" si="5"/>
        <v>261112794</v>
      </c>
    </row>
    <row r="151" spans="1:17" ht="21.75">
      <c r="A151" s="163" t="s">
        <v>141</v>
      </c>
      <c r="B151" s="164"/>
      <c r="C151" s="165">
        <v>1050185</v>
      </c>
      <c r="D151" s="164"/>
      <c r="E151" s="165">
        <v>5466634826</v>
      </c>
      <c r="F151" s="146"/>
      <c r="G151" s="165">
        <v>-6805272033</v>
      </c>
      <c r="H151" s="164"/>
      <c r="I151" s="165">
        <f t="shared" si="4"/>
        <v>-1338637207</v>
      </c>
      <c r="J151" s="165"/>
      <c r="K151" s="146">
        <v>1814162</v>
      </c>
      <c r="L151" s="165"/>
      <c r="M151" s="165">
        <v>10044285909</v>
      </c>
      <c r="N151" s="164"/>
      <c r="O151" s="165">
        <v>-11823555157</v>
      </c>
      <c r="P151" s="165"/>
      <c r="Q151" s="165">
        <f t="shared" si="5"/>
        <v>-1779269248</v>
      </c>
    </row>
    <row r="152" spans="1:17" ht="21.75">
      <c r="A152" s="163" t="s">
        <v>160</v>
      </c>
      <c r="B152" s="164"/>
      <c r="C152" s="165">
        <v>369686</v>
      </c>
      <c r="D152" s="164"/>
      <c r="E152" s="165">
        <v>4702375950</v>
      </c>
      <c r="F152" s="146"/>
      <c r="G152" s="165">
        <v>-2838001623</v>
      </c>
      <c r="H152" s="164"/>
      <c r="I152" s="165">
        <f t="shared" si="4"/>
        <v>1864374327</v>
      </c>
      <c r="J152" s="165"/>
      <c r="K152" s="146">
        <v>6425206</v>
      </c>
      <c r="L152" s="165"/>
      <c r="M152" s="165">
        <v>62590763518</v>
      </c>
      <c r="N152" s="164"/>
      <c r="O152" s="165">
        <v>-49327326216</v>
      </c>
      <c r="P152" s="165"/>
      <c r="Q152" s="165">
        <f t="shared" si="5"/>
        <v>13263437302</v>
      </c>
    </row>
    <row r="153" spans="1:17" ht="21.75">
      <c r="A153" s="163" t="s">
        <v>132</v>
      </c>
      <c r="B153" s="164"/>
      <c r="C153" s="165">
        <v>109106</v>
      </c>
      <c r="D153" s="164"/>
      <c r="E153" s="165">
        <v>1420400211</v>
      </c>
      <c r="F153" s="146"/>
      <c r="G153" s="165">
        <v>-1460113988</v>
      </c>
      <c r="H153" s="164"/>
      <c r="I153" s="165">
        <f t="shared" si="4"/>
        <v>-39713777</v>
      </c>
      <c r="J153" s="165"/>
      <c r="K153" s="146">
        <v>138205</v>
      </c>
      <c r="L153" s="165"/>
      <c r="M153" s="165">
        <v>1766752801</v>
      </c>
      <c r="N153" s="164"/>
      <c r="O153" s="165">
        <v>-1853698430</v>
      </c>
      <c r="P153" s="165"/>
      <c r="Q153" s="165">
        <f t="shared" si="5"/>
        <v>-86945629</v>
      </c>
    </row>
    <row r="154" spans="1:17" ht="21.75">
      <c r="A154" s="163" t="s">
        <v>262</v>
      </c>
      <c r="B154" s="164"/>
      <c r="C154" s="165">
        <v>51097</v>
      </c>
      <c r="D154" s="164"/>
      <c r="E154" s="165">
        <v>1051502439</v>
      </c>
      <c r="F154" s="146"/>
      <c r="G154" s="165">
        <v>-1407836910</v>
      </c>
      <c r="H154" s="164"/>
      <c r="I154" s="165">
        <f t="shared" si="4"/>
        <v>-356334471</v>
      </c>
      <c r="J154" s="165"/>
      <c r="K154" s="146">
        <v>90086</v>
      </c>
      <c r="L154" s="165"/>
      <c r="M154" s="165">
        <v>1981500999</v>
      </c>
      <c r="N154" s="164"/>
      <c r="O154" s="165">
        <v>-2497038599</v>
      </c>
      <c r="P154" s="165"/>
      <c r="Q154" s="165">
        <f t="shared" si="5"/>
        <v>-515537600</v>
      </c>
    </row>
    <row r="155" spans="1:17" ht="21.75">
      <c r="A155" s="163" t="s">
        <v>180</v>
      </c>
      <c r="B155" s="164"/>
      <c r="C155" s="165">
        <v>114819</v>
      </c>
      <c r="D155" s="164"/>
      <c r="E155" s="165">
        <v>7055060227</v>
      </c>
      <c r="F155" s="146"/>
      <c r="G155" s="165">
        <v>-6650309243</v>
      </c>
      <c r="H155" s="164"/>
      <c r="I155" s="165">
        <f t="shared" si="4"/>
        <v>404750984</v>
      </c>
      <c r="J155" s="165"/>
      <c r="K155" s="146">
        <v>257414</v>
      </c>
      <c r="L155" s="165"/>
      <c r="M155" s="165">
        <v>15665142793</v>
      </c>
      <c r="N155" s="164"/>
      <c r="O155" s="165">
        <v>-14893737505</v>
      </c>
      <c r="P155" s="165"/>
      <c r="Q155" s="165">
        <f t="shared" si="5"/>
        <v>771405288</v>
      </c>
    </row>
    <row r="156" spans="1:17" ht="21.75">
      <c r="A156" s="163" t="s">
        <v>275</v>
      </c>
      <c r="B156" s="164"/>
      <c r="C156" s="165">
        <v>156097</v>
      </c>
      <c r="D156" s="164"/>
      <c r="E156" s="165">
        <v>185966023</v>
      </c>
      <c r="F156" s="146"/>
      <c r="G156" s="165">
        <v>-201843042</v>
      </c>
      <c r="H156" s="164"/>
      <c r="I156" s="165">
        <f t="shared" si="4"/>
        <v>-15877019</v>
      </c>
      <c r="J156" s="165"/>
      <c r="K156" s="146">
        <v>237476838</v>
      </c>
      <c r="L156" s="165"/>
      <c r="M156" s="165">
        <v>281224365914</v>
      </c>
      <c r="N156" s="164"/>
      <c r="O156" s="165">
        <v>-307323883702</v>
      </c>
      <c r="P156" s="165"/>
      <c r="Q156" s="165">
        <f t="shared" si="5"/>
        <v>-26099517788</v>
      </c>
    </row>
    <row r="157" spans="1:17" ht="21.75">
      <c r="A157" s="163" t="s">
        <v>192</v>
      </c>
      <c r="B157" s="164"/>
      <c r="C157" s="165">
        <v>88798</v>
      </c>
      <c r="D157" s="164"/>
      <c r="E157" s="165">
        <v>5889570027</v>
      </c>
      <c r="F157" s="146"/>
      <c r="G157" s="165">
        <v>-4934404872</v>
      </c>
      <c r="H157" s="164"/>
      <c r="I157" s="165">
        <f t="shared" si="4"/>
        <v>955165155</v>
      </c>
      <c r="J157" s="165"/>
      <c r="K157" s="146">
        <v>145372</v>
      </c>
      <c r="L157" s="165"/>
      <c r="M157" s="165">
        <v>8955053407</v>
      </c>
      <c r="N157" s="164"/>
      <c r="O157" s="165">
        <v>-8047314066</v>
      </c>
      <c r="P157" s="165"/>
      <c r="Q157" s="165">
        <f t="shared" si="5"/>
        <v>907739341</v>
      </c>
    </row>
    <row r="158" spans="1:17" ht="21.75">
      <c r="A158" s="163" t="s">
        <v>165</v>
      </c>
      <c r="B158" s="164"/>
      <c r="C158" s="165">
        <v>116185</v>
      </c>
      <c r="D158" s="164"/>
      <c r="E158" s="165">
        <v>930719716</v>
      </c>
      <c r="F158" s="146"/>
      <c r="G158" s="165">
        <v>-1027375451</v>
      </c>
      <c r="H158" s="164"/>
      <c r="I158" s="165">
        <f t="shared" si="4"/>
        <v>-96655735</v>
      </c>
      <c r="J158" s="165"/>
      <c r="K158" s="146">
        <v>9145987</v>
      </c>
      <c r="L158" s="165"/>
      <c r="M158" s="165">
        <v>80709304637</v>
      </c>
      <c r="N158" s="164"/>
      <c r="O158" s="165">
        <v>-77460400979</v>
      </c>
      <c r="P158" s="165"/>
      <c r="Q158" s="165">
        <f t="shared" si="5"/>
        <v>3248903658</v>
      </c>
    </row>
    <row r="159" spans="1:17" ht="21.75">
      <c r="A159" s="163" t="s">
        <v>254</v>
      </c>
      <c r="B159" s="164"/>
      <c r="C159" s="165">
        <v>2481802</v>
      </c>
      <c r="D159" s="164"/>
      <c r="E159" s="165">
        <v>6521360523</v>
      </c>
      <c r="F159" s="146"/>
      <c r="G159" s="165">
        <v>-6098473846</v>
      </c>
      <c r="H159" s="164"/>
      <c r="I159" s="165">
        <f t="shared" si="4"/>
        <v>422886677</v>
      </c>
      <c r="J159" s="165"/>
      <c r="K159" s="146">
        <v>3228155</v>
      </c>
      <c r="L159" s="165"/>
      <c r="M159" s="165">
        <v>8685358445</v>
      </c>
      <c r="N159" s="164"/>
      <c r="O159" s="165">
        <v>-8367112556</v>
      </c>
      <c r="P159" s="165"/>
      <c r="Q159" s="165">
        <f t="shared" si="5"/>
        <v>318245889</v>
      </c>
    </row>
    <row r="160" spans="1:17" ht="21.75">
      <c r="A160" s="163" t="s">
        <v>147</v>
      </c>
      <c r="B160" s="164"/>
      <c r="C160" s="165">
        <v>540394</v>
      </c>
      <c r="D160" s="164"/>
      <c r="E160" s="165">
        <v>4754386122</v>
      </c>
      <c r="F160" s="146"/>
      <c r="G160" s="165">
        <v>-4584011417</v>
      </c>
      <c r="H160" s="164"/>
      <c r="I160" s="165">
        <f t="shared" si="4"/>
        <v>170374705</v>
      </c>
      <c r="J160" s="165"/>
      <c r="K160" s="146">
        <v>790722</v>
      </c>
      <c r="L160" s="165"/>
      <c r="M160" s="165">
        <v>6710031227</v>
      </c>
      <c r="N160" s="164"/>
      <c r="O160" s="165">
        <v>-6716261695</v>
      </c>
      <c r="P160" s="165"/>
      <c r="Q160" s="165">
        <f t="shared" si="5"/>
        <v>-6230468</v>
      </c>
    </row>
    <row r="161" spans="1:17" ht="21.75">
      <c r="A161" s="163" t="s">
        <v>273</v>
      </c>
      <c r="B161" s="164"/>
      <c r="C161" s="165">
        <v>1918328</v>
      </c>
      <c r="D161" s="164"/>
      <c r="E161" s="165">
        <v>10704214213</v>
      </c>
      <c r="F161" s="146"/>
      <c r="G161" s="165">
        <v>-8445018816</v>
      </c>
      <c r="H161" s="164"/>
      <c r="I161" s="165">
        <f t="shared" si="4"/>
        <v>2259195397</v>
      </c>
      <c r="J161" s="165"/>
      <c r="K161" s="146">
        <v>11769480</v>
      </c>
      <c r="L161" s="165"/>
      <c r="M161" s="165">
        <v>54285698997</v>
      </c>
      <c r="N161" s="164"/>
      <c r="O161" s="165">
        <v>-51767103173</v>
      </c>
      <c r="P161" s="165"/>
      <c r="Q161" s="165">
        <f t="shared" si="5"/>
        <v>2518595824</v>
      </c>
    </row>
    <row r="162" spans="1:17" ht="21.75">
      <c r="A162" s="163" t="s">
        <v>91</v>
      </c>
      <c r="B162" s="164"/>
      <c r="C162" s="165">
        <v>1042783</v>
      </c>
      <c r="D162" s="164"/>
      <c r="E162" s="165">
        <v>1697577760</v>
      </c>
      <c r="F162" s="146"/>
      <c r="G162" s="165">
        <v>-2047995072</v>
      </c>
      <c r="H162" s="164"/>
      <c r="I162" s="165">
        <f t="shared" si="4"/>
        <v>-350417312</v>
      </c>
      <c r="J162" s="165"/>
      <c r="K162" s="146">
        <v>3019228</v>
      </c>
      <c r="L162" s="165"/>
      <c r="M162" s="165">
        <v>5575476702</v>
      </c>
      <c r="N162" s="164"/>
      <c r="O162" s="165">
        <v>-6489666739</v>
      </c>
      <c r="P162" s="165"/>
      <c r="Q162" s="165">
        <f t="shared" si="5"/>
        <v>-914190037</v>
      </c>
    </row>
    <row r="163" spans="1:17" ht="21.75">
      <c r="A163" s="163" t="s">
        <v>260</v>
      </c>
      <c r="B163" s="164"/>
      <c r="C163" s="165">
        <v>1437834</v>
      </c>
      <c r="D163" s="164"/>
      <c r="E163" s="165">
        <v>3825957978</v>
      </c>
      <c r="F163" s="146"/>
      <c r="G163" s="165">
        <v>-5276771770</v>
      </c>
      <c r="H163" s="164"/>
      <c r="I163" s="165">
        <f t="shared" si="4"/>
        <v>-1450813792</v>
      </c>
      <c r="J163" s="165"/>
      <c r="K163" s="146">
        <v>1903900</v>
      </c>
      <c r="L163" s="165"/>
      <c r="M163" s="165">
        <v>5265973682</v>
      </c>
      <c r="N163" s="164"/>
      <c r="O163" s="165">
        <v>-7288825204</v>
      </c>
      <c r="P163" s="165"/>
      <c r="Q163" s="165">
        <f t="shared" si="5"/>
        <v>-2022851522</v>
      </c>
    </row>
    <row r="164" spans="1:17" ht="21.75">
      <c r="A164" s="163" t="s">
        <v>202</v>
      </c>
      <c r="B164" s="164"/>
      <c r="C164" s="165">
        <v>1502043</v>
      </c>
      <c r="D164" s="164"/>
      <c r="E164" s="165">
        <v>12242003658</v>
      </c>
      <c r="F164" s="146"/>
      <c r="G164" s="165">
        <v>-11890119519</v>
      </c>
      <c r="H164" s="164"/>
      <c r="I164" s="165">
        <f t="shared" si="4"/>
        <v>351884139</v>
      </c>
      <c r="J164" s="165"/>
      <c r="K164" s="146">
        <v>3444201</v>
      </c>
      <c r="L164" s="165"/>
      <c r="M164" s="165">
        <v>63878386387</v>
      </c>
      <c r="N164" s="164"/>
      <c r="O164" s="165">
        <v>-57746005840</v>
      </c>
      <c r="P164" s="165"/>
      <c r="Q164" s="165">
        <f t="shared" si="5"/>
        <v>6132380547</v>
      </c>
    </row>
    <row r="165" spans="1:17" ht="21.75">
      <c r="A165" s="163" t="s">
        <v>199</v>
      </c>
      <c r="B165" s="164"/>
      <c r="C165" s="165">
        <v>810225</v>
      </c>
      <c r="D165" s="164"/>
      <c r="E165" s="165">
        <v>5897164467</v>
      </c>
      <c r="F165" s="146"/>
      <c r="G165" s="165">
        <v>-7085049074</v>
      </c>
      <c r="H165" s="164"/>
      <c r="I165" s="165">
        <f t="shared" si="4"/>
        <v>-1187884607</v>
      </c>
      <c r="J165" s="165"/>
      <c r="K165" s="146">
        <v>1059689</v>
      </c>
      <c r="L165" s="165"/>
      <c r="M165" s="165">
        <v>8338383210</v>
      </c>
      <c r="N165" s="164"/>
      <c r="O165" s="165">
        <v>-9847313462</v>
      </c>
      <c r="P165" s="165"/>
      <c r="Q165" s="165">
        <f t="shared" si="5"/>
        <v>-1508930252</v>
      </c>
    </row>
    <row r="166" spans="1:17" ht="21.75">
      <c r="A166" s="163" t="s">
        <v>150</v>
      </c>
      <c r="B166" s="164"/>
      <c r="C166" s="165">
        <v>187616</v>
      </c>
      <c r="D166" s="164"/>
      <c r="E166" s="165">
        <v>4183106329</v>
      </c>
      <c r="F166" s="146"/>
      <c r="G166" s="165">
        <v>-3784570830</v>
      </c>
      <c r="H166" s="164"/>
      <c r="I166" s="165">
        <f t="shared" si="4"/>
        <v>398535499</v>
      </c>
      <c r="J166" s="165"/>
      <c r="K166" s="146">
        <v>5397406</v>
      </c>
      <c r="L166" s="165"/>
      <c r="M166" s="165">
        <v>104159340895</v>
      </c>
      <c r="N166" s="164"/>
      <c r="O166" s="165">
        <v>-110988834520</v>
      </c>
      <c r="P166" s="165"/>
      <c r="Q166" s="165">
        <f t="shared" si="5"/>
        <v>-6829493625</v>
      </c>
    </row>
    <row r="167" spans="1:17" ht="21.75">
      <c r="A167" s="163" t="s">
        <v>113</v>
      </c>
      <c r="B167" s="164"/>
      <c r="C167" s="165">
        <v>548806</v>
      </c>
      <c r="D167" s="164"/>
      <c r="E167" s="165">
        <v>2759335052</v>
      </c>
      <c r="F167" s="146"/>
      <c r="G167" s="165">
        <v>-2869954343</v>
      </c>
      <c r="H167" s="164"/>
      <c r="I167" s="165">
        <f t="shared" si="4"/>
        <v>-110619291</v>
      </c>
      <c r="J167" s="165"/>
      <c r="K167" s="146">
        <v>868775</v>
      </c>
      <c r="L167" s="165"/>
      <c r="M167" s="165">
        <v>4338591892</v>
      </c>
      <c r="N167" s="164"/>
      <c r="O167" s="165">
        <v>-4587916849</v>
      </c>
      <c r="P167" s="165"/>
      <c r="Q167" s="165">
        <f t="shared" si="5"/>
        <v>-249324957</v>
      </c>
    </row>
    <row r="168" spans="1:17" ht="21.75">
      <c r="A168" s="163" t="s">
        <v>410</v>
      </c>
      <c r="B168" s="164"/>
      <c r="C168" s="165">
        <v>4392594</v>
      </c>
      <c r="D168" s="164"/>
      <c r="E168" s="165">
        <v>13436125959</v>
      </c>
      <c r="F168" s="146"/>
      <c r="G168" s="165">
        <v>-16350944647</v>
      </c>
      <c r="H168" s="164"/>
      <c r="I168" s="165">
        <f t="shared" si="4"/>
        <v>-2914818688</v>
      </c>
      <c r="J168" s="165"/>
      <c r="K168" s="146">
        <v>6330572</v>
      </c>
      <c r="L168" s="165"/>
      <c r="M168" s="165">
        <v>19746856917</v>
      </c>
      <c r="N168" s="164"/>
      <c r="O168" s="165">
        <v>-23474319299</v>
      </c>
      <c r="P168" s="165"/>
      <c r="Q168" s="165">
        <f t="shared" si="5"/>
        <v>-3727462382</v>
      </c>
    </row>
    <row r="169" spans="1:17" ht="21.75">
      <c r="A169" s="163" t="s">
        <v>122</v>
      </c>
      <c r="B169" s="164"/>
      <c r="C169" s="165">
        <v>148169</v>
      </c>
      <c r="D169" s="164"/>
      <c r="E169" s="165">
        <v>2970666362</v>
      </c>
      <c r="F169" s="146"/>
      <c r="G169" s="165">
        <v>-3342652210</v>
      </c>
      <c r="H169" s="164"/>
      <c r="I169" s="165">
        <f t="shared" si="4"/>
        <v>-371985848</v>
      </c>
      <c r="J169" s="165"/>
      <c r="K169" s="146">
        <v>253016</v>
      </c>
      <c r="L169" s="165"/>
      <c r="M169" s="165">
        <v>9149141693</v>
      </c>
      <c r="N169" s="164"/>
      <c r="O169" s="165">
        <v>-10342821629</v>
      </c>
      <c r="P169" s="165"/>
      <c r="Q169" s="165">
        <f t="shared" si="5"/>
        <v>-1193679936</v>
      </c>
    </row>
    <row r="170" spans="1:17" ht="21.75">
      <c r="A170" s="163" t="s">
        <v>293</v>
      </c>
      <c r="B170" s="164"/>
      <c r="C170" s="165">
        <v>1503293</v>
      </c>
      <c r="D170" s="164"/>
      <c r="E170" s="165">
        <v>5751935156</v>
      </c>
      <c r="F170" s="146"/>
      <c r="G170" s="165">
        <v>-6312765057</v>
      </c>
      <c r="H170" s="164"/>
      <c r="I170" s="165">
        <f t="shared" si="4"/>
        <v>-560829901</v>
      </c>
      <c r="J170" s="165"/>
      <c r="K170" s="146">
        <v>2023125</v>
      </c>
      <c r="L170" s="165"/>
      <c r="M170" s="165">
        <v>8238605216</v>
      </c>
      <c r="N170" s="164"/>
      <c r="O170" s="165">
        <v>-9093642664</v>
      </c>
      <c r="P170" s="165"/>
      <c r="Q170" s="165">
        <f t="shared" si="5"/>
        <v>-855037448</v>
      </c>
    </row>
    <row r="171" spans="1:17" ht="21.75">
      <c r="A171" s="163" t="s">
        <v>185</v>
      </c>
      <c r="B171" s="164"/>
      <c r="C171" s="165">
        <v>2845169</v>
      </c>
      <c r="D171" s="164"/>
      <c r="E171" s="165">
        <v>12679895350</v>
      </c>
      <c r="F171" s="146"/>
      <c r="G171" s="165">
        <v>-12947961607</v>
      </c>
      <c r="H171" s="164"/>
      <c r="I171" s="165">
        <f t="shared" si="4"/>
        <v>-268066257</v>
      </c>
      <c r="J171" s="165"/>
      <c r="K171" s="146">
        <v>7988939</v>
      </c>
      <c r="L171" s="165"/>
      <c r="M171" s="165">
        <v>36346365307</v>
      </c>
      <c r="N171" s="164"/>
      <c r="O171" s="165">
        <v>-37576446098</v>
      </c>
      <c r="P171" s="165"/>
      <c r="Q171" s="165">
        <f t="shared" si="5"/>
        <v>-1230080791</v>
      </c>
    </row>
    <row r="172" spans="1:17" ht="21.75">
      <c r="A172" s="163" t="s">
        <v>296</v>
      </c>
      <c r="B172" s="164"/>
      <c r="C172" s="165">
        <v>1156909</v>
      </c>
      <c r="D172" s="164"/>
      <c r="E172" s="165">
        <v>3573329917</v>
      </c>
      <c r="F172" s="146"/>
      <c r="G172" s="165">
        <v>-4471886023</v>
      </c>
      <c r="H172" s="164"/>
      <c r="I172" s="165">
        <f t="shared" si="4"/>
        <v>-898556106</v>
      </c>
      <c r="J172" s="165"/>
      <c r="K172" s="146">
        <v>2083276</v>
      </c>
      <c r="L172" s="165"/>
      <c r="M172" s="165">
        <v>6908062500</v>
      </c>
      <c r="N172" s="164"/>
      <c r="O172" s="165">
        <v>-8086575495</v>
      </c>
      <c r="P172" s="165"/>
      <c r="Q172" s="165">
        <f t="shared" si="5"/>
        <v>-1178512995</v>
      </c>
    </row>
    <row r="173" spans="1:17" ht="21.75">
      <c r="A173" s="163" t="s">
        <v>221</v>
      </c>
      <c r="B173" s="164"/>
      <c r="C173" s="165">
        <v>181540</v>
      </c>
      <c r="D173" s="164"/>
      <c r="E173" s="165">
        <v>3413084949</v>
      </c>
      <c r="F173" s="146"/>
      <c r="G173" s="165">
        <v>-4625148003</v>
      </c>
      <c r="H173" s="164"/>
      <c r="I173" s="165">
        <f t="shared" si="4"/>
        <v>-1212063054</v>
      </c>
      <c r="J173" s="165"/>
      <c r="K173" s="146">
        <v>251764</v>
      </c>
      <c r="L173" s="165"/>
      <c r="M173" s="165">
        <v>4985618518</v>
      </c>
      <c r="N173" s="164"/>
      <c r="O173" s="165">
        <v>-6531657468</v>
      </c>
      <c r="P173" s="165"/>
      <c r="Q173" s="165">
        <f t="shared" si="5"/>
        <v>-1546038950</v>
      </c>
    </row>
    <row r="174" spans="1:17" ht="21.75">
      <c r="A174" s="163" t="s">
        <v>159</v>
      </c>
      <c r="B174" s="164"/>
      <c r="C174" s="165">
        <v>65872</v>
      </c>
      <c r="D174" s="164"/>
      <c r="E174" s="165">
        <v>1238767474</v>
      </c>
      <c r="F174" s="146"/>
      <c r="G174" s="165">
        <v>-1366034080</v>
      </c>
      <c r="H174" s="164"/>
      <c r="I174" s="165">
        <f t="shared" si="4"/>
        <v>-127266606</v>
      </c>
      <c r="J174" s="165"/>
      <c r="K174" s="146">
        <v>70904</v>
      </c>
      <c r="L174" s="165"/>
      <c r="M174" s="165">
        <v>1342445082</v>
      </c>
      <c r="N174" s="164"/>
      <c r="O174" s="165">
        <v>-1478168876</v>
      </c>
      <c r="P174" s="165"/>
      <c r="Q174" s="165">
        <f t="shared" si="5"/>
        <v>-135723794</v>
      </c>
    </row>
    <row r="175" spans="1:17" ht="21.75">
      <c r="A175" s="163" t="s">
        <v>276</v>
      </c>
      <c r="B175" s="164"/>
      <c r="C175" s="165">
        <v>1076261</v>
      </c>
      <c r="D175" s="164"/>
      <c r="E175" s="165">
        <v>4181224383</v>
      </c>
      <c r="F175" s="146"/>
      <c r="G175" s="165">
        <v>-4611585863</v>
      </c>
      <c r="H175" s="164"/>
      <c r="I175" s="165">
        <f t="shared" si="4"/>
        <v>-430361480</v>
      </c>
      <c r="J175" s="165"/>
      <c r="K175" s="146">
        <v>5797556</v>
      </c>
      <c r="L175" s="165"/>
      <c r="M175" s="165">
        <v>25770238770</v>
      </c>
      <c r="N175" s="164"/>
      <c r="O175" s="165">
        <v>-23342939859</v>
      </c>
      <c r="P175" s="165"/>
      <c r="Q175" s="165">
        <f t="shared" si="5"/>
        <v>2427298911</v>
      </c>
    </row>
    <row r="176" spans="1:17" ht="21.75">
      <c r="A176" s="163" t="s">
        <v>114</v>
      </c>
      <c r="B176" s="164"/>
      <c r="C176" s="165">
        <v>936546</v>
      </c>
      <c r="D176" s="164"/>
      <c r="E176" s="165">
        <v>11082427417</v>
      </c>
      <c r="F176" s="146"/>
      <c r="G176" s="165">
        <v>-9974616898</v>
      </c>
      <c r="H176" s="164"/>
      <c r="I176" s="165">
        <f t="shared" si="4"/>
        <v>1107810519</v>
      </c>
      <c r="J176" s="165"/>
      <c r="K176" s="146">
        <v>12163731</v>
      </c>
      <c r="L176" s="165"/>
      <c r="M176" s="165">
        <v>132564383399</v>
      </c>
      <c r="N176" s="164"/>
      <c r="O176" s="165">
        <v>-129545060511</v>
      </c>
      <c r="P176" s="165"/>
      <c r="Q176" s="165">
        <f t="shared" si="5"/>
        <v>3019322888</v>
      </c>
    </row>
    <row r="177" spans="1:17" ht="21.75">
      <c r="A177" s="163" t="s">
        <v>256</v>
      </c>
      <c r="B177" s="164"/>
      <c r="C177" s="165">
        <v>1433591</v>
      </c>
      <c r="D177" s="164"/>
      <c r="E177" s="165">
        <v>8333367499</v>
      </c>
      <c r="F177" s="146"/>
      <c r="G177" s="165">
        <v>-8734865408</v>
      </c>
      <c r="H177" s="164"/>
      <c r="I177" s="165">
        <f t="shared" si="4"/>
        <v>-401497909</v>
      </c>
      <c r="J177" s="165"/>
      <c r="K177" s="146">
        <v>1892556</v>
      </c>
      <c r="L177" s="165"/>
      <c r="M177" s="165">
        <v>11237350948</v>
      </c>
      <c r="N177" s="164"/>
      <c r="O177" s="165">
        <v>-11977622370</v>
      </c>
      <c r="P177" s="165"/>
      <c r="Q177" s="165">
        <f t="shared" si="5"/>
        <v>-740271422</v>
      </c>
    </row>
    <row r="178" spans="1:17" ht="21.75">
      <c r="A178" s="163" t="s">
        <v>207</v>
      </c>
      <c r="B178" s="164"/>
      <c r="C178" s="165">
        <v>989365</v>
      </c>
      <c r="D178" s="164"/>
      <c r="E178" s="165">
        <v>4814921782</v>
      </c>
      <c r="F178" s="146"/>
      <c r="G178" s="165">
        <v>-5260794548</v>
      </c>
      <c r="H178" s="164"/>
      <c r="I178" s="165">
        <f t="shared" si="4"/>
        <v>-445872766</v>
      </c>
      <c r="J178" s="165"/>
      <c r="K178" s="146">
        <v>6636549</v>
      </c>
      <c r="L178" s="165"/>
      <c r="M178" s="165">
        <v>35594791921</v>
      </c>
      <c r="N178" s="164"/>
      <c r="O178" s="165">
        <v>-35578902683</v>
      </c>
      <c r="P178" s="165"/>
      <c r="Q178" s="165">
        <f t="shared" si="5"/>
        <v>15889238</v>
      </c>
    </row>
    <row r="179" spans="1:17" ht="21.75">
      <c r="A179" s="163" t="s">
        <v>190</v>
      </c>
      <c r="B179" s="164"/>
      <c r="C179" s="165">
        <v>947243</v>
      </c>
      <c r="D179" s="164"/>
      <c r="E179" s="165">
        <v>5662229186</v>
      </c>
      <c r="F179" s="146"/>
      <c r="G179" s="165">
        <v>-5177419932</v>
      </c>
      <c r="H179" s="164"/>
      <c r="I179" s="165">
        <f t="shared" si="4"/>
        <v>484809254</v>
      </c>
      <c r="J179" s="165"/>
      <c r="K179" s="146">
        <v>3312141</v>
      </c>
      <c r="L179" s="165"/>
      <c r="M179" s="165">
        <v>19665606985</v>
      </c>
      <c r="N179" s="164"/>
      <c r="O179" s="165">
        <v>-18077748972</v>
      </c>
      <c r="P179" s="165"/>
      <c r="Q179" s="165">
        <f t="shared" si="5"/>
        <v>1587858013</v>
      </c>
    </row>
    <row r="180" spans="1:17" ht="21.75">
      <c r="A180" s="163" t="s">
        <v>137</v>
      </c>
      <c r="B180" s="164"/>
      <c r="C180" s="165">
        <v>1955643</v>
      </c>
      <c r="D180" s="164"/>
      <c r="E180" s="165">
        <v>8343860928</v>
      </c>
      <c r="F180" s="146"/>
      <c r="G180" s="165">
        <v>-9234877596</v>
      </c>
      <c r="H180" s="164"/>
      <c r="I180" s="165">
        <f t="shared" si="4"/>
        <v>-891016668</v>
      </c>
      <c r="J180" s="165"/>
      <c r="K180" s="146">
        <v>2891771</v>
      </c>
      <c r="L180" s="165"/>
      <c r="M180" s="165">
        <v>12447505549</v>
      </c>
      <c r="N180" s="164"/>
      <c r="O180" s="165">
        <v>-13672671547</v>
      </c>
      <c r="P180" s="165"/>
      <c r="Q180" s="165">
        <f t="shared" si="5"/>
        <v>-1225165998</v>
      </c>
    </row>
    <row r="181" spans="1:17" ht="21.75">
      <c r="A181" s="163" t="s">
        <v>301</v>
      </c>
      <c r="B181" s="164"/>
      <c r="C181" s="165">
        <v>322238</v>
      </c>
      <c r="D181" s="164"/>
      <c r="E181" s="165">
        <v>14557069654</v>
      </c>
      <c r="F181" s="146"/>
      <c r="G181" s="165">
        <v>-16604156114</v>
      </c>
      <c r="H181" s="164"/>
      <c r="I181" s="165">
        <f t="shared" si="4"/>
        <v>-2047086460</v>
      </c>
      <c r="J181" s="165"/>
      <c r="K181" s="146">
        <v>741346</v>
      </c>
      <c r="L181" s="165"/>
      <c r="M181" s="165">
        <v>36593395652</v>
      </c>
      <c r="N181" s="164"/>
      <c r="O181" s="165">
        <v>-37052541378</v>
      </c>
      <c r="P181" s="165"/>
      <c r="Q181" s="165">
        <f t="shared" si="5"/>
        <v>-459145726</v>
      </c>
    </row>
    <row r="182" spans="1:17" ht="21.75">
      <c r="A182" s="163" t="s">
        <v>134</v>
      </c>
      <c r="B182" s="164"/>
      <c r="C182" s="165">
        <v>29231358</v>
      </c>
      <c r="D182" s="164"/>
      <c r="E182" s="165">
        <v>71297205059</v>
      </c>
      <c r="F182" s="146"/>
      <c r="G182" s="165">
        <v>-73254219343</v>
      </c>
      <c r="H182" s="164"/>
      <c r="I182" s="165">
        <f t="shared" si="4"/>
        <v>-1957014284</v>
      </c>
      <c r="J182" s="165"/>
      <c r="K182" s="146">
        <v>63471176</v>
      </c>
      <c r="L182" s="165"/>
      <c r="M182" s="165">
        <v>182067940267</v>
      </c>
      <c r="N182" s="164"/>
      <c r="O182" s="165">
        <v>-193161876448</v>
      </c>
      <c r="P182" s="165"/>
      <c r="Q182" s="165">
        <f t="shared" si="5"/>
        <v>-11093936181</v>
      </c>
    </row>
    <row r="183" spans="1:17" ht="21.75">
      <c r="A183" s="163" t="s">
        <v>294</v>
      </c>
      <c r="B183" s="164"/>
      <c r="C183" s="165">
        <v>0</v>
      </c>
      <c r="D183" s="164"/>
      <c r="E183" s="165">
        <v>0</v>
      </c>
      <c r="F183" s="146"/>
      <c r="G183" s="165">
        <v>0</v>
      </c>
      <c r="H183" s="164"/>
      <c r="I183" s="165">
        <f t="shared" si="4"/>
        <v>0</v>
      </c>
      <c r="J183" s="165"/>
      <c r="K183" s="146">
        <v>199504</v>
      </c>
      <c r="L183" s="165"/>
      <c r="M183" s="165">
        <v>32060382610</v>
      </c>
      <c r="N183" s="164"/>
      <c r="O183" s="165">
        <v>-31096495897</v>
      </c>
      <c r="P183" s="165"/>
      <c r="Q183" s="165">
        <f t="shared" si="5"/>
        <v>963886713</v>
      </c>
    </row>
    <row r="184" spans="1:17" ht="21.75">
      <c r="A184" s="163" t="s">
        <v>255</v>
      </c>
      <c r="B184" s="164"/>
      <c r="C184" s="165">
        <v>1015315</v>
      </c>
      <c r="D184" s="164"/>
      <c r="E184" s="165">
        <v>5492519649</v>
      </c>
      <c r="F184" s="146"/>
      <c r="G184" s="165">
        <v>-5649974279</v>
      </c>
      <c r="H184" s="164"/>
      <c r="I184" s="165">
        <f t="shared" si="4"/>
        <v>-157454630</v>
      </c>
      <c r="J184" s="165"/>
      <c r="K184" s="146">
        <v>2743873</v>
      </c>
      <c r="L184" s="165"/>
      <c r="M184" s="165">
        <v>19599541789</v>
      </c>
      <c r="N184" s="164"/>
      <c r="O184" s="165">
        <v>-22047082352</v>
      </c>
      <c r="P184" s="165"/>
      <c r="Q184" s="165">
        <f t="shared" si="5"/>
        <v>-2447540563</v>
      </c>
    </row>
    <row r="185" spans="1:17" ht="21.75">
      <c r="A185" s="163" t="s">
        <v>299</v>
      </c>
      <c r="B185" s="164"/>
      <c r="C185" s="165">
        <v>0</v>
      </c>
      <c r="D185" s="164"/>
      <c r="E185" s="165">
        <v>0</v>
      </c>
      <c r="F185" s="146"/>
      <c r="G185" s="165">
        <v>0</v>
      </c>
      <c r="H185" s="164"/>
      <c r="I185" s="165">
        <f t="shared" si="4"/>
        <v>0</v>
      </c>
      <c r="J185" s="165"/>
      <c r="K185" s="146">
        <v>900000</v>
      </c>
      <c r="L185" s="165"/>
      <c r="M185" s="165">
        <v>27437177456</v>
      </c>
      <c r="N185" s="164"/>
      <c r="O185" s="165">
        <v>-17515890000</v>
      </c>
      <c r="P185" s="165"/>
      <c r="Q185" s="165">
        <f t="shared" si="5"/>
        <v>9921287456</v>
      </c>
    </row>
    <row r="186" spans="1:17" ht="21.75">
      <c r="A186" s="163" t="s">
        <v>304</v>
      </c>
      <c r="B186" s="164"/>
      <c r="C186" s="165">
        <v>520544</v>
      </c>
      <c r="D186" s="164"/>
      <c r="E186" s="165">
        <v>5351799384</v>
      </c>
      <c r="F186" s="146"/>
      <c r="G186" s="165">
        <v>-6247493590</v>
      </c>
      <c r="H186" s="164"/>
      <c r="I186" s="165">
        <f t="shared" si="4"/>
        <v>-895694206</v>
      </c>
      <c r="J186" s="165"/>
      <c r="K186" s="146">
        <v>703712</v>
      </c>
      <c r="L186" s="165"/>
      <c r="M186" s="165">
        <v>7207452149</v>
      </c>
      <c r="N186" s="164"/>
      <c r="O186" s="165">
        <v>-8529735373</v>
      </c>
      <c r="P186" s="165"/>
      <c r="Q186" s="165">
        <f t="shared" si="5"/>
        <v>-1322283224</v>
      </c>
    </row>
    <row r="187" spans="1:17" ht="21.75">
      <c r="A187" s="163" t="s">
        <v>297</v>
      </c>
      <c r="B187" s="164"/>
      <c r="C187" s="165">
        <v>1057042</v>
      </c>
      <c r="D187" s="164"/>
      <c r="E187" s="165">
        <v>3317866350</v>
      </c>
      <c r="F187" s="146"/>
      <c r="G187" s="165">
        <v>-4235366296</v>
      </c>
      <c r="H187" s="164"/>
      <c r="I187" s="165">
        <f t="shared" si="4"/>
        <v>-917499946</v>
      </c>
      <c r="J187" s="165"/>
      <c r="K187" s="146">
        <v>1506535</v>
      </c>
      <c r="L187" s="165"/>
      <c r="M187" s="165">
        <v>4847582788</v>
      </c>
      <c r="N187" s="164"/>
      <c r="O187" s="165">
        <v>-6124901002</v>
      </c>
      <c r="P187" s="165"/>
      <c r="Q187" s="165">
        <f t="shared" si="5"/>
        <v>-1277318214</v>
      </c>
    </row>
    <row r="188" spans="1:17" ht="21.75">
      <c r="A188" s="163" t="s">
        <v>261</v>
      </c>
      <c r="B188" s="164"/>
      <c r="C188" s="165">
        <v>166219</v>
      </c>
      <c r="D188" s="164"/>
      <c r="E188" s="165">
        <v>4552753046</v>
      </c>
      <c r="F188" s="146"/>
      <c r="G188" s="165">
        <v>-4902026449</v>
      </c>
      <c r="H188" s="164"/>
      <c r="I188" s="165">
        <f t="shared" si="4"/>
        <v>-349273403</v>
      </c>
      <c r="J188" s="165"/>
      <c r="K188" s="146">
        <v>226224</v>
      </c>
      <c r="L188" s="165"/>
      <c r="M188" s="165">
        <v>6287624916</v>
      </c>
      <c r="N188" s="164"/>
      <c r="O188" s="165">
        <v>-6653098379</v>
      </c>
      <c r="P188" s="165"/>
      <c r="Q188" s="165">
        <f t="shared" si="5"/>
        <v>-365473463</v>
      </c>
    </row>
    <row r="189" spans="1:17" ht="21.75">
      <c r="A189" s="163" t="s">
        <v>308</v>
      </c>
      <c r="B189" s="164"/>
      <c r="C189" s="165">
        <v>0</v>
      </c>
      <c r="D189" s="164"/>
      <c r="E189" s="165">
        <v>0</v>
      </c>
      <c r="F189" s="146"/>
      <c r="G189" s="165">
        <v>0</v>
      </c>
      <c r="H189" s="164"/>
      <c r="I189" s="165">
        <f t="shared" si="4"/>
        <v>0</v>
      </c>
      <c r="J189" s="165"/>
      <c r="K189" s="146">
        <v>2000000</v>
      </c>
      <c r="L189" s="165"/>
      <c r="M189" s="165">
        <v>25210543824</v>
      </c>
      <c r="N189" s="164"/>
      <c r="O189" s="165">
        <v>-21019068000</v>
      </c>
      <c r="P189" s="165"/>
      <c r="Q189" s="165">
        <f t="shared" si="5"/>
        <v>4191475824</v>
      </c>
    </row>
    <row r="190" spans="1:17" ht="21.75">
      <c r="A190" s="163" t="s">
        <v>120</v>
      </c>
      <c r="B190" s="164"/>
      <c r="C190" s="165">
        <v>462319</v>
      </c>
      <c r="D190" s="164"/>
      <c r="E190" s="165">
        <v>3880749802</v>
      </c>
      <c r="F190" s="146"/>
      <c r="G190" s="165">
        <v>-3465356590</v>
      </c>
      <c r="H190" s="164"/>
      <c r="I190" s="165">
        <f t="shared" si="4"/>
        <v>415393212</v>
      </c>
      <c r="J190" s="165"/>
      <c r="K190" s="146">
        <v>1607073</v>
      </c>
      <c r="L190" s="165"/>
      <c r="M190" s="165">
        <v>12775559356</v>
      </c>
      <c r="N190" s="164"/>
      <c r="O190" s="165">
        <v>-12058285849</v>
      </c>
      <c r="P190" s="165"/>
      <c r="Q190" s="165">
        <f t="shared" si="5"/>
        <v>717273507</v>
      </c>
    </row>
    <row r="191" spans="1:17" ht="21.75">
      <c r="A191" s="163" t="s">
        <v>307</v>
      </c>
      <c r="B191" s="164"/>
      <c r="C191" s="165">
        <v>1697248</v>
      </c>
      <c r="D191" s="164"/>
      <c r="E191" s="165">
        <v>9113512561</v>
      </c>
      <c r="F191" s="146"/>
      <c r="G191" s="165">
        <v>-10466518767</v>
      </c>
      <c r="H191" s="164"/>
      <c r="I191" s="165">
        <f t="shared" si="4"/>
        <v>-1353006206</v>
      </c>
      <c r="J191" s="165"/>
      <c r="K191" s="146">
        <v>2187650</v>
      </c>
      <c r="L191" s="165"/>
      <c r="M191" s="165">
        <v>13859242986</v>
      </c>
      <c r="N191" s="164"/>
      <c r="O191" s="165">
        <v>-16241849645</v>
      </c>
      <c r="P191" s="165"/>
      <c r="Q191" s="165">
        <f t="shared" si="5"/>
        <v>-2382606659</v>
      </c>
    </row>
    <row r="192" spans="1:17" ht="21.75">
      <c r="A192" s="163" t="s">
        <v>298</v>
      </c>
      <c r="B192" s="164"/>
      <c r="C192" s="165">
        <v>75563</v>
      </c>
      <c r="D192" s="164"/>
      <c r="E192" s="165">
        <v>2301507102</v>
      </c>
      <c r="F192" s="146"/>
      <c r="G192" s="165">
        <v>-1483058947</v>
      </c>
      <c r="H192" s="164"/>
      <c r="I192" s="165">
        <f t="shared" si="4"/>
        <v>818448155</v>
      </c>
      <c r="J192" s="165"/>
      <c r="K192" s="146">
        <v>886052</v>
      </c>
      <c r="L192" s="165"/>
      <c r="M192" s="165">
        <v>23847307871</v>
      </c>
      <c r="N192" s="164"/>
      <c r="O192" s="165">
        <v>-17377851748</v>
      </c>
      <c r="P192" s="165"/>
      <c r="Q192" s="165">
        <f t="shared" si="5"/>
        <v>6469456123</v>
      </c>
    </row>
    <row r="193" spans="1:17" ht="21.75">
      <c r="A193" s="163" t="s">
        <v>125</v>
      </c>
      <c r="B193" s="164"/>
      <c r="C193" s="165">
        <v>68921</v>
      </c>
      <c r="D193" s="164"/>
      <c r="E193" s="165">
        <v>354402131</v>
      </c>
      <c r="F193" s="146"/>
      <c r="G193" s="165">
        <v>-413847491</v>
      </c>
      <c r="H193" s="164"/>
      <c r="I193" s="165">
        <f t="shared" si="4"/>
        <v>-59445360</v>
      </c>
      <c r="J193" s="165"/>
      <c r="K193" s="146">
        <v>121860</v>
      </c>
      <c r="L193" s="165"/>
      <c r="M193" s="165">
        <v>655634184</v>
      </c>
      <c r="N193" s="164"/>
      <c r="O193" s="165">
        <v>-731988694</v>
      </c>
      <c r="P193" s="165"/>
      <c r="Q193" s="165">
        <f t="shared" si="5"/>
        <v>-76354510</v>
      </c>
    </row>
    <row r="194" spans="1:17" ht="21.75">
      <c r="A194" s="163" t="s">
        <v>292</v>
      </c>
      <c r="B194" s="164"/>
      <c r="C194" s="165">
        <v>0</v>
      </c>
      <c r="D194" s="164"/>
      <c r="E194" s="165">
        <v>0</v>
      </c>
      <c r="F194" s="146"/>
      <c r="G194" s="165">
        <v>0</v>
      </c>
      <c r="H194" s="164"/>
      <c r="I194" s="165">
        <f t="shared" si="4"/>
        <v>0</v>
      </c>
      <c r="J194" s="165"/>
      <c r="K194" s="146">
        <v>7443169</v>
      </c>
      <c r="L194" s="165"/>
      <c r="M194" s="165">
        <v>24396013548</v>
      </c>
      <c r="N194" s="164"/>
      <c r="O194" s="165">
        <v>-32688019871</v>
      </c>
      <c r="P194" s="165"/>
      <c r="Q194" s="165">
        <f t="shared" si="5"/>
        <v>-8292006323</v>
      </c>
    </row>
    <row r="195" spans="1:17" ht="21.75">
      <c r="A195" s="163" t="s">
        <v>303</v>
      </c>
      <c r="B195" s="164"/>
      <c r="C195" s="165">
        <v>870542</v>
      </c>
      <c r="D195" s="164"/>
      <c r="E195" s="165">
        <v>4002662454</v>
      </c>
      <c r="F195" s="146"/>
      <c r="G195" s="165">
        <v>-4431447263</v>
      </c>
      <c r="H195" s="164"/>
      <c r="I195" s="165">
        <f t="shared" si="4"/>
        <v>-428784809</v>
      </c>
      <c r="J195" s="165"/>
      <c r="K195" s="146">
        <v>1137534</v>
      </c>
      <c r="L195" s="165"/>
      <c r="M195" s="165">
        <v>5213005705</v>
      </c>
      <c r="N195" s="164"/>
      <c r="O195" s="165">
        <v>-5823678967</v>
      </c>
      <c r="P195" s="165"/>
      <c r="Q195" s="165">
        <f t="shared" si="5"/>
        <v>-610673262</v>
      </c>
    </row>
    <row r="196" spans="1:17" ht="21.75">
      <c r="A196" s="163" t="s">
        <v>300</v>
      </c>
      <c r="B196" s="164"/>
      <c r="C196" s="165">
        <v>0</v>
      </c>
      <c r="D196" s="164"/>
      <c r="E196" s="165">
        <v>0</v>
      </c>
      <c r="F196" s="146"/>
      <c r="G196" s="165">
        <v>0</v>
      </c>
      <c r="H196" s="164"/>
      <c r="I196" s="165">
        <f t="shared" si="4"/>
        <v>0</v>
      </c>
      <c r="J196" s="165"/>
      <c r="K196" s="146">
        <v>1000000</v>
      </c>
      <c r="L196" s="165"/>
      <c r="M196" s="165">
        <v>52013600404</v>
      </c>
      <c r="N196" s="164"/>
      <c r="O196" s="165">
        <v>-45841586394</v>
      </c>
      <c r="P196" s="165"/>
      <c r="Q196" s="165">
        <f t="shared" si="5"/>
        <v>6172014010</v>
      </c>
    </row>
    <row r="197" spans="1:17" ht="21.75">
      <c r="A197" s="163" t="s">
        <v>336</v>
      </c>
      <c r="B197" s="164"/>
      <c r="C197" s="165">
        <v>0</v>
      </c>
      <c r="D197" s="164"/>
      <c r="E197" s="165">
        <v>0</v>
      </c>
      <c r="F197" s="146"/>
      <c r="G197" s="165">
        <v>0</v>
      </c>
      <c r="H197" s="164"/>
      <c r="I197" s="165">
        <f t="shared" si="4"/>
        <v>0</v>
      </c>
      <c r="J197" s="165"/>
      <c r="K197" s="146">
        <v>411331</v>
      </c>
      <c r="L197" s="165"/>
      <c r="M197" s="165">
        <v>60638325292</v>
      </c>
      <c r="N197" s="164"/>
      <c r="O197" s="165">
        <v>-47552464661</v>
      </c>
      <c r="P197" s="165"/>
      <c r="Q197" s="165">
        <f t="shared" si="5"/>
        <v>13085860631</v>
      </c>
    </row>
    <row r="198" spans="1:17" ht="22.9" customHeight="1">
      <c r="A198" s="163" t="s">
        <v>338</v>
      </c>
      <c r="B198" s="164"/>
      <c r="C198" s="165">
        <v>1447046</v>
      </c>
      <c r="D198" s="164"/>
      <c r="E198" s="165">
        <v>2773405316</v>
      </c>
      <c r="F198" s="146"/>
      <c r="G198" s="165">
        <v>-3629528573</v>
      </c>
      <c r="H198" s="164"/>
      <c r="I198" s="165">
        <f t="shared" si="4"/>
        <v>-856123257</v>
      </c>
      <c r="J198" s="165"/>
      <c r="K198" s="146">
        <v>1989706</v>
      </c>
      <c r="L198" s="165"/>
      <c r="M198" s="165">
        <v>3910823779</v>
      </c>
      <c r="N198" s="164"/>
      <c r="O198" s="165">
        <v>-5003400391</v>
      </c>
      <c r="P198" s="165"/>
      <c r="Q198" s="165">
        <f t="shared" si="5"/>
        <v>-1092576612</v>
      </c>
    </row>
    <row r="199" spans="1:17" ht="21.75">
      <c r="A199" s="163" t="s">
        <v>337</v>
      </c>
      <c r="B199" s="164"/>
      <c r="C199" s="165">
        <v>353311</v>
      </c>
      <c r="D199" s="164"/>
      <c r="E199" s="165">
        <v>2960672143</v>
      </c>
      <c r="F199" s="146"/>
      <c r="G199" s="165">
        <v>-3284700756</v>
      </c>
      <c r="H199" s="164"/>
      <c r="I199" s="165">
        <f t="shared" si="4"/>
        <v>-324028613</v>
      </c>
      <c r="J199" s="165"/>
      <c r="K199" s="146">
        <v>479070</v>
      </c>
      <c r="L199" s="165"/>
      <c r="M199" s="165">
        <v>4025993110</v>
      </c>
      <c r="N199" s="164"/>
      <c r="O199" s="165">
        <v>-4446642082</v>
      </c>
      <c r="P199" s="165"/>
      <c r="Q199" s="165">
        <f t="shared" si="5"/>
        <v>-420648972</v>
      </c>
    </row>
    <row r="200" spans="1:17" ht="21.75">
      <c r="A200" s="163" t="s">
        <v>291</v>
      </c>
      <c r="B200" s="164"/>
      <c r="C200" s="165">
        <v>249495</v>
      </c>
      <c r="D200" s="164"/>
      <c r="E200" s="165">
        <v>3411085140</v>
      </c>
      <c r="F200" s="146"/>
      <c r="G200" s="165">
        <v>-3325420858</v>
      </c>
      <c r="H200" s="164"/>
      <c r="I200" s="165">
        <f t="shared" si="4"/>
        <v>85664282</v>
      </c>
      <c r="J200" s="165"/>
      <c r="K200" s="146">
        <v>295882</v>
      </c>
      <c r="L200" s="165"/>
      <c r="M200" s="165">
        <v>4042533053</v>
      </c>
      <c r="N200" s="164"/>
      <c r="O200" s="165">
        <v>-3923794017</v>
      </c>
      <c r="P200" s="165"/>
      <c r="Q200" s="165">
        <f t="shared" si="5"/>
        <v>118739036</v>
      </c>
    </row>
    <row r="201" spans="1:17" ht="21.75">
      <c r="A201" s="163" t="s">
        <v>88</v>
      </c>
      <c r="B201" s="164"/>
      <c r="C201" s="165">
        <v>529420</v>
      </c>
      <c r="D201" s="164"/>
      <c r="E201" s="165">
        <v>4085818563</v>
      </c>
      <c r="F201" s="146"/>
      <c r="G201" s="165">
        <v>-3584000337</v>
      </c>
      <c r="H201" s="164"/>
      <c r="I201" s="165">
        <f t="shared" ref="I201:I240" si="6">G201+E201</f>
        <v>501818226</v>
      </c>
      <c r="J201" s="165"/>
      <c r="K201" s="146">
        <v>747721</v>
      </c>
      <c r="L201" s="165"/>
      <c r="M201" s="165">
        <v>5816439425</v>
      </c>
      <c r="N201" s="164"/>
      <c r="O201" s="165">
        <v>-5054323289</v>
      </c>
      <c r="P201" s="165"/>
      <c r="Q201" s="165">
        <f t="shared" ref="Q201:Q239" si="7">M201+O201</f>
        <v>762116136</v>
      </c>
    </row>
    <row r="202" spans="1:17" ht="21.75">
      <c r="A202" s="163" t="s">
        <v>332</v>
      </c>
      <c r="B202" s="164"/>
      <c r="C202" s="165">
        <v>497764</v>
      </c>
      <c r="D202" s="164"/>
      <c r="E202" s="165">
        <v>5831131032</v>
      </c>
      <c r="F202" s="146"/>
      <c r="G202" s="165">
        <v>-4866817947</v>
      </c>
      <c r="H202" s="164"/>
      <c r="I202" s="165">
        <f t="shared" si="6"/>
        <v>964313085</v>
      </c>
      <c r="J202" s="165"/>
      <c r="K202" s="146">
        <v>635705</v>
      </c>
      <c r="L202" s="165"/>
      <c r="M202" s="165">
        <v>7279338611</v>
      </c>
      <c r="N202" s="164"/>
      <c r="O202" s="165">
        <v>-6219755052</v>
      </c>
      <c r="P202" s="165"/>
      <c r="Q202" s="165">
        <f t="shared" si="7"/>
        <v>1059583559</v>
      </c>
    </row>
    <row r="203" spans="1:17" ht="21.75">
      <c r="A203" s="163" t="s">
        <v>333</v>
      </c>
      <c r="B203" s="164"/>
      <c r="C203" s="165">
        <v>2375784</v>
      </c>
      <c r="D203" s="164"/>
      <c r="E203" s="165">
        <v>6261839835</v>
      </c>
      <c r="F203" s="146"/>
      <c r="G203" s="165">
        <v>-8202614190</v>
      </c>
      <c r="H203" s="164"/>
      <c r="I203" s="165">
        <f t="shared" si="6"/>
        <v>-1940774355</v>
      </c>
      <c r="J203" s="165"/>
      <c r="K203" s="146">
        <v>2651047</v>
      </c>
      <c r="L203" s="165"/>
      <c r="M203" s="165">
        <v>7237041914</v>
      </c>
      <c r="N203" s="164"/>
      <c r="O203" s="165">
        <v>-9271824586</v>
      </c>
      <c r="P203" s="165"/>
      <c r="Q203" s="165">
        <f t="shared" si="7"/>
        <v>-2034782672</v>
      </c>
    </row>
    <row r="204" spans="1:17" ht="21.75">
      <c r="A204" s="163" t="s">
        <v>334</v>
      </c>
      <c r="B204" s="164"/>
      <c r="C204" s="165">
        <v>786158</v>
      </c>
      <c r="D204" s="164"/>
      <c r="E204" s="165">
        <v>2031964464</v>
      </c>
      <c r="F204" s="146"/>
      <c r="G204" s="165">
        <v>-2279053439</v>
      </c>
      <c r="H204" s="164"/>
      <c r="I204" s="165">
        <f t="shared" si="6"/>
        <v>-247088975</v>
      </c>
      <c r="J204" s="165"/>
      <c r="K204" s="146">
        <v>1230816</v>
      </c>
      <c r="L204" s="165"/>
      <c r="M204" s="165">
        <v>3139771884</v>
      </c>
      <c r="N204" s="164"/>
      <c r="O204" s="165">
        <v>-3574174129</v>
      </c>
      <c r="P204" s="165"/>
      <c r="Q204" s="165">
        <f t="shared" si="7"/>
        <v>-434402245</v>
      </c>
    </row>
    <row r="205" spans="1:17" ht="21.75">
      <c r="A205" s="163" t="s">
        <v>295</v>
      </c>
      <c r="B205" s="164"/>
      <c r="C205" s="165">
        <v>217783</v>
      </c>
      <c r="D205" s="164"/>
      <c r="E205" s="165">
        <v>6098711213</v>
      </c>
      <c r="F205" s="146"/>
      <c r="G205" s="165">
        <v>-7108487419</v>
      </c>
      <c r="H205" s="164"/>
      <c r="I205" s="165">
        <f t="shared" si="6"/>
        <v>-1009776206</v>
      </c>
      <c r="J205" s="165"/>
      <c r="K205" s="146">
        <v>266641</v>
      </c>
      <c r="L205" s="165"/>
      <c r="M205" s="165">
        <v>7541639324</v>
      </c>
      <c r="N205" s="164"/>
      <c r="O205" s="165">
        <v>-8744217180</v>
      </c>
      <c r="P205" s="165"/>
      <c r="Q205" s="165">
        <f t="shared" si="7"/>
        <v>-1202577856</v>
      </c>
    </row>
    <row r="206" spans="1:17" ht="21.75">
      <c r="A206" s="163" t="s">
        <v>343</v>
      </c>
      <c r="B206" s="164"/>
      <c r="C206" s="165">
        <v>866857</v>
      </c>
      <c r="D206" s="164"/>
      <c r="E206" s="165">
        <v>2992150752</v>
      </c>
      <c r="F206" s="146"/>
      <c r="G206" s="165">
        <v>-3441198049</v>
      </c>
      <c r="H206" s="164"/>
      <c r="I206" s="165">
        <f t="shared" si="6"/>
        <v>-449047297</v>
      </c>
      <c r="J206" s="165"/>
      <c r="K206" s="146">
        <v>2550289</v>
      </c>
      <c r="L206" s="165"/>
      <c r="M206" s="165">
        <v>9882606217</v>
      </c>
      <c r="N206" s="164"/>
      <c r="O206" s="165">
        <v>-10124929288</v>
      </c>
      <c r="P206" s="165"/>
      <c r="Q206" s="165">
        <f t="shared" si="7"/>
        <v>-242323071</v>
      </c>
    </row>
    <row r="207" spans="1:17" ht="21.75">
      <c r="A207" s="163" t="s">
        <v>339</v>
      </c>
      <c r="B207" s="164"/>
      <c r="C207" s="165">
        <v>167496</v>
      </c>
      <c r="D207" s="164"/>
      <c r="E207" s="165">
        <v>3573924338</v>
      </c>
      <c r="F207" s="146"/>
      <c r="G207" s="165">
        <v>-2591942942</v>
      </c>
      <c r="H207" s="164"/>
      <c r="I207" s="165">
        <f t="shared" si="6"/>
        <v>981981396</v>
      </c>
      <c r="J207" s="165"/>
      <c r="K207" s="146">
        <v>814148</v>
      </c>
      <c r="L207" s="165"/>
      <c r="M207" s="165">
        <v>17685624002</v>
      </c>
      <c r="N207" s="164"/>
      <c r="O207" s="165">
        <v>-12594730690</v>
      </c>
      <c r="P207" s="165"/>
      <c r="Q207" s="165">
        <f t="shared" si="7"/>
        <v>5090893312</v>
      </c>
    </row>
    <row r="208" spans="1:17" ht="21.75">
      <c r="A208" s="163" t="s">
        <v>335</v>
      </c>
      <c r="B208" s="164"/>
      <c r="C208" s="165">
        <v>2092382</v>
      </c>
      <c r="D208" s="164"/>
      <c r="E208" s="165">
        <v>35950908576</v>
      </c>
      <c r="F208" s="146"/>
      <c r="G208" s="165">
        <v>-32238163707</v>
      </c>
      <c r="H208" s="164"/>
      <c r="I208" s="165">
        <f t="shared" si="6"/>
        <v>3712744869</v>
      </c>
      <c r="J208" s="165"/>
      <c r="K208" s="146">
        <v>3487471</v>
      </c>
      <c r="L208" s="165"/>
      <c r="M208" s="165">
        <v>59838498608</v>
      </c>
      <c r="N208" s="164"/>
      <c r="O208" s="165">
        <v>-53670732839</v>
      </c>
      <c r="P208" s="165"/>
      <c r="Q208" s="165">
        <f t="shared" si="7"/>
        <v>6167765769</v>
      </c>
    </row>
    <row r="209" spans="1:17" ht="21.75">
      <c r="A209" s="163" t="s">
        <v>340</v>
      </c>
      <c r="B209" s="164"/>
      <c r="C209" s="165">
        <v>1216085</v>
      </c>
      <c r="D209" s="164"/>
      <c r="E209" s="165">
        <v>9214959396</v>
      </c>
      <c r="F209" s="146"/>
      <c r="G209" s="165">
        <v>-10251342612</v>
      </c>
      <c r="H209" s="164"/>
      <c r="I209" s="165">
        <f t="shared" si="6"/>
        <v>-1036383216</v>
      </c>
      <c r="J209" s="165"/>
      <c r="K209" s="146">
        <v>1421219</v>
      </c>
      <c r="L209" s="165"/>
      <c r="M209" s="165">
        <v>10855152373</v>
      </c>
      <c r="N209" s="164"/>
      <c r="O209" s="165">
        <v>-11994761171</v>
      </c>
      <c r="P209" s="165"/>
      <c r="Q209" s="165">
        <f t="shared" si="7"/>
        <v>-1139608798</v>
      </c>
    </row>
    <row r="210" spans="1:17" ht="21.75">
      <c r="A210" s="163" t="s">
        <v>342</v>
      </c>
      <c r="B210" s="164"/>
      <c r="C210" s="165">
        <v>0</v>
      </c>
      <c r="D210" s="164"/>
      <c r="E210" s="165">
        <v>0</v>
      </c>
      <c r="F210" s="146"/>
      <c r="G210" s="165">
        <v>0</v>
      </c>
      <c r="H210" s="164"/>
      <c r="I210" s="165">
        <f t="shared" si="6"/>
        <v>0</v>
      </c>
      <c r="J210" s="165"/>
      <c r="K210" s="146">
        <v>11300000</v>
      </c>
      <c r="L210" s="165"/>
      <c r="M210" s="165">
        <v>68879719632</v>
      </c>
      <c r="N210" s="164"/>
      <c r="O210" s="165">
        <v>-79063724736</v>
      </c>
      <c r="P210" s="165"/>
      <c r="Q210" s="165">
        <f t="shared" si="7"/>
        <v>-10184005104</v>
      </c>
    </row>
    <row r="211" spans="1:17" ht="21.75">
      <c r="A211" s="163" t="s">
        <v>131</v>
      </c>
      <c r="B211" s="164"/>
      <c r="C211" s="165">
        <v>0</v>
      </c>
      <c r="D211" s="164"/>
      <c r="E211" s="165">
        <v>0</v>
      </c>
      <c r="F211" s="146"/>
      <c r="G211" s="165">
        <v>0</v>
      </c>
      <c r="H211" s="164"/>
      <c r="I211" s="165">
        <f t="shared" si="6"/>
        <v>0</v>
      </c>
      <c r="J211" s="165"/>
      <c r="K211" s="146">
        <v>2075239</v>
      </c>
      <c r="L211" s="165"/>
      <c r="M211" s="165">
        <v>3261435449</v>
      </c>
      <c r="N211" s="164"/>
      <c r="O211" s="165">
        <v>-3999946288</v>
      </c>
      <c r="P211" s="165"/>
      <c r="Q211" s="165">
        <f t="shared" si="7"/>
        <v>-738510839</v>
      </c>
    </row>
    <row r="212" spans="1:17" ht="21.75">
      <c r="A212" s="163" t="s">
        <v>352</v>
      </c>
      <c r="B212" s="164"/>
      <c r="C212" s="165">
        <v>140763</v>
      </c>
      <c r="D212" s="164"/>
      <c r="E212" s="165">
        <v>6837883934</v>
      </c>
      <c r="F212" s="146"/>
      <c r="G212" s="165">
        <v>-6199784655</v>
      </c>
      <c r="H212" s="164"/>
      <c r="I212" s="165">
        <f t="shared" si="6"/>
        <v>638099279</v>
      </c>
      <c r="J212" s="165"/>
      <c r="K212" s="146">
        <v>166021</v>
      </c>
      <c r="L212" s="165"/>
      <c r="M212" s="165">
        <v>7922320810</v>
      </c>
      <c r="N212" s="164"/>
      <c r="O212" s="165">
        <v>-7307756468</v>
      </c>
      <c r="P212" s="165"/>
      <c r="Q212" s="165">
        <f t="shared" si="7"/>
        <v>614564342</v>
      </c>
    </row>
    <row r="213" spans="1:17" ht="21.75">
      <c r="A213" s="163" t="s">
        <v>355</v>
      </c>
      <c r="B213" s="164"/>
      <c r="C213" s="165">
        <v>86109</v>
      </c>
      <c r="D213" s="164"/>
      <c r="E213" s="165">
        <v>3437426007</v>
      </c>
      <c r="F213" s="146"/>
      <c r="G213" s="165">
        <v>-3240131579</v>
      </c>
      <c r="H213" s="164"/>
      <c r="I213" s="165">
        <f t="shared" si="6"/>
        <v>197294428</v>
      </c>
      <c r="J213" s="165"/>
      <c r="K213" s="146">
        <v>113723</v>
      </c>
      <c r="L213" s="165"/>
      <c r="M213" s="165">
        <v>4471748290</v>
      </c>
      <c r="N213" s="164"/>
      <c r="O213" s="165">
        <v>-4280122802</v>
      </c>
      <c r="P213" s="165"/>
      <c r="Q213" s="165">
        <f t="shared" si="7"/>
        <v>191625488</v>
      </c>
    </row>
    <row r="214" spans="1:17" ht="21.75">
      <c r="A214" s="163" t="s">
        <v>253</v>
      </c>
      <c r="B214" s="164"/>
      <c r="C214" s="165">
        <v>138964</v>
      </c>
      <c r="D214" s="164"/>
      <c r="E214" s="165">
        <v>1866905912</v>
      </c>
      <c r="F214" s="146"/>
      <c r="G214" s="165">
        <v>-2003097667</v>
      </c>
      <c r="H214" s="164"/>
      <c r="I214" s="165">
        <f t="shared" si="6"/>
        <v>-136191755</v>
      </c>
      <c r="J214" s="165"/>
      <c r="K214" s="146">
        <v>3166514</v>
      </c>
      <c r="L214" s="165"/>
      <c r="M214" s="165">
        <v>43011329460</v>
      </c>
      <c r="N214" s="164"/>
      <c r="O214" s="165">
        <v>-45643740877</v>
      </c>
      <c r="P214" s="165"/>
      <c r="Q214" s="165">
        <f t="shared" si="7"/>
        <v>-2632411417</v>
      </c>
    </row>
    <row r="215" spans="1:17" ht="21.75">
      <c r="A215" s="163" t="s">
        <v>348</v>
      </c>
      <c r="B215" s="164"/>
      <c r="C215" s="165">
        <v>761220</v>
      </c>
      <c r="D215" s="164"/>
      <c r="E215" s="165">
        <v>6435572826</v>
      </c>
      <c r="F215" s="146"/>
      <c r="G215" s="165">
        <v>-7405317568</v>
      </c>
      <c r="H215" s="164"/>
      <c r="I215" s="165">
        <f t="shared" si="6"/>
        <v>-969744742</v>
      </c>
      <c r="J215" s="165"/>
      <c r="K215" s="146">
        <v>960157</v>
      </c>
      <c r="L215" s="165"/>
      <c r="M215" s="165">
        <v>8279454545</v>
      </c>
      <c r="N215" s="164"/>
      <c r="O215" s="165">
        <v>-9342023154</v>
      </c>
      <c r="P215" s="165"/>
      <c r="Q215" s="165">
        <f t="shared" si="7"/>
        <v>-1062568609</v>
      </c>
    </row>
    <row r="216" spans="1:17" ht="21.75">
      <c r="A216" s="163" t="s">
        <v>357</v>
      </c>
      <c r="B216" s="164"/>
      <c r="C216" s="165">
        <v>298234</v>
      </c>
      <c r="D216" s="164"/>
      <c r="E216" s="165">
        <v>4490600663</v>
      </c>
      <c r="F216" s="146"/>
      <c r="G216" s="165">
        <v>-5089019839</v>
      </c>
      <c r="H216" s="164"/>
      <c r="I216" s="165">
        <f t="shared" si="6"/>
        <v>-598419176</v>
      </c>
      <c r="J216" s="165"/>
      <c r="K216" s="146">
        <v>363058</v>
      </c>
      <c r="L216" s="165"/>
      <c r="M216" s="165">
        <v>5399794437</v>
      </c>
      <c r="N216" s="164"/>
      <c r="O216" s="165">
        <v>-6250023650</v>
      </c>
      <c r="P216" s="165"/>
      <c r="Q216" s="165">
        <f t="shared" si="7"/>
        <v>-850229213</v>
      </c>
    </row>
    <row r="217" spans="1:17" ht="21.75">
      <c r="A217" s="163" t="s">
        <v>350</v>
      </c>
      <c r="B217" s="164"/>
      <c r="C217" s="165">
        <v>628910</v>
      </c>
      <c r="D217" s="164"/>
      <c r="E217" s="165">
        <v>11602100140</v>
      </c>
      <c r="F217" s="146"/>
      <c r="G217" s="165">
        <v>-12795383014</v>
      </c>
      <c r="H217" s="164"/>
      <c r="I217" s="165">
        <f t="shared" si="6"/>
        <v>-1193282874</v>
      </c>
      <c r="J217" s="165"/>
      <c r="K217" s="146">
        <v>687493</v>
      </c>
      <c r="L217" s="165"/>
      <c r="M217" s="165">
        <v>12854116331</v>
      </c>
      <c r="N217" s="164"/>
      <c r="O217" s="165">
        <v>-14073309286</v>
      </c>
      <c r="P217" s="165"/>
      <c r="Q217" s="165">
        <f t="shared" si="7"/>
        <v>-1219192955</v>
      </c>
    </row>
    <row r="218" spans="1:17" ht="21.75">
      <c r="A218" s="163" t="s">
        <v>121</v>
      </c>
      <c r="B218" s="164"/>
      <c r="C218" s="165">
        <v>293590</v>
      </c>
      <c r="D218" s="164"/>
      <c r="E218" s="165">
        <v>6955752686</v>
      </c>
      <c r="F218" s="146"/>
      <c r="G218" s="165">
        <v>-7217840437</v>
      </c>
      <c r="H218" s="164"/>
      <c r="I218" s="165">
        <f t="shared" si="6"/>
        <v>-262087751</v>
      </c>
      <c r="J218" s="165"/>
      <c r="K218" s="146">
        <v>372234</v>
      </c>
      <c r="L218" s="165"/>
      <c r="M218" s="165">
        <v>8704249615</v>
      </c>
      <c r="N218" s="164"/>
      <c r="O218" s="165">
        <v>-9159490927</v>
      </c>
      <c r="P218" s="165"/>
      <c r="Q218" s="165">
        <f t="shared" si="7"/>
        <v>-455241312</v>
      </c>
    </row>
    <row r="219" spans="1:17" ht="21.75">
      <c r="A219" s="163" t="s">
        <v>366</v>
      </c>
      <c r="B219" s="164"/>
      <c r="C219" s="165">
        <v>1902947</v>
      </c>
      <c r="D219" s="164"/>
      <c r="E219" s="165">
        <v>14496972846</v>
      </c>
      <c r="F219" s="146"/>
      <c r="G219" s="165">
        <v>-13038251774</v>
      </c>
      <c r="H219" s="164"/>
      <c r="I219" s="165">
        <f t="shared" si="6"/>
        <v>1458721072</v>
      </c>
      <c r="J219" s="165"/>
      <c r="K219" s="146">
        <v>4915606</v>
      </c>
      <c r="L219" s="165"/>
      <c r="M219" s="165">
        <v>37468876452</v>
      </c>
      <c r="N219" s="164"/>
      <c r="O219" s="165">
        <v>-33551911199</v>
      </c>
      <c r="P219" s="165"/>
      <c r="Q219" s="165">
        <f t="shared" si="7"/>
        <v>3916965253</v>
      </c>
    </row>
    <row r="220" spans="1:17" ht="21.75">
      <c r="A220" s="163" t="s">
        <v>353</v>
      </c>
      <c r="B220" s="164"/>
      <c r="C220" s="165">
        <v>64754</v>
      </c>
      <c r="D220" s="164"/>
      <c r="E220" s="165">
        <v>9176609938</v>
      </c>
      <c r="F220" s="146"/>
      <c r="G220" s="165">
        <v>-8660440520</v>
      </c>
      <c r="H220" s="164"/>
      <c r="I220" s="165">
        <f t="shared" si="6"/>
        <v>516169418</v>
      </c>
      <c r="J220" s="165"/>
      <c r="K220" s="146">
        <v>77765</v>
      </c>
      <c r="L220" s="165"/>
      <c r="M220" s="165">
        <v>11009900700</v>
      </c>
      <c r="N220" s="164"/>
      <c r="O220" s="165">
        <v>-10394941864</v>
      </c>
      <c r="P220" s="165"/>
      <c r="Q220" s="165">
        <f t="shared" si="7"/>
        <v>614958836</v>
      </c>
    </row>
    <row r="221" spans="1:17" ht="21.75">
      <c r="A221" s="163" t="s">
        <v>347</v>
      </c>
      <c r="B221" s="164"/>
      <c r="C221" s="165">
        <v>1683404</v>
      </c>
      <c r="D221" s="164"/>
      <c r="E221" s="165">
        <v>5916710026</v>
      </c>
      <c r="F221" s="146"/>
      <c r="G221" s="165">
        <v>-6237477520</v>
      </c>
      <c r="H221" s="164"/>
      <c r="I221" s="165">
        <f t="shared" si="6"/>
        <v>-320767494</v>
      </c>
      <c r="J221" s="165"/>
      <c r="K221" s="146">
        <v>2107973</v>
      </c>
      <c r="L221" s="165"/>
      <c r="M221" s="165">
        <v>7499374645</v>
      </c>
      <c r="N221" s="164"/>
      <c r="O221" s="165">
        <v>-7807394742</v>
      </c>
      <c r="P221" s="165"/>
      <c r="Q221" s="165">
        <f t="shared" si="7"/>
        <v>-308020097</v>
      </c>
    </row>
    <row r="222" spans="1:17" ht="21.75">
      <c r="A222" s="163" t="s">
        <v>356</v>
      </c>
      <c r="B222" s="164"/>
      <c r="C222" s="165">
        <v>388878</v>
      </c>
      <c r="D222" s="164"/>
      <c r="E222" s="165">
        <v>6558321858</v>
      </c>
      <c r="F222" s="146"/>
      <c r="G222" s="165">
        <v>-6346113375</v>
      </c>
      <c r="H222" s="164"/>
      <c r="I222" s="165">
        <f t="shared" si="6"/>
        <v>212208483</v>
      </c>
      <c r="J222" s="165"/>
      <c r="K222" s="146">
        <v>513254</v>
      </c>
      <c r="L222" s="165"/>
      <c r="M222" s="165">
        <v>8659215832</v>
      </c>
      <c r="N222" s="164"/>
      <c r="O222" s="165">
        <v>-8375809574</v>
      </c>
      <c r="P222" s="165"/>
      <c r="Q222" s="165">
        <f t="shared" si="7"/>
        <v>283406258</v>
      </c>
    </row>
    <row r="223" spans="1:17" ht="21.75">
      <c r="A223" s="163" t="s">
        <v>358</v>
      </c>
      <c r="B223" s="164"/>
      <c r="C223" s="165">
        <v>30014</v>
      </c>
      <c r="D223" s="164"/>
      <c r="E223" s="165">
        <v>1143241057</v>
      </c>
      <c r="F223" s="146"/>
      <c r="G223" s="165">
        <v>-1156802626</v>
      </c>
      <c r="H223" s="164"/>
      <c r="I223" s="165">
        <f t="shared" si="6"/>
        <v>-13561569</v>
      </c>
      <c r="J223" s="165"/>
      <c r="K223" s="146">
        <v>39068</v>
      </c>
      <c r="L223" s="165"/>
      <c r="M223" s="165">
        <v>1465033260</v>
      </c>
      <c r="N223" s="164"/>
      <c r="O223" s="165">
        <v>-1505762810</v>
      </c>
      <c r="P223" s="165"/>
      <c r="Q223" s="165">
        <f t="shared" si="7"/>
        <v>-40729550</v>
      </c>
    </row>
    <row r="224" spans="1:17" ht="21.75">
      <c r="A224" s="163" t="s">
        <v>371</v>
      </c>
      <c r="B224" s="164"/>
      <c r="C224" s="165">
        <v>728637</v>
      </c>
      <c r="D224" s="164"/>
      <c r="E224" s="165">
        <v>1901431838</v>
      </c>
      <c r="F224" s="146"/>
      <c r="G224" s="165">
        <v>-1798622088</v>
      </c>
      <c r="H224" s="164"/>
      <c r="I224" s="165">
        <f t="shared" si="6"/>
        <v>102809750</v>
      </c>
      <c r="J224" s="165"/>
      <c r="K224" s="146">
        <v>1131980</v>
      </c>
      <c r="L224" s="165"/>
      <c r="M224" s="165">
        <v>2960803457</v>
      </c>
      <c r="N224" s="164"/>
      <c r="O224" s="165">
        <v>-2748748432</v>
      </c>
      <c r="P224" s="165"/>
      <c r="Q224" s="165">
        <f t="shared" si="7"/>
        <v>212055025</v>
      </c>
    </row>
    <row r="225" spans="1:17" ht="21.75">
      <c r="A225" s="163" t="s">
        <v>351</v>
      </c>
      <c r="B225" s="164"/>
      <c r="C225" s="165">
        <v>1951377</v>
      </c>
      <c r="D225" s="164"/>
      <c r="E225" s="165">
        <v>4254449540</v>
      </c>
      <c r="F225" s="146"/>
      <c r="G225" s="165">
        <v>-3659663301</v>
      </c>
      <c r="H225" s="164"/>
      <c r="I225" s="165">
        <f t="shared" si="6"/>
        <v>594786239</v>
      </c>
      <c r="J225" s="165"/>
      <c r="K225" s="146">
        <v>11669772</v>
      </c>
      <c r="L225" s="165"/>
      <c r="M225" s="165">
        <v>25383409663</v>
      </c>
      <c r="N225" s="164"/>
      <c r="O225" s="165">
        <v>-21406374449</v>
      </c>
      <c r="P225" s="165"/>
      <c r="Q225" s="165">
        <f t="shared" si="7"/>
        <v>3977035214</v>
      </c>
    </row>
    <row r="226" spans="1:17" ht="21.75">
      <c r="A226" s="163" t="s">
        <v>354</v>
      </c>
      <c r="B226" s="164"/>
      <c r="C226" s="165">
        <v>99175</v>
      </c>
      <c r="D226" s="164"/>
      <c r="E226" s="165">
        <v>4443947615</v>
      </c>
      <c r="F226" s="146"/>
      <c r="G226" s="165">
        <v>-4759277681</v>
      </c>
      <c r="H226" s="164"/>
      <c r="I226" s="165">
        <f t="shared" si="6"/>
        <v>-315330066</v>
      </c>
      <c r="J226" s="165"/>
      <c r="K226" s="146">
        <v>124879</v>
      </c>
      <c r="L226" s="165"/>
      <c r="M226" s="165">
        <v>5598467664</v>
      </c>
      <c r="N226" s="164"/>
      <c r="O226" s="165">
        <v>-5995174260</v>
      </c>
      <c r="P226" s="165"/>
      <c r="Q226" s="165">
        <f t="shared" si="7"/>
        <v>-396706596</v>
      </c>
    </row>
    <row r="227" spans="1:17" ht="21.75">
      <c r="A227" s="163" t="s">
        <v>175</v>
      </c>
      <c r="B227" s="164"/>
      <c r="C227" s="165">
        <v>5849760</v>
      </c>
      <c r="D227" s="164"/>
      <c r="E227" s="165">
        <v>6319702139</v>
      </c>
      <c r="F227" s="146"/>
      <c r="G227" s="165">
        <v>-8367312328</v>
      </c>
      <c r="H227" s="164"/>
      <c r="I227" s="165">
        <f t="shared" si="6"/>
        <v>-2047610189</v>
      </c>
      <c r="J227" s="165"/>
      <c r="K227" s="146">
        <v>16201624</v>
      </c>
      <c r="L227" s="165"/>
      <c r="M227" s="165">
        <v>18350833914</v>
      </c>
      <c r="N227" s="164"/>
      <c r="O227" s="165">
        <v>-23195425251</v>
      </c>
      <c r="P227" s="165"/>
      <c r="Q227" s="165">
        <f t="shared" si="7"/>
        <v>-4844591337</v>
      </c>
    </row>
    <row r="228" spans="1:17" ht="21.75">
      <c r="A228" s="163" t="s">
        <v>365</v>
      </c>
      <c r="B228" s="164"/>
      <c r="C228" s="165">
        <v>2674908</v>
      </c>
      <c r="D228" s="164"/>
      <c r="E228" s="165">
        <v>11644458911</v>
      </c>
      <c r="F228" s="146"/>
      <c r="G228" s="165">
        <v>-10243418604</v>
      </c>
      <c r="H228" s="164"/>
      <c r="I228" s="165">
        <f t="shared" si="6"/>
        <v>1401040307</v>
      </c>
      <c r="J228" s="165"/>
      <c r="K228" s="146">
        <v>5307023</v>
      </c>
      <c r="L228" s="165"/>
      <c r="M228" s="165">
        <v>23440990923</v>
      </c>
      <c r="N228" s="164"/>
      <c r="O228" s="165">
        <v>-20314727016</v>
      </c>
      <c r="P228" s="165"/>
      <c r="Q228" s="165">
        <f t="shared" si="7"/>
        <v>3126263907</v>
      </c>
    </row>
    <row r="229" spans="1:17" ht="21.75">
      <c r="A229" s="163" t="s">
        <v>374</v>
      </c>
      <c r="B229" s="164"/>
      <c r="C229" s="165">
        <v>426177</v>
      </c>
      <c r="D229" s="164"/>
      <c r="E229" s="165">
        <v>20725007625</v>
      </c>
      <c r="F229" s="146"/>
      <c r="G229" s="165">
        <v>-19139477558</v>
      </c>
      <c r="H229" s="164"/>
      <c r="I229" s="165">
        <f t="shared" si="6"/>
        <v>1585530067</v>
      </c>
      <c r="J229" s="165"/>
      <c r="K229" s="146">
        <v>467072</v>
      </c>
      <c r="L229" s="165"/>
      <c r="M229" s="165">
        <v>22586349369</v>
      </c>
      <c r="N229" s="164"/>
      <c r="O229" s="165">
        <v>-20917196941</v>
      </c>
      <c r="P229" s="165"/>
      <c r="Q229" s="165">
        <f t="shared" si="7"/>
        <v>1669152428</v>
      </c>
    </row>
    <row r="230" spans="1:17" ht="21.75">
      <c r="A230" s="163" t="s">
        <v>370</v>
      </c>
      <c r="B230" s="164"/>
      <c r="C230" s="165">
        <v>702885</v>
      </c>
      <c r="D230" s="164"/>
      <c r="E230" s="165">
        <v>5572994256</v>
      </c>
      <c r="F230" s="146"/>
      <c r="G230" s="165">
        <v>-5837567133</v>
      </c>
      <c r="H230" s="164"/>
      <c r="I230" s="165">
        <f t="shared" si="6"/>
        <v>-264572877</v>
      </c>
      <c r="J230" s="165"/>
      <c r="K230" s="146">
        <v>842194</v>
      </c>
      <c r="L230" s="165"/>
      <c r="M230" s="165">
        <v>6717513732</v>
      </c>
      <c r="N230" s="164"/>
      <c r="O230" s="165">
        <v>-6981690384</v>
      </c>
      <c r="P230" s="165"/>
      <c r="Q230" s="165">
        <f t="shared" si="7"/>
        <v>-264176652</v>
      </c>
    </row>
    <row r="231" spans="1:17" ht="21.75">
      <c r="A231" s="163" t="s">
        <v>372</v>
      </c>
      <c r="B231" s="164"/>
      <c r="C231" s="165">
        <v>330642</v>
      </c>
      <c r="D231" s="164"/>
      <c r="E231" s="165">
        <v>4562979560</v>
      </c>
      <c r="F231" s="146"/>
      <c r="G231" s="165">
        <v>-4527413910</v>
      </c>
      <c r="H231" s="164"/>
      <c r="I231" s="165">
        <f t="shared" si="6"/>
        <v>35565650</v>
      </c>
      <c r="J231" s="165"/>
      <c r="K231" s="146">
        <v>354568</v>
      </c>
      <c r="L231" s="165"/>
      <c r="M231" s="165">
        <v>4910599790</v>
      </c>
      <c r="N231" s="164"/>
      <c r="O231" s="165">
        <v>-4853985928</v>
      </c>
      <c r="P231" s="165"/>
      <c r="Q231" s="165">
        <f t="shared" si="7"/>
        <v>56613862</v>
      </c>
    </row>
    <row r="232" spans="1:17" ht="21.75">
      <c r="A232" s="163" t="s">
        <v>373</v>
      </c>
      <c r="B232" s="164"/>
      <c r="C232" s="165">
        <v>837275</v>
      </c>
      <c r="D232" s="164"/>
      <c r="E232" s="165">
        <v>6917548666</v>
      </c>
      <c r="F232" s="146"/>
      <c r="G232" s="165">
        <v>-7304041256</v>
      </c>
      <c r="H232" s="164"/>
      <c r="I232" s="165">
        <f t="shared" si="6"/>
        <v>-386492590</v>
      </c>
      <c r="J232" s="165"/>
      <c r="K232" s="146">
        <v>939938</v>
      </c>
      <c r="L232" s="165"/>
      <c r="M232" s="165">
        <v>7829380763</v>
      </c>
      <c r="N232" s="164"/>
      <c r="O232" s="165">
        <v>-8183524532</v>
      </c>
      <c r="P232" s="165"/>
      <c r="Q232" s="165">
        <f t="shared" si="7"/>
        <v>-354143769</v>
      </c>
    </row>
    <row r="233" spans="1:17" ht="21.75">
      <c r="A233" s="163" t="s">
        <v>306</v>
      </c>
      <c r="B233" s="164"/>
      <c r="C233" s="165">
        <v>12437776</v>
      </c>
      <c r="D233" s="164"/>
      <c r="E233" s="165">
        <v>60953392896</v>
      </c>
      <c r="F233" s="146"/>
      <c r="G233" s="165">
        <v>-67342445013</v>
      </c>
      <c r="H233" s="164"/>
      <c r="I233" s="165">
        <f t="shared" si="6"/>
        <v>-6389052117</v>
      </c>
      <c r="J233" s="165"/>
      <c r="K233" s="146">
        <v>14837776</v>
      </c>
      <c r="L233" s="165"/>
      <c r="M233" s="165">
        <v>76271704325</v>
      </c>
      <c r="N233" s="164"/>
      <c r="O233" s="165">
        <v>-80336879712</v>
      </c>
      <c r="P233" s="165"/>
      <c r="Q233" s="165">
        <f t="shared" si="7"/>
        <v>-4065175387</v>
      </c>
    </row>
    <row r="234" spans="1:17" ht="21.75">
      <c r="A234" s="163" t="s">
        <v>424</v>
      </c>
      <c r="B234" s="164"/>
      <c r="C234" s="165">
        <v>77675</v>
      </c>
      <c r="D234" s="164"/>
      <c r="E234" s="165">
        <v>6379074026</v>
      </c>
      <c r="F234" s="146"/>
      <c r="G234" s="165">
        <v>-6415528379</v>
      </c>
      <c r="H234" s="164"/>
      <c r="I234" s="165">
        <f t="shared" si="6"/>
        <v>-36454353</v>
      </c>
      <c r="J234" s="165"/>
      <c r="K234" s="146">
        <v>77867</v>
      </c>
      <c r="L234" s="165"/>
      <c r="M234" s="165">
        <v>6394656316</v>
      </c>
      <c r="N234" s="164"/>
      <c r="O234" s="165">
        <v>-6431275015</v>
      </c>
      <c r="P234" s="165"/>
      <c r="Q234" s="165">
        <f t="shared" si="7"/>
        <v>-36618699</v>
      </c>
    </row>
    <row r="235" spans="1:17" ht="21.75">
      <c r="A235" s="163" t="s">
        <v>425</v>
      </c>
      <c r="B235" s="164"/>
      <c r="C235" s="165">
        <v>89534</v>
      </c>
      <c r="D235" s="164"/>
      <c r="E235" s="165">
        <v>2242392619</v>
      </c>
      <c r="F235" s="146"/>
      <c r="G235" s="165">
        <v>-2017554293</v>
      </c>
      <c r="H235" s="164"/>
      <c r="I235" s="165">
        <f t="shared" si="6"/>
        <v>224838326</v>
      </c>
      <c r="J235" s="165"/>
      <c r="K235" s="146">
        <v>90244</v>
      </c>
      <c r="L235" s="165"/>
      <c r="M235" s="165">
        <v>2258420040</v>
      </c>
      <c r="N235" s="164"/>
      <c r="O235" s="165">
        <v>-2033553397</v>
      </c>
      <c r="P235" s="165"/>
      <c r="Q235" s="165">
        <f t="shared" si="7"/>
        <v>224866643</v>
      </c>
    </row>
    <row r="236" spans="1:17" ht="21.75">
      <c r="A236" s="163" t="s">
        <v>379</v>
      </c>
      <c r="B236" s="164"/>
      <c r="C236" s="165">
        <v>2580019</v>
      </c>
      <c r="D236" s="164"/>
      <c r="E236" s="165">
        <v>5441843899</v>
      </c>
      <c r="F236" s="146"/>
      <c r="G236" s="165">
        <v>-6004375117</v>
      </c>
      <c r="H236" s="164"/>
      <c r="I236" s="165">
        <f t="shared" si="6"/>
        <v>-562531218</v>
      </c>
      <c r="J236" s="165"/>
      <c r="K236" s="146">
        <v>2745385</v>
      </c>
      <c r="L236" s="165"/>
      <c r="M236" s="165">
        <v>5811621345</v>
      </c>
      <c r="N236" s="164"/>
      <c r="O236" s="165">
        <v>-6389224799</v>
      </c>
      <c r="P236" s="165"/>
      <c r="Q236" s="165">
        <f t="shared" si="7"/>
        <v>-577603454</v>
      </c>
    </row>
    <row r="237" spans="1:17" ht="21.75">
      <c r="A237" s="163" t="s">
        <v>380</v>
      </c>
      <c r="B237" s="164"/>
      <c r="C237" s="165">
        <v>2513837</v>
      </c>
      <c r="D237" s="164"/>
      <c r="E237" s="165">
        <v>4289263784</v>
      </c>
      <c r="F237" s="146"/>
      <c r="G237" s="165">
        <v>-4830732598</v>
      </c>
      <c r="H237" s="164"/>
      <c r="I237" s="165">
        <f t="shared" si="6"/>
        <v>-541468814</v>
      </c>
      <c r="J237" s="165"/>
      <c r="K237" s="146">
        <v>2660072</v>
      </c>
      <c r="L237" s="165"/>
      <c r="M237" s="165">
        <v>4559930989</v>
      </c>
      <c r="N237" s="164"/>
      <c r="O237" s="165">
        <v>-5111746115</v>
      </c>
      <c r="P237" s="165"/>
      <c r="Q237" s="165">
        <f t="shared" si="7"/>
        <v>-551815126</v>
      </c>
    </row>
    <row r="238" spans="1:17" ht="21.75">
      <c r="A238" s="163" t="s">
        <v>418</v>
      </c>
      <c r="B238" s="164"/>
      <c r="C238" s="165">
        <v>675573</v>
      </c>
      <c r="D238" s="164"/>
      <c r="E238" s="165">
        <v>5015492121</v>
      </c>
      <c r="F238" s="146"/>
      <c r="G238" s="165">
        <v>-5227330917</v>
      </c>
      <c r="H238" s="164"/>
      <c r="I238" s="165">
        <f t="shared" si="6"/>
        <v>-211838796</v>
      </c>
      <c r="J238" s="165"/>
      <c r="K238" s="146">
        <v>718239</v>
      </c>
      <c r="L238" s="165"/>
      <c r="M238" s="165">
        <v>5358224943</v>
      </c>
      <c r="N238" s="164"/>
      <c r="O238" s="165">
        <v>-5557464452</v>
      </c>
      <c r="P238" s="165"/>
      <c r="Q238" s="165">
        <f t="shared" si="7"/>
        <v>-199239509</v>
      </c>
    </row>
    <row r="239" spans="1:17" ht="21.75">
      <c r="A239" s="163" t="s">
        <v>377</v>
      </c>
      <c r="B239" s="164"/>
      <c r="C239" s="165">
        <v>319993</v>
      </c>
      <c r="D239" s="164"/>
      <c r="E239" s="165">
        <v>3003603023</v>
      </c>
      <c r="F239" s="146"/>
      <c r="G239" s="165">
        <v>-2836244988</v>
      </c>
      <c r="H239" s="164"/>
      <c r="I239" s="165">
        <f t="shared" si="6"/>
        <v>167358035</v>
      </c>
      <c r="J239" s="165"/>
      <c r="K239" s="146">
        <v>341786</v>
      </c>
      <c r="L239" s="165"/>
      <c r="M239" s="165">
        <v>3201537856</v>
      </c>
      <c r="N239" s="164"/>
      <c r="O239" s="165">
        <v>-3029406361</v>
      </c>
      <c r="P239" s="165"/>
      <c r="Q239" s="165">
        <f t="shared" si="7"/>
        <v>172131495</v>
      </c>
    </row>
    <row r="240" spans="1:17" ht="21.75">
      <c r="A240" s="163" t="s">
        <v>402</v>
      </c>
      <c r="B240" s="164"/>
      <c r="C240" s="165">
        <v>402020</v>
      </c>
      <c r="D240" s="164"/>
      <c r="E240" s="165">
        <v>7544303236</v>
      </c>
      <c r="F240" s="146"/>
      <c r="G240" s="165">
        <v>-7409726172</v>
      </c>
      <c r="H240" s="164"/>
      <c r="I240" s="165">
        <f t="shared" si="6"/>
        <v>134577064</v>
      </c>
      <c r="J240" s="165"/>
      <c r="K240" s="146">
        <v>425591</v>
      </c>
      <c r="L240" s="165"/>
      <c r="M240" s="165">
        <v>7996179450</v>
      </c>
      <c r="N240" s="164"/>
      <c r="O240" s="165">
        <v>-7844168878</v>
      </c>
      <c r="P240" s="165"/>
      <c r="Q240" s="165">
        <f>M240+O240</f>
        <v>152010572</v>
      </c>
    </row>
    <row r="241" spans="1:17" ht="21.75">
      <c r="A241" s="163" t="s">
        <v>399</v>
      </c>
      <c r="B241" s="164"/>
      <c r="C241" s="165">
        <v>622170</v>
      </c>
      <c r="D241" s="164"/>
      <c r="E241" s="165">
        <v>5144149276</v>
      </c>
      <c r="F241" s="146"/>
      <c r="G241" s="165">
        <v>-5591067799</v>
      </c>
      <c r="H241" s="164"/>
      <c r="I241" s="165">
        <f>G241+E241</f>
        <v>-446918523</v>
      </c>
      <c r="J241" s="165"/>
      <c r="K241" s="146">
        <v>672774</v>
      </c>
      <c r="L241" s="165"/>
      <c r="M241" s="165">
        <v>5591663035</v>
      </c>
      <c r="N241" s="164"/>
      <c r="O241" s="165">
        <v>-6045815529</v>
      </c>
      <c r="P241" s="165"/>
      <c r="Q241" s="165">
        <f t="shared" ref="Q241:Q291" si="8">M241+O241</f>
        <v>-454152494</v>
      </c>
    </row>
    <row r="242" spans="1:17" ht="21.75">
      <c r="A242" s="163" t="s">
        <v>407</v>
      </c>
      <c r="B242" s="164"/>
      <c r="C242" s="165">
        <v>42695</v>
      </c>
      <c r="D242" s="164"/>
      <c r="E242" s="165">
        <v>1713236598</v>
      </c>
      <c r="F242" s="146"/>
      <c r="G242" s="165">
        <v>-1802428262</v>
      </c>
      <c r="H242" s="164"/>
      <c r="I242" s="165">
        <f t="shared" ref="I242:I291" si="9">G242+E242</f>
        <v>-89191664</v>
      </c>
      <c r="J242" s="165"/>
      <c r="K242" s="146">
        <v>46090</v>
      </c>
      <c r="L242" s="165"/>
      <c r="M242" s="165">
        <v>1871289248</v>
      </c>
      <c r="N242" s="164"/>
      <c r="O242" s="165">
        <v>-1945752865</v>
      </c>
      <c r="P242" s="165"/>
      <c r="Q242" s="165">
        <f t="shared" si="8"/>
        <v>-74463617</v>
      </c>
    </row>
    <row r="243" spans="1:17" ht="21.75">
      <c r="A243" s="163" t="s">
        <v>386</v>
      </c>
      <c r="B243" s="164"/>
      <c r="C243" s="165">
        <v>182949</v>
      </c>
      <c r="D243" s="164"/>
      <c r="E243" s="165">
        <v>4843534878</v>
      </c>
      <c r="F243" s="146"/>
      <c r="G243" s="165">
        <v>-5393455644</v>
      </c>
      <c r="H243" s="164"/>
      <c r="I243" s="165">
        <f t="shared" si="9"/>
        <v>-549920766</v>
      </c>
      <c r="J243" s="165"/>
      <c r="K243" s="146">
        <v>193238</v>
      </c>
      <c r="L243" s="165"/>
      <c r="M243" s="165">
        <v>5147391367</v>
      </c>
      <c r="N243" s="164"/>
      <c r="O243" s="165">
        <v>-5697559511</v>
      </c>
      <c r="P243" s="165"/>
      <c r="Q243" s="165">
        <f t="shared" si="8"/>
        <v>-550168144</v>
      </c>
    </row>
    <row r="244" spans="1:17" ht="21.75">
      <c r="A244" s="163" t="s">
        <v>411</v>
      </c>
      <c r="B244" s="164"/>
      <c r="C244" s="165">
        <v>858736</v>
      </c>
      <c r="D244" s="164"/>
      <c r="E244" s="165">
        <v>5560992288</v>
      </c>
      <c r="F244" s="146"/>
      <c r="G244" s="165">
        <v>-5665333647</v>
      </c>
      <c r="H244" s="164"/>
      <c r="I244" s="165">
        <f t="shared" si="9"/>
        <v>-104341359</v>
      </c>
      <c r="J244" s="165"/>
      <c r="K244" s="146">
        <v>907800</v>
      </c>
      <c r="L244" s="165"/>
      <c r="M244" s="165">
        <v>5914166007</v>
      </c>
      <c r="N244" s="164"/>
      <c r="O244" s="165">
        <v>-5989023266</v>
      </c>
      <c r="P244" s="165"/>
      <c r="Q244" s="165">
        <f t="shared" si="8"/>
        <v>-74857259</v>
      </c>
    </row>
    <row r="245" spans="1:17" ht="21.75">
      <c r="A245" s="163" t="s">
        <v>417</v>
      </c>
      <c r="B245" s="164"/>
      <c r="C245" s="165">
        <v>389738</v>
      </c>
      <c r="D245" s="164"/>
      <c r="E245" s="165">
        <v>4120832900</v>
      </c>
      <c r="F245" s="146"/>
      <c r="G245" s="165">
        <v>-4534159750</v>
      </c>
      <c r="H245" s="164"/>
      <c r="I245" s="165">
        <f t="shared" si="9"/>
        <v>-413326850</v>
      </c>
      <c r="J245" s="165"/>
      <c r="K245" s="146">
        <v>422547</v>
      </c>
      <c r="L245" s="165"/>
      <c r="M245" s="165">
        <v>4534940508</v>
      </c>
      <c r="N245" s="164"/>
      <c r="O245" s="165">
        <v>-4915855269</v>
      </c>
      <c r="P245" s="165"/>
      <c r="Q245" s="165">
        <f t="shared" si="8"/>
        <v>-380914761</v>
      </c>
    </row>
    <row r="246" spans="1:17" ht="21.75">
      <c r="A246" s="163" t="s">
        <v>408</v>
      </c>
      <c r="B246" s="164"/>
      <c r="C246" s="165">
        <v>771908</v>
      </c>
      <c r="D246" s="164"/>
      <c r="E246" s="165">
        <v>15363738347</v>
      </c>
      <c r="F246" s="146"/>
      <c r="G246" s="165">
        <v>-14033151558</v>
      </c>
      <c r="H246" s="164"/>
      <c r="I246" s="165">
        <f t="shared" si="9"/>
        <v>1330586789</v>
      </c>
      <c r="J246" s="165"/>
      <c r="K246" s="146">
        <v>780954</v>
      </c>
      <c r="L246" s="165"/>
      <c r="M246" s="165">
        <v>15527054296</v>
      </c>
      <c r="N246" s="164"/>
      <c r="O246" s="165">
        <v>-14197606247</v>
      </c>
      <c r="P246" s="165"/>
      <c r="Q246" s="165">
        <f t="shared" si="8"/>
        <v>1329448049</v>
      </c>
    </row>
    <row r="247" spans="1:17" ht="21.75">
      <c r="A247" s="163" t="s">
        <v>397</v>
      </c>
      <c r="B247" s="164"/>
      <c r="C247" s="165">
        <v>548953</v>
      </c>
      <c r="D247" s="164"/>
      <c r="E247" s="165">
        <v>17037843978</v>
      </c>
      <c r="F247" s="146"/>
      <c r="G247" s="165">
        <v>-14517277790</v>
      </c>
      <c r="H247" s="164"/>
      <c r="I247" s="165">
        <f t="shared" si="9"/>
        <v>2520566188</v>
      </c>
      <c r="J247" s="165"/>
      <c r="K247" s="146">
        <v>553461</v>
      </c>
      <c r="L247" s="165"/>
      <c r="M247" s="165">
        <v>17487056163</v>
      </c>
      <c r="N247" s="164"/>
      <c r="O247" s="165">
        <v>-14994141115</v>
      </c>
      <c r="P247" s="165"/>
      <c r="Q247" s="165">
        <f t="shared" si="8"/>
        <v>2492915048</v>
      </c>
    </row>
    <row r="248" spans="1:17" ht="21.75">
      <c r="A248" s="163" t="s">
        <v>398</v>
      </c>
      <c r="B248" s="164"/>
      <c r="C248" s="165">
        <v>205664</v>
      </c>
      <c r="D248" s="164"/>
      <c r="E248" s="165">
        <v>7108719107</v>
      </c>
      <c r="F248" s="146"/>
      <c r="G248" s="165">
        <v>-8100306110</v>
      </c>
      <c r="H248" s="164"/>
      <c r="I248" s="165">
        <f t="shared" si="9"/>
        <v>-991587003</v>
      </c>
      <c r="J248" s="165"/>
      <c r="K248" s="146">
        <v>218741</v>
      </c>
      <c r="L248" s="165"/>
      <c r="M248" s="165">
        <v>7572023491</v>
      </c>
      <c r="N248" s="164"/>
      <c r="O248" s="165">
        <v>-8615358345</v>
      </c>
      <c r="P248" s="165"/>
      <c r="Q248" s="165">
        <f t="shared" si="8"/>
        <v>-1043334854</v>
      </c>
    </row>
    <row r="249" spans="1:17" ht="21.75">
      <c r="A249" s="163" t="s">
        <v>389</v>
      </c>
      <c r="B249" s="164"/>
      <c r="C249" s="165">
        <v>85192</v>
      </c>
      <c r="D249" s="164"/>
      <c r="E249" s="165">
        <v>5319180697</v>
      </c>
      <c r="F249" s="146"/>
      <c r="G249" s="165">
        <v>-6014732577</v>
      </c>
      <c r="H249" s="164"/>
      <c r="I249" s="165">
        <f t="shared" si="9"/>
        <v>-695551880</v>
      </c>
      <c r="J249" s="165"/>
      <c r="K249" s="146">
        <v>91178</v>
      </c>
      <c r="L249" s="165"/>
      <c r="M249" s="165">
        <v>5705143019</v>
      </c>
      <c r="N249" s="164"/>
      <c r="O249" s="165">
        <v>-6437356640</v>
      </c>
      <c r="P249" s="165"/>
      <c r="Q249" s="165">
        <f t="shared" si="8"/>
        <v>-732213621</v>
      </c>
    </row>
    <row r="250" spans="1:17" ht="21.75">
      <c r="A250" s="163" t="s">
        <v>382</v>
      </c>
      <c r="B250" s="164"/>
      <c r="C250" s="165">
        <v>38820</v>
      </c>
      <c r="D250" s="164"/>
      <c r="E250" s="165">
        <v>2678773829</v>
      </c>
      <c r="F250" s="146"/>
      <c r="G250" s="165">
        <v>-3298886329</v>
      </c>
      <c r="H250" s="164"/>
      <c r="I250" s="165">
        <f t="shared" si="9"/>
        <v>-620112500</v>
      </c>
      <c r="J250" s="165"/>
      <c r="K250" s="146">
        <v>40917</v>
      </c>
      <c r="L250" s="165"/>
      <c r="M250" s="165">
        <v>2834146908</v>
      </c>
      <c r="N250" s="164"/>
      <c r="O250" s="165">
        <v>-3477087374</v>
      </c>
      <c r="P250" s="165"/>
      <c r="Q250" s="165">
        <f t="shared" si="8"/>
        <v>-642940466</v>
      </c>
    </row>
    <row r="251" spans="1:17" ht="21.75">
      <c r="A251" s="163" t="s">
        <v>381</v>
      </c>
      <c r="B251" s="164"/>
      <c r="C251" s="165">
        <v>2250583</v>
      </c>
      <c r="D251" s="164"/>
      <c r="E251" s="165">
        <v>4938658603</v>
      </c>
      <c r="F251" s="146"/>
      <c r="G251" s="165">
        <v>-4788692759</v>
      </c>
      <c r="H251" s="164"/>
      <c r="I251" s="165">
        <f t="shared" si="9"/>
        <v>149965844</v>
      </c>
      <c r="J251" s="165"/>
      <c r="K251" s="146">
        <v>2369856</v>
      </c>
      <c r="L251" s="165"/>
      <c r="M251" s="165">
        <v>5183001318</v>
      </c>
      <c r="N251" s="164"/>
      <c r="O251" s="165">
        <v>-5042476669</v>
      </c>
      <c r="P251" s="165"/>
      <c r="Q251" s="165">
        <f t="shared" si="8"/>
        <v>140524649</v>
      </c>
    </row>
    <row r="252" spans="1:17" ht="21.75">
      <c r="A252" s="163" t="s">
        <v>391</v>
      </c>
      <c r="B252" s="164"/>
      <c r="C252" s="165">
        <v>98958</v>
      </c>
      <c r="D252" s="164"/>
      <c r="E252" s="165">
        <v>3539724719</v>
      </c>
      <c r="F252" s="146"/>
      <c r="G252" s="165">
        <v>-4392726692</v>
      </c>
      <c r="H252" s="164"/>
      <c r="I252" s="165">
        <f t="shared" si="9"/>
        <v>-853001973</v>
      </c>
      <c r="J252" s="165"/>
      <c r="K252" s="146">
        <v>105474</v>
      </c>
      <c r="L252" s="165"/>
      <c r="M252" s="165">
        <v>3815289300</v>
      </c>
      <c r="N252" s="164"/>
      <c r="O252" s="165">
        <v>-4681970686</v>
      </c>
      <c r="P252" s="165"/>
      <c r="Q252" s="165">
        <f t="shared" si="8"/>
        <v>-866681386</v>
      </c>
    </row>
    <row r="253" spans="1:17" ht="21.75">
      <c r="A253" s="163" t="s">
        <v>400</v>
      </c>
      <c r="B253" s="164"/>
      <c r="C253" s="165">
        <v>329883</v>
      </c>
      <c r="D253" s="164"/>
      <c r="E253" s="165">
        <v>3884650877</v>
      </c>
      <c r="F253" s="146"/>
      <c r="G253" s="165">
        <v>-4432759571</v>
      </c>
      <c r="H253" s="164"/>
      <c r="I253" s="165">
        <f t="shared" si="9"/>
        <v>-548108694</v>
      </c>
      <c r="J253" s="165"/>
      <c r="K253" s="146">
        <v>351936</v>
      </c>
      <c r="L253" s="165"/>
      <c r="M253" s="165">
        <v>4204241191</v>
      </c>
      <c r="N253" s="164"/>
      <c r="O253" s="165">
        <v>-4754958168</v>
      </c>
      <c r="P253" s="165"/>
      <c r="Q253" s="165">
        <f t="shared" si="8"/>
        <v>-550716977</v>
      </c>
    </row>
    <row r="254" spans="1:17" ht="21.75">
      <c r="A254" s="163" t="s">
        <v>409</v>
      </c>
      <c r="B254" s="164"/>
      <c r="C254" s="165">
        <v>1050589</v>
      </c>
      <c r="D254" s="164"/>
      <c r="E254" s="165">
        <v>5387366599</v>
      </c>
      <c r="F254" s="146"/>
      <c r="G254" s="165">
        <v>-5816471519</v>
      </c>
      <c r="H254" s="164"/>
      <c r="I254" s="165">
        <f t="shared" si="9"/>
        <v>-429104920</v>
      </c>
      <c r="J254" s="165"/>
      <c r="K254" s="146">
        <v>1119416</v>
      </c>
      <c r="L254" s="165"/>
      <c r="M254" s="165">
        <v>5756004166</v>
      </c>
      <c r="N254" s="164"/>
      <c r="O254" s="165">
        <v>-6197524705</v>
      </c>
      <c r="P254" s="165"/>
      <c r="Q254" s="165">
        <f t="shared" si="8"/>
        <v>-441520539</v>
      </c>
    </row>
    <row r="255" spans="1:17" ht="21.75">
      <c r="A255" s="163" t="s">
        <v>415</v>
      </c>
      <c r="B255" s="164"/>
      <c r="C255" s="165">
        <v>858206</v>
      </c>
      <c r="D255" s="164"/>
      <c r="E255" s="165">
        <v>5530119505</v>
      </c>
      <c r="F255" s="146"/>
      <c r="G255" s="165">
        <v>-4169591147</v>
      </c>
      <c r="H255" s="164"/>
      <c r="I255" s="165">
        <f t="shared" si="9"/>
        <v>1360528358</v>
      </c>
      <c r="J255" s="165"/>
      <c r="K255" s="146">
        <v>890637</v>
      </c>
      <c r="L255" s="165"/>
      <c r="M255" s="165">
        <v>5687200371</v>
      </c>
      <c r="N255" s="164"/>
      <c r="O255" s="165">
        <v>-4326249738</v>
      </c>
      <c r="P255" s="165"/>
      <c r="Q255" s="165">
        <f t="shared" si="8"/>
        <v>1360950633</v>
      </c>
    </row>
    <row r="256" spans="1:17" ht="21.75">
      <c r="A256" s="163" t="s">
        <v>393</v>
      </c>
      <c r="B256" s="164"/>
      <c r="C256" s="165">
        <v>1612103</v>
      </c>
      <c r="D256" s="164"/>
      <c r="E256" s="165">
        <v>3163972017</v>
      </c>
      <c r="F256" s="146"/>
      <c r="G256" s="165">
        <v>-3053363667</v>
      </c>
      <c r="H256" s="164"/>
      <c r="I256" s="165">
        <f t="shared" si="9"/>
        <v>110608350</v>
      </c>
      <c r="J256" s="165"/>
      <c r="K256" s="146">
        <v>1758024</v>
      </c>
      <c r="L256" s="165"/>
      <c r="M256" s="165">
        <v>3428345309</v>
      </c>
      <c r="N256" s="164"/>
      <c r="O256" s="165">
        <v>-3329741714</v>
      </c>
      <c r="P256" s="165"/>
      <c r="Q256" s="165">
        <f t="shared" si="8"/>
        <v>98603595</v>
      </c>
    </row>
    <row r="257" spans="1:17" ht="21.75">
      <c r="A257" s="163" t="s">
        <v>427</v>
      </c>
      <c r="B257" s="164"/>
      <c r="C257" s="165">
        <v>2187360</v>
      </c>
      <c r="D257" s="164"/>
      <c r="E257" s="165">
        <v>5210215424</v>
      </c>
      <c r="F257" s="146"/>
      <c r="G257" s="165">
        <v>-5529125467</v>
      </c>
      <c r="H257" s="164"/>
      <c r="I257" s="165">
        <f t="shared" si="9"/>
        <v>-318910043</v>
      </c>
      <c r="J257" s="165"/>
      <c r="K257" s="146">
        <v>2294558</v>
      </c>
      <c r="L257" s="165"/>
      <c r="M257" s="165">
        <v>5471731283</v>
      </c>
      <c r="N257" s="164"/>
      <c r="O257" s="165">
        <v>-5800376334</v>
      </c>
      <c r="P257" s="165"/>
      <c r="Q257" s="165">
        <f t="shared" si="8"/>
        <v>-328645051</v>
      </c>
    </row>
    <row r="258" spans="1:17" ht="21.75">
      <c r="A258" s="163" t="s">
        <v>390</v>
      </c>
      <c r="B258" s="164"/>
      <c r="C258" s="165">
        <v>226778</v>
      </c>
      <c r="D258" s="164"/>
      <c r="E258" s="165">
        <v>4818760326</v>
      </c>
      <c r="F258" s="146"/>
      <c r="G258" s="165">
        <v>-5405270885</v>
      </c>
      <c r="H258" s="164"/>
      <c r="I258" s="165">
        <f t="shared" si="9"/>
        <v>-586510559</v>
      </c>
      <c r="J258" s="165"/>
      <c r="K258" s="146">
        <v>240085</v>
      </c>
      <c r="L258" s="165"/>
      <c r="M258" s="165">
        <v>5121685853</v>
      </c>
      <c r="N258" s="164"/>
      <c r="O258" s="165">
        <v>-5722444241</v>
      </c>
      <c r="P258" s="165"/>
      <c r="Q258" s="165">
        <f t="shared" si="8"/>
        <v>-600758388</v>
      </c>
    </row>
    <row r="259" spans="1:17" ht="21.75">
      <c r="A259" s="163" t="s">
        <v>404</v>
      </c>
      <c r="B259" s="164"/>
      <c r="C259" s="165">
        <v>1993532</v>
      </c>
      <c r="D259" s="164"/>
      <c r="E259" s="165">
        <v>9417583236</v>
      </c>
      <c r="F259" s="146"/>
      <c r="G259" s="165">
        <v>-9080256928</v>
      </c>
      <c r="H259" s="164"/>
      <c r="I259" s="165">
        <f t="shared" si="9"/>
        <v>337326308</v>
      </c>
      <c r="J259" s="165"/>
      <c r="K259" s="146">
        <v>2051448</v>
      </c>
      <c r="L259" s="165"/>
      <c r="M259" s="165">
        <v>9703949374</v>
      </c>
      <c r="N259" s="164"/>
      <c r="O259" s="165">
        <v>-9344056133</v>
      </c>
      <c r="P259" s="165"/>
      <c r="Q259" s="165">
        <f t="shared" si="8"/>
        <v>359893241</v>
      </c>
    </row>
    <row r="260" spans="1:17" ht="21.75">
      <c r="A260" s="163" t="s">
        <v>401</v>
      </c>
      <c r="B260" s="164"/>
      <c r="C260" s="165">
        <v>1327524</v>
      </c>
      <c r="D260" s="164"/>
      <c r="E260" s="165">
        <v>6246361588</v>
      </c>
      <c r="F260" s="146"/>
      <c r="G260" s="165">
        <v>-7231683629</v>
      </c>
      <c r="H260" s="164"/>
      <c r="I260" s="165">
        <f t="shared" si="9"/>
        <v>-985322041</v>
      </c>
      <c r="J260" s="165"/>
      <c r="K260" s="146">
        <v>1344764</v>
      </c>
      <c r="L260" s="165"/>
      <c r="M260" s="165">
        <v>6337471328</v>
      </c>
      <c r="N260" s="164"/>
      <c r="O260" s="165">
        <v>-7325942429</v>
      </c>
      <c r="P260" s="165"/>
      <c r="Q260" s="165">
        <f t="shared" si="8"/>
        <v>-988471101</v>
      </c>
    </row>
    <row r="261" spans="1:17" ht="21.75">
      <c r="A261" s="163" t="s">
        <v>403</v>
      </c>
      <c r="B261" s="164"/>
      <c r="C261" s="165">
        <v>1987277</v>
      </c>
      <c r="D261" s="164"/>
      <c r="E261" s="165">
        <v>5061713441</v>
      </c>
      <c r="F261" s="146"/>
      <c r="G261" s="165">
        <v>-5819522766</v>
      </c>
      <c r="H261" s="164"/>
      <c r="I261" s="165">
        <f t="shared" si="9"/>
        <v>-757809325</v>
      </c>
      <c r="J261" s="165"/>
      <c r="K261" s="146">
        <v>2115782</v>
      </c>
      <c r="L261" s="165"/>
      <c r="M261" s="165">
        <v>5410855899</v>
      </c>
      <c r="N261" s="164"/>
      <c r="O261" s="165">
        <v>-6195835565</v>
      </c>
      <c r="P261" s="165"/>
      <c r="Q261" s="165">
        <f t="shared" si="8"/>
        <v>-784979666</v>
      </c>
    </row>
    <row r="262" spans="1:17" ht="21.75">
      <c r="A262" s="163" t="s">
        <v>383</v>
      </c>
      <c r="B262" s="164"/>
      <c r="C262" s="165">
        <v>954399</v>
      </c>
      <c r="D262" s="164"/>
      <c r="E262" s="165">
        <v>4116538084</v>
      </c>
      <c r="F262" s="146"/>
      <c r="G262" s="165">
        <v>-2831174845</v>
      </c>
      <c r="H262" s="164"/>
      <c r="I262" s="165">
        <f t="shared" si="9"/>
        <v>1285363239</v>
      </c>
      <c r="J262" s="165"/>
      <c r="K262" s="146">
        <v>1055154</v>
      </c>
      <c r="L262" s="165"/>
      <c r="M262" s="165">
        <v>4457705806</v>
      </c>
      <c r="N262" s="164"/>
      <c r="O262" s="165">
        <v>-3130059295</v>
      </c>
      <c r="P262" s="165"/>
      <c r="Q262" s="165">
        <f t="shared" si="8"/>
        <v>1327646511</v>
      </c>
    </row>
    <row r="263" spans="1:17" ht="21.75">
      <c r="A263" s="163" t="s">
        <v>416</v>
      </c>
      <c r="B263" s="164"/>
      <c r="C263" s="165">
        <v>2334668</v>
      </c>
      <c r="D263" s="164"/>
      <c r="E263" s="165">
        <v>4149888488</v>
      </c>
      <c r="F263" s="146"/>
      <c r="G263" s="165">
        <v>-4801445962</v>
      </c>
      <c r="H263" s="164"/>
      <c r="I263" s="165">
        <f t="shared" si="9"/>
        <v>-651557474</v>
      </c>
      <c r="J263" s="165"/>
      <c r="K263" s="146">
        <v>2521726</v>
      </c>
      <c r="L263" s="165"/>
      <c r="M263" s="165">
        <v>4515254516</v>
      </c>
      <c r="N263" s="164"/>
      <c r="O263" s="165">
        <v>-5186146861</v>
      </c>
      <c r="P263" s="165"/>
      <c r="Q263" s="165">
        <f t="shared" si="8"/>
        <v>-670892345</v>
      </c>
    </row>
    <row r="264" spans="1:17" ht="21.75">
      <c r="A264" s="163" t="s">
        <v>392</v>
      </c>
      <c r="B264" s="164"/>
      <c r="C264" s="165">
        <v>1162192</v>
      </c>
      <c r="D264" s="164"/>
      <c r="E264" s="165">
        <v>10745661038</v>
      </c>
      <c r="F264" s="146"/>
      <c r="G264" s="165">
        <v>-9923155027</v>
      </c>
      <c r="H264" s="164"/>
      <c r="I264" s="165">
        <f t="shared" si="9"/>
        <v>822506011</v>
      </c>
      <c r="J264" s="165"/>
      <c r="K264" s="146">
        <v>1198536</v>
      </c>
      <c r="L264" s="165"/>
      <c r="M264" s="165">
        <v>11047524164</v>
      </c>
      <c r="N264" s="164"/>
      <c r="O264" s="165">
        <v>-10233471346</v>
      </c>
      <c r="P264" s="165"/>
      <c r="Q264" s="165">
        <f t="shared" si="8"/>
        <v>814052818</v>
      </c>
    </row>
    <row r="265" spans="1:17" ht="21.75">
      <c r="A265" s="163" t="s">
        <v>405</v>
      </c>
      <c r="B265" s="164"/>
      <c r="C265" s="165">
        <v>113608</v>
      </c>
      <c r="D265" s="164"/>
      <c r="E265" s="165">
        <v>1648159095</v>
      </c>
      <c r="F265" s="146"/>
      <c r="G265" s="165">
        <v>-2132385588</v>
      </c>
      <c r="H265" s="164"/>
      <c r="I265" s="165">
        <f t="shared" si="9"/>
        <v>-484226493</v>
      </c>
      <c r="J265" s="165"/>
      <c r="K265" s="146">
        <v>122776</v>
      </c>
      <c r="L265" s="165"/>
      <c r="M265" s="165">
        <v>1814084687</v>
      </c>
      <c r="N265" s="164"/>
      <c r="O265" s="165">
        <v>-2304466001</v>
      </c>
      <c r="P265" s="165"/>
      <c r="Q265" s="165">
        <f t="shared" si="8"/>
        <v>-490381314</v>
      </c>
    </row>
    <row r="266" spans="1:17" ht="21.75">
      <c r="A266" s="163" t="s">
        <v>413</v>
      </c>
      <c r="B266" s="164"/>
      <c r="C266" s="165">
        <v>138528</v>
      </c>
      <c r="D266" s="164"/>
      <c r="E266" s="165">
        <v>2123597789</v>
      </c>
      <c r="F266" s="146"/>
      <c r="G266" s="165">
        <v>-2370869492</v>
      </c>
      <c r="H266" s="164"/>
      <c r="I266" s="165">
        <f t="shared" si="9"/>
        <v>-247271703</v>
      </c>
      <c r="J266" s="165"/>
      <c r="K266" s="146">
        <v>147504</v>
      </c>
      <c r="L266" s="165"/>
      <c r="M266" s="165">
        <v>2282056886</v>
      </c>
      <c r="N266" s="164"/>
      <c r="O266" s="165">
        <v>-2524491319</v>
      </c>
      <c r="P266" s="165"/>
      <c r="Q266" s="165">
        <f t="shared" si="8"/>
        <v>-242434433</v>
      </c>
    </row>
    <row r="267" spans="1:17" ht="21.75">
      <c r="A267" s="163" t="s">
        <v>395</v>
      </c>
      <c r="B267" s="164"/>
      <c r="C267" s="165">
        <v>210814</v>
      </c>
      <c r="D267" s="164"/>
      <c r="E267" s="165">
        <v>3730179937</v>
      </c>
      <c r="F267" s="146"/>
      <c r="G267" s="165">
        <v>-4618359765</v>
      </c>
      <c r="H267" s="164"/>
      <c r="I267" s="165">
        <f t="shared" si="9"/>
        <v>-888179828</v>
      </c>
      <c r="J267" s="165"/>
      <c r="K267" s="146">
        <v>228239</v>
      </c>
      <c r="L267" s="165"/>
      <c r="M267" s="165">
        <v>4074153911</v>
      </c>
      <c r="N267" s="164"/>
      <c r="O267" s="165">
        <v>-5000909895</v>
      </c>
      <c r="P267" s="165"/>
      <c r="Q267" s="165">
        <f t="shared" si="8"/>
        <v>-926755984</v>
      </c>
    </row>
    <row r="268" spans="1:17" ht="21.75">
      <c r="A268" s="163" t="s">
        <v>412</v>
      </c>
      <c r="B268" s="164"/>
      <c r="C268" s="165">
        <v>51639</v>
      </c>
      <c r="D268" s="164"/>
      <c r="E268" s="165">
        <v>578691488</v>
      </c>
      <c r="F268" s="146"/>
      <c r="G268" s="165">
        <v>-598700278</v>
      </c>
      <c r="H268" s="164"/>
      <c r="I268" s="165">
        <f t="shared" si="9"/>
        <v>-20008790</v>
      </c>
      <c r="J268" s="165"/>
      <c r="K268" s="146">
        <v>55835</v>
      </c>
      <c r="L268" s="165"/>
      <c r="M268" s="165">
        <v>632227135</v>
      </c>
      <c r="N268" s="164"/>
      <c r="O268" s="165">
        <v>-647348517</v>
      </c>
      <c r="P268" s="165"/>
      <c r="Q268" s="165">
        <f t="shared" si="8"/>
        <v>-15121382</v>
      </c>
    </row>
    <row r="269" spans="1:17" ht="21.75">
      <c r="A269" s="163" t="s">
        <v>387</v>
      </c>
      <c r="B269" s="164"/>
      <c r="C269" s="165">
        <v>91578</v>
      </c>
      <c r="D269" s="164"/>
      <c r="E269" s="165">
        <v>1149046068</v>
      </c>
      <c r="F269" s="146"/>
      <c r="G269" s="165">
        <v>-1206844595</v>
      </c>
      <c r="H269" s="164"/>
      <c r="I269" s="165">
        <f t="shared" si="9"/>
        <v>-57798527</v>
      </c>
      <c r="J269" s="165"/>
      <c r="K269" s="146">
        <v>98911</v>
      </c>
      <c r="L269" s="165"/>
      <c r="M269" s="165">
        <v>1259001645</v>
      </c>
      <c r="N269" s="164"/>
      <c r="O269" s="165">
        <v>-1303481247</v>
      </c>
      <c r="P269" s="165"/>
      <c r="Q269" s="165">
        <f t="shared" si="8"/>
        <v>-44479602</v>
      </c>
    </row>
    <row r="270" spans="1:17" ht="21.75">
      <c r="A270" s="163" t="s">
        <v>394</v>
      </c>
      <c r="B270" s="164"/>
      <c r="C270" s="165">
        <v>1120501</v>
      </c>
      <c r="D270" s="164"/>
      <c r="E270" s="165">
        <v>5425548546</v>
      </c>
      <c r="F270" s="146"/>
      <c r="G270" s="165">
        <v>-5339970099</v>
      </c>
      <c r="H270" s="164"/>
      <c r="I270" s="165">
        <f t="shared" si="9"/>
        <v>85578447</v>
      </c>
      <c r="J270" s="165"/>
      <c r="K270" s="146">
        <v>1180439</v>
      </c>
      <c r="L270" s="165"/>
      <c r="M270" s="165">
        <v>5731470355</v>
      </c>
      <c r="N270" s="164"/>
      <c r="O270" s="165">
        <v>-5625616543</v>
      </c>
      <c r="P270" s="165"/>
      <c r="Q270" s="165">
        <f t="shared" si="8"/>
        <v>105853812</v>
      </c>
    </row>
    <row r="271" spans="1:17" ht="21.75">
      <c r="A271" s="163" t="s">
        <v>378</v>
      </c>
      <c r="B271" s="164"/>
      <c r="C271" s="165">
        <v>1350499</v>
      </c>
      <c r="D271" s="164"/>
      <c r="E271" s="165">
        <v>10612667443</v>
      </c>
      <c r="F271" s="146"/>
      <c r="G271" s="165">
        <v>-10716643496</v>
      </c>
      <c r="H271" s="164"/>
      <c r="I271" s="165">
        <f t="shared" si="9"/>
        <v>-103976053</v>
      </c>
      <c r="J271" s="165"/>
      <c r="K271" s="146">
        <v>1387095</v>
      </c>
      <c r="L271" s="165"/>
      <c r="M271" s="165">
        <v>10901810131</v>
      </c>
      <c r="N271" s="164"/>
      <c r="O271" s="165">
        <v>-11006014406</v>
      </c>
      <c r="P271" s="165"/>
      <c r="Q271" s="165">
        <f t="shared" si="8"/>
        <v>-104204275</v>
      </c>
    </row>
    <row r="272" spans="1:17" ht="21.75">
      <c r="A272" s="163" t="s">
        <v>396</v>
      </c>
      <c r="B272" s="164"/>
      <c r="C272" s="165">
        <v>751937</v>
      </c>
      <c r="D272" s="164"/>
      <c r="E272" s="165">
        <v>936890264</v>
      </c>
      <c r="F272" s="146"/>
      <c r="G272" s="165">
        <v>-1068679948</v>
      </c>
      <c r="H272" s="164"/>
      <c r="I272" s="165">
        <f t="shared" si="9"/>
        <v>-131789684</v>
      </c>
      <c r="J272" s="165"/>
      <c r="K272" s="146">
        <v>770398</v>
      </c>
      <c r="L272" s="165"/>
      <c r="M272" s="165">
        <v>962971112</v>
      </c>
      <c r="N272" s="164"/>
      <c r="O272" s="165">
        <v>-1094917385</v>
      </c>
      <c r="P272" s="165"/>
      <c r="Q272" s="165">
        <f t="shared" si="8"/>
        <v>-131946273</v>
      </c>
    </row>
    <row r="273" spans="1:17" ht="21.75">
      <c r="A273" s="163" t="s">
        <v>406</v>
      </c>
      <c r="B273" s="164"/>
      <c r="C273" s="165">
        <v>245384</v>
      </c>
      <c r="D273" s="164"/>
      <c r="E273" s="165">
        <v>3718805526</v>
      </c>
      <c r="F273" s="146"/>
      <c r="G273" s="165">
        <v>-4187387122</v>
      </c>
      <c r="H273" s="164"/>
      <c r="I273" s="165">
        <f t="shared" si="9"/>
        <v>-468581596</v>
      </c>
      <c r="J273" s="165"/>
      <c r="K273" s="146">
        <v>257316</v>
      </c>
      <c r="L273" s="165"/>
      <c r="M273" s="165">
        <v>3912485659</v>
      </c>
      <c r="N273" s="164"/>
      <c r="O273" s="165">
        <v>-4391002283</v>
      </c>
      <c r="P273" s="165"/>
      <c r="Q273" s="165">
        <f t="shared" si="8"/>
        <v>-478516624</v>
      </c>
    </row>
    <row r="274" spans="1:17" ht="21.75">
      <c r="A274" s="163" t="s">
        <v>384</v>
      </c>
      <c r="B274" s="164"/>
      <c r="C274" s="165">
        <v>257476</v>
      </c>
      <c r="D274" s="164"/>
      <c r="E274" s="165">
        <v>2427789883</v>
      </c>
      <c r="F274" s="146"/>
      <c r="G274" s="165">
        <v>-2620837803</v>
      </c>
      <c r="H274" s="164"/>
      <c r="I274" s="165">
        <f t="shared" si="9"/>
        <v>-193047920</v>
      </c>
      <c r="J274" s="165"/>
      <c r="K274" s="146">
        <v>290413</v>
      </c>
      <c r="L274" s="165"/>
      <c r="M274" s="165">
        <v>2751323082</v>
      </c>
      <c r="N274" s="164"/>
      <c r="O274" s="165">
        <v>-2956102195</v>
      </c>
      <c r="P274" s="165"/>
      <c r="Q274" s="165">
        <f t="shared" si="8"/>
        <v>-204779113</v>
      </c>
    </row>
    <row r="275" spans="1:17" ht="21.75">
      <c r="A275" s="163" t="s">
        <v>426</v>
      </c>
      <c r="B275" s="164"/>
      <c r="C275" s="165">
        <v>2995214</v>
      </c>
      <c r="D275" s="164"/>
      <c r="E275" s="165">
        <v>5266780353</v>
      </c>
      <c r="F275" s="146"/>
      <c r="G275" s="165">
        <v>-5689091714</v>
      </c>
      <c r="H275" s="164"/>
      <c r="I275" s="165">
        <f t="shared" si="9"/>
        <v>-422311361</v>
      </c>
      <c r="J275" s="165"/>
      <c r="K275" s="146">
        <v>2995214</v>
      </c>
      <c r="L275" s="165"/>
      <c r="M275" s="165">
        <v>5266780353</v>
      </c>
      <c r="N275" s="164"/>
      <c r="O275" s="165">
        <v>-5689091714</v>
      </c>
      <c r="P275" s="165"/>
      <c r="Q275" s="165">
        <f t="shared" si="8"/>
        <v>-422311361</v>
      </c>
    </row>
    <row r="276" spans="1:17" ht="21.75">
      <c r="A276" s="163" t="s">
        <v>441</v>
      </c>
      <c r="B276" s="164"/>
      <c r="C276" s="165">
        <v>711051</v>
      </c>
      <c r="D276" s="164"/>
      <c r="E276" s="165">
        <v>4370685976</v>
      </c>
      <c r="F276" s="146"/>
      <c r="G276" s="165">
        <v>-4544236756</v>
      </c>
      <c r="H276" s="164"/>
      <c r="I276" s="165">
        <f t="shared" si="9"/>
        <v>-173550780</v>
      </c>
      <c r="J276" s="165"/>
      <c r="K276" s="146">
        <v>711051</v>
      </c>
      <c r="L276" s="165"/>
      <c r="M276" s="165">
        <v>4370685976</v>
      </c>
      <c r="N276" s="164"/>
      <c r="O276" s="165">
        <v>-4544236756</v>
      </c>
      <c r="P276" s="165"/>
      <c r="Q276" s="165">
        <f t="shared" si="8"/>
        <v>-173550780</v>
      </c>
    </row>
    <row r="277" spans="1:17" ht="21.75">
      <c r="A277" s="163" t="s">
        <v>430</v>
      </c>
      <c r="B277" s="164"/>
      <c r="C277" s="165">
        <v>1716425</v>
      </c>
      <c r="D277" s="164"/>
      <c r="E277" s="165">
        <v>7121749645</v>
      </c>
      <c r="F277" s="146"/>
      <c r="G277" s="165">
        <v>-7462035082</v>
      </c>
      <c r="H277" s="164"/>
      <c r="I277" s="165">
        <f t="shared" si="9"/>
        <v>-340285437</v>
      </c>
      <c r="J277" s="165"/>
      <c r="K277" s="146">
        <v>1716425</v>
      </c>
      <c r="L277" s="165"/>
      <c r="M277" s="165">
        <v>7121749645</v>
      </c>
      <c r="N277" s="164"/>
      <c r="O277" s="165">
        <v>-7462035082</v>
      </c>
      <c r="P277" s="165"/>
      <c r="Q277" s="165">
        <f t="shared" si="8"/>
        <v>-340285437</v>
      </c>
    </row>
    <row r="278" spans="1:17" ht="21.75">
      <c r="A278" s="163" t="s">
        <v>442</v>
      </c>
      <c r="B278" s="164"/>
      <c r="C278" s="165">
        <v>14588</v>
      </c>
      <c r="D278" s="164"/>
      <c r="E278" s="165">
        <v>373988219</v>
      </c>
      <c r="F278" s="146"/>
      <c r="G278" s="165">
        <v>-294945167</v>
      </c>
      <c r="H278" s="164"/>
      <c r="I278" s="165">
        <f t="shared" si="9"/>
        <v>79043052</v>
      </c>
      <c r="J278" s="165"/>
      <c r="K278" s="146">
        <v>14588</v>
      </c>
      <c r="L278" s="165"/>
      <c r="M278" s="165">
        <v>373988219</v>
      </c>
      <c r="N278" s="164"/>
      <c r="O278" s="165">
        <v>-294945167</v>
      </c>
      <c r="P278" s="165"/>
      <c r="Q278" s="165">
        <f t="shared" si="8"/>
        <v>79043052</v>
      </c>
    </row>
    <row r="279" spans="1:17" ht="21.75">
      <c r="A279" s="163" t="s">
        <v>440</v>
      </c>
      <c r="B279" s="164"/>
      <c r="C279" s="165">
        <v>79351</v>
      </c>
      <c r="D279" s="164"/>
      <c r="E279" s="165">
        <v>338125343</v>
      </c>
      <c r="F279" s="146"/>
      <c r="G279" s="165">
        <v>-362576486</v>
      </c>
      <c r="H279" s="164"/>
      <c r="I279" s="165">
        <f t="shared" si="9"/>
        <v>-24451143</v>
      </c>
      <c r="J279" s="165"/>
      <c r="K279" s="146">
        <v>79351</v>
      </c>
      <c r="L279" s="165"/>
      <c r="M279" s="165">
        <v>338125343</v>
      </c>
      <c r="N279" s="164"/>
      <c r="O279" s="165">
        <v>-362576486</v>
      </c>
      <c r="P279" s="165"/>
      <c r="Q279" s="165">
        <f t="shared" si="8"/>
        <v>-24451143</v>
      </c>
    </row>
    <row r="280" spans="1:17" ht="21.75">
      <c r="A280" s="163" t="s">
        <v>277</v>
      </c>
      <c r="B280" s="164"/>
      <c r="C280" s="165">
        <v>0</v>
      </c>
      <c r="D280" s="164"/>
      <c r="E280" s="165">
        <v>0</v>
      </c>
      <c r="F280" s="146"/>
      <c r="G280" s="165">
        <v>0</v>
      </c>
      <c r="H280" s="164"/>
      <c r="I280" s="165">
        <f t="shared" si="9"/>
        <v>0</v>
      </c>
      <c r="J280" s="165"/>
      <c r="K280" s="146">
        <v>213189</v>
      </c>
      <c r="L280" s="165"/>
      <c r="M280" s="165">
        <v>1161735258</v>
      </c>
      <c r="N280" s="164"/>
      <c r="O280" s="165">
        <v>-1196996775</v>
      </c>
      <c r="P280" s="165"/>
      <c r="Q280" s="165">
        <f t="shared" si="8"/>
        <v>-35261517</v>
      </c>
    </row>
    <row r="281" spans="1:17" ht="21.75">
      <c r="A281" s="163" t="s">
        <v>283</v>
      </c>
      <c r="B281" s="164"/>
      <c r="C281" s="165">
        <v>0</v>
      </c>
      <c r="D281" s="164"/>
      <c r="E281" s="165">
        <v>0</v>
      </c>
      <c r="F281" s="146"/>
      <c r="G281" s="165">
        <v>0</v>
      </c>
      <c r="H281" s="164"/>
      <c r="I281" s="165">
        <f t="shared" si="9"/>
        <v>0</v>
      </c>
      <c r="J281" s="165"/>
      <c r="K281" s="146">
        <v>2898</v>
      </c>
      <c r="L281" s="165"/>
      <c r="M281" s="165">
        <v>53091924</v>
      </c>
      <c r="N281" s="164"/>
      <c r="O281" s="165">
        <v>-53253208</v>
      </c>
      <c r="P281" s="165"/>
      <c r="Q281" s="165">
        <f t="shared" si="8"/>
        <v>-161284</v>
      </c>
    </row>
    <row r="282" spans="1:17" ht="21.75">
      <c r="A282" s="163" t="s">
        <v>285</v>
      </c>
      <c r="B282" s="164"/>
      <c r="C282" s="165">
        <v>0</v>
      </c>
      <c r="D282" s="164"/>
      <c r="E282" s="165">
        <v>0</v>
      </c>
      <c r="F282" s="146"/>
      <c r="G282" s="165">
        <v>0</v>
      </c>
      <c r="H282" s="164"/>
      <c r="I282" s="165">
        <f t="shared" si="9"/>
        <v>0</v>
      </c>
      <c r="J282" s="165"/>
      <c r="K282" s="146">
        <v>89832</v>
      </c>
      <c r="L282" s="165"/>
      <c r="M282" s="165">
        <v>220406034</v>
      </c>
      <c r="N282" s="164"/>
      <c r="O282" s="165">
        <v>-289364453</v>
      </c>
      <c r="P282" s="165"/>
      <c r="Q282" s="165">
        <f t="shared" si="8"/>
        <v>-68958419</v>
      </c>
    </row>
    <row r="283" spans="1:17" ht="21.75">
      <c r="A283" s="163" t="s">
        <v>290</v>
      </c>
      <c r="B283" s="164"/>
      <c r="C283" s="165">
        <v>0</v>
      </c>
      <c r="D283" s="164"/>
      <c r="E283" s="165">
        <v>0</v>
      </c>
      <c r="F283" s="146"/>
      <c r="G283" s="165">
        <v>0</v>
      </c>
      <c r="H283" s="164"/>
      <c r="I283" s="165">
        <f t="shared" si="9"/>
        <v>0</v>
      </c>
      <c r="J283" s="165"/>
      <c r="K283" s="146">
        <v>473707</v>
      </c>
      <c r="L283" s="165"/>
      <c r="M283" s="165">
        <v>1126225244</v>
      </c>
      <c r="N283" s="164"/>
      <c r="O283" s="165">
        <v>-1854831405</v>
      </c>
      <c r="P283" s="165"/>
      <c r="Q283" s="165">
        <f t="shared" si="8"/>
        <v>-728606161</v>
      </c>
    </row>
    <row r="284" spans="1:17" ht="21.75">
      <c r="A284" s="163" t="s">
        <v>284</v>
      </c>
      <c r="B284" s="164"/>
      <c r="C284" s="165">
        <v>0</v>
      </c>
      <c r="D284" s="164"/>
      <c r="E284" s="165">
        <v>0</v>
      </c>
      <c r="F284" s="146"/>
      <c r="G284" s="165">
        <v>0</v>
      </c>
      <c r="H284" s="164"/>
      <c r="I284" s="165">
        <f t="shared" si="9"/>
        <v>0</v>
      </c>
      <c r="J284" s="165"/>
      <c r="K284" s="146">
        <v>252683</v>
      </c>
      <c r="L284" s="165"/>
      <c r="M284" s="165">
        <v>829063770</v>
      </c>
      <c r="N284" s="164"/>
      <c r="O284" s="165">
        <v>-1425685019</v>
      </c>
      <c r="P284" s="165"/>
      <c r="Q284" s="165">
        <f t="shared" si="8"/>
        <v>-596621249</v>
      </c>
    </row>
    <row r="285" spans="1:17" ht="21.75">
      <c r="A285" s="163" t="s">
        <v>305</v>
      </c>
      <c r="B285" s="164"/>
      <c r="C285" s="165">
        <v>0</v>
      </c>
      <c r="D285" s="164"/>
      <c r="E285" s="165">
        <v>0</v>
      </c>
      <c r="F285" s="146"/>
      <c r="G285" s="165">
        <v>0</v>
      </c>
      <c r="H285" s="164"/>
      <c r="I285" s="165">
        <f t="shared" si="9"/>
        <v>0</v>
      </c>
      <c r="J285" s="165"/>
      <c r="K285" s="146">
        <v>2273945</v>
      </c>
      <c r="L285" s="165"/>
      <c r="M285" s="165">
        <v>3917365885</v>
      </c>
      <c r="N285" s="164"/>
      <c r="O285" s="165">
        <v>-3298168572</v>
      </c>
      <c r="P285" s="165"/>
      <c r="Q285" s="165">
        <f t="shared" si="8"/>
        <v>619197313</v>
      </c>
    </row>
    <row r="286" spans="1:17" ht="21.75">
      <c r="A286" s="163" t="s">
        <v>349</v>
      </c>
      <c r="B286" s="164"/>
      <c r="C286" s="165">
        <v>0</v>
      </c>
      <c r="D286" s="164"/>
      <c r="E286" s="165">
        <v>0</v>
      </c>
      <c r="F286" s="146"/>
      <c r="G286" s="165">
        <v>0</v>
      </c>
      <c r="H286" s="164"/>
      <c r="I286" s="165">
        <f t="shared" si="9"/>
        <v>0</v>
      </c>
      <c r="J286" s="165"/>
      <c r="K286" s="146">
        <v>299575</v>
      </c>
      <c r="L286" s="165"/>
      <c r="M286" s="165">
        <v>306192886</v>
      </c>
      <c r="N286" s="164"/>
      <c r="O286" s="165">
        <v>-470036633</v>
      </c>
      <c r="P286" s="165"/>
      <c r="Q286" s="165">
        <f t="shared" si="8"/>
        <v>-163843747</v>
      </c>
    </row>
    <row r="287" spans="1:17" ht="21.75">
      <c r="A287" s="163" t="s">
        <v>428</v>
      </c>
      <c r="B287" s="164"/>
      <c r="C287" s="165">
        <v>0</v>
      </c>
      <c r="D287" s="164"/>
      <c r="E287" s="165">
        <v>0</v>
      </c>
      <c r="F287" s="146"/>
      <c r="G287" s="165">
        <v>0</v>
      </c>
      <c r="H287" s="164"/>
      <c r="I287" s="165">
        <f t="shared" si="9"/>
        <v>0</v>
      </c>
      <c r="J287" s="165"/>
      <c r="K287" s="146">
        <v>748455</v>
      </c>
      <c r="L287" s="165"/>
      <c r="M287" s="165">
        <v>1580203276</v>
      </c>
      <c r="N287" s="164"/>
      <c r="O287" s="165">
        <v>-1603788776</v>
      </c>
      <c r="P287" s="165"/>
      <c r="Q287" s="165">
        <f t="shared" si="8"/>
        <v>-23585500</v>
      </c>
    </row>
    <row r="288" spans="1:17" ht="21.75">
      <c r="A288" s="163" t="s">
        <v>375</v>
      </c>
      <c r="B288" s="164"/>
      <c r="C288" s="165">
        <v>0</v>
      </c>
      <c r="D288" s="164"/>
      <c r="E288" s="165">
        <v>0</v>
      </c>
      <c r="F288" s="146"/>
      <c r="G288" s="165">
        <v>0</v>
      </c>
      <c r="H288" s="164"/>
      <c r="I288" s="165">
        <f t="shared" si="9"/>
        <v>0</v>
      </c>
      <c r="J288" s="165"/>
      <c r="K288" s="146">
        <v>6910</v>
      </c>
      <c r="L288" s="165"/>
      <c r="M288" s="165">
        <v>11436697</v>
      </c>
      <c r="N288" s="164"/>
      <c r="O288" s="165">
        <v>-19942492</v>
      </c>
      <c r="P288" s="165"/>
      <c r="Q288" s="165">
        <f t="shared" si="8"/>
        <v>-8505795</v>
      </c>
    </row>
    <row r="289" spans="1:17 16362:16384" ht="21.75">
      <c r="A289" s="163" t="s">
        <v>429</v>
      </c>
      <c r="B289" s="164"/>
      <c r="C289" s="165">
        <v>9470</v>
      </c>
      <c r="D289" s="164"/>
      <c r="E289" s="165">
        <v>14045175</v>
      </c>
      <c r="F289" s="146"/>
      <c r="G289" s="165">
        <v>-14412018</v>
      </c>
      <c r="H289" s="164"/>
      <c r="I289" s="165">
        <f t="shared" si="9"/>
        <v>-366843</v>
      </c>
      <c r="J289" s="165"/>
      <c r="K289" s="146">
        <v>19401</v>
      </c>
      <c r="L289" s="165"/>
      <c r="M289" s="165">
        <v>28079612</v>
      </c>
      <c r="N289" s="164"/>
      <c r="O289" s="165">
        <v>-25660368</v>
      </c>
      <c r="P289" s="165"/>
      <c r="Q289" s="165">
        <f t="shared" si="8"/>
        <v>2419244</v>
      </c>
    </row>
    <row r="290" spans="1:17 16362:16384" ht="21.75">
      <c r="A290" s="163" t="s">
        <v>388</v>
      </c>
      <c r="B290" s="164"/>
      <c r="C290" s="165">
        <v>7988</v>
      </c>
      <c r="D290" s="164"/>
      <c r="E290" s="165">
        <v>55216889</v>
      </c>
      <c r="F290" s="146"/>
      <c r="G290" s="165">
        <v>-50037015</v>
      </c>
      <c r="H290" s="164"/>
      <c r="I290" s="165">
        <f t="shared" si="9"/>
        <v>5179874</v>
      </c>
      <c r="J290" s="165"/>
      <c r="K290" s="146">
        <v>7988</v>
      </c>
      <c r="L290" s="165"/>
      <c r="M290" s="165">
        <v>55216889</v>
      </c>
      <c r="N290" s="164"/>
      <c r="O290" s="165">
        <v>-50037015</v>
      </c>
      <c r="P290" s="165"/>
      <c r="Q290" s="165">
        <f t="shared" si="8"/>
        <v>5179874</v>
      </c>
    </row>
    <row r="291" spans="1:17 16362:16384" ht="21.75">
      <c r="A291" s="163" t="s">
        <v>385</v>
      </c>
      <c r="B291" s="164"/>
      <c r="C291" s="165">
        <v>285155</v>
      </c>
      <c r="D291" s="164"/>
      <c r="E291" s="165">
        <v>1885680349</v>
      </c>
      <c r="F291" s="146"/>
      <c r="G291" s="165">
        <v>-2446431500</v>
      </c>
      <c r="H291" s="164"/>
      <c r="I291" s="165">
        <f t="shared" si="9"/>
        <v>-560751151</v>
      </c>
      <c r="J291" s="165"/>
      <c r="K291" s="146">
        <v>285155</v>
      </c>
      <c r="L291" s="165"/>
      <c r="M291" s="165">
        <v>1885680349</v>
      </c>
      <c r="N291" s="164"/>
      <c r="O291" s="165">
        <v>-2446431500</v>
      </c>
      <c r="P291" s="165"/>
      <c r="Q291" s="165">
        <f t="shared" si="8"/>
        <v>-560751151</v>
      </c>
    </row>
    <row r="292" spans="1:17 16362:16384" ht="22.5" thickBot="1">
      <c r="A292" s="163" t="s">
        <v>2</v>
      </c>
      <c r="B292" s="164"/>
      <c r="D292" s="164"/>
      <c r="E292" s="166">
        <f>SUM(E8:E291)</f>
        <v>1915921883369</v>
      </c>
      <c r="F292" s="146"/>
      <c r="G292" s="166">
        <f>SUM(G8:G291)</f>
        <v>-2026642414538</v>
      </c>
      <c r="H292" s="164"/>
      <c r="I292" s="166">
        <f>SUM(I8:I291)</f>
        <v>-110720531169</v>
      </c>
      <c r="J292" s="165"/>
      <c r="L292" s="165"/>
      <c r="M292" s="166">
        <f>SUM(M8:M291)</f>
        <v>6598992829019</v>
      </c>
      <c r="N292" s="146"/>
      <c r="O292" s="166">
        <f>SUM(O8:O291)</f>
        <v>-6670400496009</v>
      </c>
      <c r="P292" s="164"/>
      <c r="Q292" s="166">
        <f>SUM(Q8:Q291)</f>
        <v>-71407666990</v>
      </c>
      <c r="XEH292" s="15">
        <f>SUM(C292:XEG292)</f>
        <v>-364256396318</v>
      </c>
      <c r="XFD292" s="15">
        <f>SUM(E292:XFC292)</f>
        <v>-728512792636</v>
      </c>
    </row>
    <row r="293" spans="1:17 16362:16384" s="16" customFormat="1" ht="24.75" customHeight="1" thickTop="1">
      <c r="A293" s="116"/>
      <c r="B293" s="116"/>
      <c r="C293" s="116"/>
      <c r="D293" s="116"/>
      <c r="E293" s="168"/>
      <c r="F293" s="116"/>
      <c r="G293" s="168"/>
      <c r="H293" s="116"/>
      <c r="I293" s="169"/>
      <c r="J293" s="116"/>
      <c r="K293" s="116"/>
      <c r="L293" s="116"/>
      <c r="M293" s="168"/>
      <c r="N293" s="116"/>
      <c r="O293" s="168"/>
      <c r="P293" s="116"/>
      <c r="Q293" s="168"/>
    </row>
    <row r="294" spans="1:17 16362:16384" s="16" customFormat="1" ht="24">
      <c r="A294" s="149"/>
      <c r="B294" s="149"/>
      <c r="C294" s="149"/>
      <c r="D294" s="149"/>
      <c r="E294" s="170"/>
      <c r="F294" s="170"/>
      <c r="G294" s="170"/>
      <c r="H294" s="170"/>
      <c r="I294" s="155"/>
      <c r="J294" s="155"/>
      <c r="K294" s="155"/>
      <c r="L294" s="155"/>
      <c r="M294" s="155"/>
      <c r="N294" s="155"/>
      <c r="O294" s="169"/>
      <c r="P294" s="155"/>
      <c r="Q294" s="155"/>
    </row>
    <row r="295" spans="1:17 16362:16384" s="16" customFormat="1" ht="24">
      <c r="A295" s="294" t="s">
        <v>42</v>
      </c>
      <c r="B295" s="295"/>
      <c r="C295" s="295"/>
      <c r="D295" s="295"/>
      <c r="E295" s="295"/>
      <c r="F295" s="295"/>
      <c r="G295" s="295"/>
      <c r="H295" s="295"/>
      <c r="I295" s="295"/>
      <c r="J295" s="295"/>
      <c r="K295" s="295"/>
      <c r="L295" s="295"/>
      <c r="M295" s="295"/>
      <c r="N295" s="295"/>
      <c r="O295" s="295"/>
      <c r="P295" s="295"/>
      <c r="Q295" s="296"/>
    </row>
    <row r="296" spans="1:17 16362:16384" s="16" customFormat="1" ht="24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</row>
    <row r="298" spans="1:17 16362:16384" s="165" customFormat="1" ht="21.75"/>
    <row r="299" spans="1:17 16362:16384" s="165" customFormat="1" ht="21.75"/>
    <row r="300" spans="1:17 16362:16384" s="165" customFormat="1" ht="21.75"/>
    <row r="301" spans="1:17 16362:16384" s="165" customFormat="1" ht="21.75"/>
  </sheetData>
  <autoFilter ref="A7:Q292" xr:uid="{00000000-0009-0000-0000-000007000000}">
    <sortState xmlns:xlrd2="http://schemas.microsoft.com/office/spreadsheetml/2017/richdata2" ref="A8:Q239">
      <sortCondition ref="A7"/>
    </sortState>
  </autoFilter>
  <mergeCells count="6">
    <mergeCell ref="A295:Q295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P278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21.75"/>
  <cols>
    <col min="1" max="1" width="31.140625" style="116" bestFit="1" customWidth="1"/>
    <col min="2" max="2" width="0.5703125" style="116" customWidth="1"/>
    <col min="3" max="3" width="15.42578125" style="155" bestFit="1" customWidth="1"/>
    <col min="4" max="4" width="0.85546875" style="155" customWidth="1"/>
    <col min="5" max="5" width="25.28515625" style="155" customWidth="1"/>
    <col min="6" max="6" width="0.85546875" style="155" customWidth="1"/>
    <col min="7" max="7" width="27.28515625" style="155" bestFit="1" customWidth="1"/>
    <col min="8" max="8" width="0.5703125" style="155" customWidth="1"/>
    <col min="9" max="9" width="25.42578125" style="162" bestFit="1" customWidth="1"/>
    <col min="10" max="10" width="18.85546875" style="155" bestFit="1" customWidth="1"/>
    <col min="11" max="11" width="1.140625" style="155" customWidth="1"/>
    <col min="12" max="12" width="26" style="155" bestFit="1" customWidth="1"/>
    <col min="13" max="13" width="1" style="155" customWidth="1"/>
    <col min="14" max="14" width="26.7109375" style="155" bestFit="1" customWidth="1"/>
    <col min="15" max="15" width="1.140625" style="155" customWidth="1"/>
    <col min="16" max="16" width="24.7109375" style="155" bestFit="1" customWidth="1"/>
    <col min="17" max="16384" width="9.140625" style="14"/>
  </cols>
  <sheetData>
    <row r="1" spans="1:16" ht="22.5">
      <c r="A1" s="289" t="s">
        <v>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22.5">
      <c r="A2" s="289" t="s">
        <v>53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22.5">
      <c r="A3" s="289" t="str">
        <f>' سهام'!B3</f>
        <v>برای ماه منتهی به 1402/11/30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22.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>
      <c r="A5" s="275" t="s">
        <v>86</v>
      </c>
      <c r="B5" s="275"/>
      <c r="C5" s="275"/>
      <c r="D5" s="275"/>
      <c r="E5" s="275"/>
      <c r="F5" s="275"/>
      <c r="G5" s="275"/>
      <c r="H5" s="74"/>
    </row>
    <row r="6" spans="1:16" ht="23.25" thickBot="1">
      <c r="A6" s="75"/>
      <c r="B6" s="75"/>
      <c r="C6" s="303" t="str">
        <f>'درآمد سود سهام'!$I$7</f>
        <v>طی  بهمن ماه</v>
      </c>
      <c r="D6" s="303"/>
      <c r="E6" s="303"/>
      <c r="F6" s="303"/>
      <c r="G6" s="303"/>
      <c r="H6" s="303"/>
      <c r="I6" s="303"/>
      <c r="J6" s="297" t="str">
        <f>'درآمد سود سهام'!$O$7</f>
        <v>از ابتدای سال مالی تا پایان بهمن ماه</v>
      </c>
      <c r="K6" s="297"/>
      <c r="L6" s="297"/>
      <c r="M6" s="297"/>
      <c r="N6" s="297"/>
      <c r="O6" s="297"/>
      <c r="P6" s="297"/>
    </row>
    <row r="7" spans="1:16" ht="44.25" thickBot="1">
      <c r="A7" s="94" t="s">
        <v>37</v>
      </c>
      <c r="B7" s="94"/>
      <c r="C7" s="161" t="s">
        <v>3</v>
      </c>
      <c r="D7" s="162"/>
      <c r="E7" s="160" t="s">
        <v>21</v>
      </c>
      <c r="F7" s="162"/>
      <c r="G7" s="161" t="s">
        <v>41</v>
      </c>
      <c r="H7" s="162" t="s">
        <v>346</v>
      </c>
      <c r="I7" s="160" t="s">
        <v>244</v>
      </c>
      <c r="J7" s="161" t="s">
        <v>3</v>
      </c>
      <c r="K7" s="162"/>
      <c r="L7" s="160" t="s">
        <v>21</v>
      </c>
      <c r="M7" s="162"/>
      <c r="N7" s="161" t="s">
        <v>41</v>
      </c>
      <c r="O7" s="162"/>
      <c r="P7" s="160" t="s">
        <v>244</v>
      </c>
    </row>
    <row r="8" spans="1:16">
      <c r="A8" s="122" t="s">
        <v>440</v>
      </c>
      <c r="C8" s="146">
        <v>2125344</v>
      </c>
      <c r="D8" s="146"/>
      <c r="E8" s="146">
        <v>8881783250</v>
      </c>
      <c r="F8" s="146"/>
      <c r="G8" s="146">
        <v>-9711279743</v>
      </c>
      <c r="H8" s="146">
        <v>-7916139170</v>
      </c>
      <c r="I8" s="158">
        <f>E8+G8</f>
        <v>-829496493</v>
      </c>
      <c r="J8" s="146">
        <v>2125344</v>
      </c>
      <c r="K8" s="146"/>
      <c r="L8" s="146">
        <v>8881783250</v>
      </c>
      <c r="M8" s="146"/>
      <c r="N8" s="146">
        <v>-9711279743</v>
      </c>
      <c r="O8" s="146"/>
      <c r="P8" s="146">
        <f>L8+N8</f>
        <v>-829496493</v>
      </c>
    </row>
    <row r="9" spans="1:16">
      <c r="A9" s="122" t="s">
        <v>441</v>
      </c>
      <c r="C9" s="146">
        <v>14369298</v>
      </c>
      <c r="D9" s="146"/>
      <c r="E9" s="146">
        <v>44208363099</v>
      </c>
      <c r="F9" s="146"/>
      <c r="G9" s="146">
        <v>-45916180484</v>
      </c>
      <c r="H9" s="146">
        <v>-1936256999</v>
      </c>
      <c r="I9" s="158">
        <f t="shared" ref="I9:I72" si="0">E9+G9</f>
        <v>-1707817385</v>
      </c>
      <c r="J9" s="146">
        <v>14369298</v>
      </c>
      <c r="K9" s="146"/>
      <c r="L9" s="146">
        <v>44208363099</v>
      </c>
      <c r="M9" s="146"/>
      <c r="N9" s="146">
        <v>-45916180484</v>
      </c>
      <c r="O9" s="146"/>
      <c r="P9" s="146">
        <f t="shared" ref="P9:P72" si="1">L9+N9</f>
        <v>-1707817385</v>
      </c>
    </row>
    <row r="10" spans="1:16">
      <c r="A10" s="122" t="s">
        <v>430</v>
      </c>
      <c r="C10" s="146">
        <v>12845460</v>
      </c>
      <c r="D10" s="146"/>
      <c r="E10" s="146">
        <v>51510265058</v>
      </c>
      <c r="F10" s="146"/>
      <c r="G10" s="146">
        <v>-55385855981</v>
      </c>
      <c r="H10" s="146">
        <v>-3071056837</v>
      </c>
      <c r="I10" s="158">
        <f t="shared" si="0"/>
        <v>-3875590923</v>
      </c>
      <c r="J10" s="146">
        <v>12845460</v>
      </c>
      <c r="K10" s="146"/>
      <c r="L10" s="146">
        <v>51510265058</v>
      </c>
      <c r="M10" s="146"/>
      <c r="N10" s="146">
        <v>-55844719803</v>
      </c>
      <c r="O10" s="146"/>
      <c r="P10" s="146">
        <f t="shared" si="1"/>
        <v>-4334454745</v>
      </c>
    </row>
    <row r="11" spans="1:16">
      <c r="A11" s="122" t="s">
        <v>400</v>
      </c>
      <c r="C11" s="146">
        <v>3969096</v>
      </c>
      <c r="D11" s="146"/>
      <c r="E11" s="146">
        <v>43400278670</v>
      </c>
      <c r="F11" s="146"/>
      <c r="G11" s="146">
        <v>-41419336714</v>
      </c>
      <c r="H11" s="146">
        <v>-24247525582</v>
      </c>
      <c r="I11" s="158">
        <f t="shared" si="0"/>
        <v>1980941956</v>
      </c>
      <c r="J11" s="146">
        <v>3969096</v>
      </c>
      <c r="K11" s="146"/>
      <c r="L11" s="146">
        <v>43400278670</v>
      </c>
      <c r="M11" s="146"/>
      <c r="N11" s="146">
        <v>-46001691140</v>
      </c>
      <c r="O11" s="146"/>
      <c r="P11" s="146">
        <f t="shared" si="1"/>
        <v>-2601412470</v>
      </c>
    </row>
    <row r="12" spans="1:16">
      <c r="A12" s="122" t="s">
        <v>389</v>
      </c>
      <c r="C12" s="146">
        <v>539366</v>
      </c>
      <c r="D12" s="146"/>
      <c r="E12" s="146">
        <v>32662670571</v>
      </c>
      <c r="F12" s="146"/>
      <c r="G12" s="146">
        <v>-40188320129</v>
      </c>
      <c r="H12" s="146">
        <v>-15815703967</v>
      </c>
      <c r="I12" s="158">
        <f t="shared" si="0"/>
        <v>-7525649558</v>
      </c>
      <c r="J12" s="146">
        <v>539366</v>
      </c>
      <c r="K12" s="146"/>
      <c r="L12" s="146">
        <v>32662670571</v>
      </c>
      <c r="M12" s="146"/>
      <c r="N12" s="146">
        <v>-38080362626</v>
      </c>
      <c r="O12" s="146"/>
      <c r="P12" s="146">
        <f t="shared" si="1"/>
        <v>-5417692055</v>
      </c>
    </row>
    <row r="13" spans="1:16">
      <c r="A13" s="122" t="s">
        <v>402</v>
      </c>
      <c r="C13" s="146">
        <v>2544729</v>
      </c>
      <c r="D13" s="146"/>
      <c r="E13" s="146">
        <v>48441607571</v>
      </c>
      <c r="F13" s="146"/>
      <c r="G13" s="146">
        <v>-48772633709</v>
      </c>
      <c r="H13" s="146">
        <v>-45306747252</v>
      </c>
      <c r="I13" s="158">
        <f t="shared" si="0"/>
        <v>-331026138</v>
      </c>
      <c r="J13" s="146">
        <v>2544729</v>
      </c>
      <c r="K13" s="146"/>
      <c r="L13" s="146">
        <v>48441607571</v>
      </c>
      <c r="M13" s="146"/>
      <c r="N13" s="146">
        <v>-46902505023</v>
      </c>
      <c r="O13" s="146"/>
      <c r="P13" s="146">
        <f t="shared" si="1"/>
        <v>1539102548</v>
      </c>
    </row>
    <row r="14" spans="1:16">
      <c r="A14" s="122" t="s">
        <v>387</v>
      </c>
      <c r="C14" s="146">
        <v>673415</v>
      </c>
      <c r="D14" s="146"/>
      <c r="E14" s="146">
        <v>8032898173</v>
      </c>
      <c r="F14" s="146"/>
      <c r="G14" s="146">
        <v>-9340476124</v>
      </c>
      <c r="H14" s="146">
        <v>-48992878931</v>
      </c>
      <c r="I14" s="158">
        <f t="shared" si="0"/>
        <v>-1307577951</v>
      </c>
      <c r="J14" s="146">
        <v>673415</v>
      </c>
      <c r="K14" s="146"/>
      <c r="L14" s="146">
        <v>8032898173</v>
      </c>
      <c r="M14" s="146"/>
      <c r="N14" s="146">
        <v>-8874481331</v>
      </c>
      <c r="O14" s="146"/>
      <c r="P14" s="146">
        <f t="shared" si="1"/>
        <v>-841583158</v>
      </c>
    </row>
    <row r="15" spans="1:16">
      <c r="A15" s="122" t="s">
        <v>365</v>
      </c>
      <c r="C15" s="146">
        <v>10800412</v>
      </c>
      <c r="D15" s="146"/>
      <c r="E15" s="146">
        <v>48624021310</v>
      </c>
      <c r="F15" s="146"/>
      <c r="G15" s="146">
        <v>-47020812792</v>
      </c>
      <c r="H15" s="146">
        <v>-49458513231</v>
      </c>
      <c r="I15" s="158">
        <f t="shared" si="0"/>
        <v>1603208518</v>
      </c>
      <c r="J15" s="146">
        <v>10800412</v>
      </c>
      <c r="K15" s="146"/>
      <c r="L15" s="146">
        <v>48624021310</v>
      </c>
      <c r="M15" s="146"/>
      <c r="N15" s="146">
        <v>-41359606086</v>
      </c>
      <c r="O15" s="146"/>
      <c r="P15" s="146">
        <f t="shared" si="1"/>
        <v>7264415224</v>
      </c>
    </row>
    <row r="16" spans="1:16">
      <c r="A16" s="122" t="s">
        <v>356</v>
      </c>
      <c r="C16" s="146">
        <v>2907190</v>
      </c>
      <c r="D16" s="146"/>
      <c r="E16" s="146">
        <v>46642860426</v>
      </c>
      <c r="F16" s="146"/>
      <c r="G16" s="146">
        <v>-48501766687</v>
      </c>
      <c r="H16" s="146">
        <v>-12934894159</v>
      </c>
      <c r="I16" s="158">
        <f t="shared" si="0"/>
        <v>-1858906261</v>
      </c>
      <c r="J16" s="146">
        <v>2907190</v>
      </c>
      <c r="K16" s="146"/>
      <c r="L16" s="146">
        <v>46642860426</v>
      </c>
      <c r="M16" s="146"/>
      <c r="N16" s="146">
        <v>-47442533000</v>
      </c>
      <c r="O16" s="146"/>
      <c r="P16" s="146">
        <f t="shared" si="1"/>
        <v>-799672574</v>
      </c>
    </row>
    <row r="17" spans="1:16">
      <c r="A17" s="122" t="s">
        <v>88</v>
      </c>
      <c r="C17" s="146">
        <v>4089739</v>
      </c>
      <c r="D17" s="146"/>
      <c r="E17" s="146">
        <v>31384927012</v>
      </c>
      <c r="F17" s="146"/>
      <c r="G17" s="146">
        <v>-35812571199</v>
      </c>
      <c r="H17" s="146">
        <v>-3405221259</v>
      </c>
      <c r="I17" s="158">
        <f t="shared" si="0"/>
        <v>-4427644187</v>
      </c>
      <c r="J17" s="146">
        <v>4089739</v>
      </c>
      <c r="K17" s="146"/>
      <c r="L17" s="146">
        <v>31384927012</v>
      </c>
      <c r="M17" s="146"/>
      <c r="N17" s="146">
        <v>-27686196134</v>
      </c>
      <c r="O17" s="146"/>
      <c r="P17" s="146">
        <f t="shared" si="1"/>
        <v>3698730878</v>
      </c>
    </row>
    <row r="18" spans="1:16">
      <c r="A18" s="122" t="s">
        <v>334</v>
      </c>
      <c r="C18" s="146">
        <v>12995671</v>
      </c>
      <c r="D18" s="146"/>
      <c r="E18" s="146">
        <v>33329334640</v>
      </c>
      <c r="F18" s="146"/>
      <c r="G18" s="146">
        <v>-35422870793</v>
      </c>
      <c r="H18" s="146">
        <v>-11685628851</v>
      </c>
      <c r="I18" s="158">
        <f t="shared" si="0"/>
        <v>-2093536153</v>
      </c>
      <c r="J18" s="146">
        <v>12995671</v>
      </c>
      <c r="K18" s="146"/>
      <c r="L18" s="146">
        <v>33329334640</v>
      </c>
      <c r="M18" s="146"/>
      <c r="N18" s="146">
        <v>-37674142685</v>
      </c>
      <c r="O18" s="146"/>
      <c r="P18" s="146">
        <f t="shared" si="1"/>
        <v>-4344808045</v>
      </c>
    </row>
    <row r="19" spans="1:16">
      <c r="A19" s="122" t="s">
        <v>303</v>
      </c>
      <c r="C19" s="146">
        <v>7795835</v>
      </c>
      <c r="D19" s="146"/>
      <c r="E19" s="146">
        <v>34097579041</v>
      </c>
      <c r="F19" s="146"/>
      <c r="G19" s="146">
        <v>-36132757925</v>
      </c>
      <c r="H19" s="146">
        <v>-72145527788</v>
      </c>
      <c r="I19" s="158">
        <f t="shared" si="0"/>
        <v>-2035178884</v>
      </c>
      <c r="J19" s="146">
        <v>7795835</v>
      </c>
      <c r="K19" s="146"/>
      <c r="L19" s="146">
        <v>34097579041</v>
      </c>
      <c r="M19" s="146"/>
      <c r="N19" s="146">
        <v>-39664321694</v>
      </c>
      <c r="O19" s="146"/>
      <c r="P19" s="146">
        <f t="shared" si="1"/>
        <v>-5566742653</v>
      </c>
    </row>
    <row r="20" spans="1:16">
      <c r="A20" s="122" t="s">
        <v>306</v>
      </c>
      <c r="C20" s="146">
        <v>0</v>
      </c>
      <c r="D20" s="146"/>
      <c r="E20" s="146">
        <v>0</v>
      </c>
      <c r="F20" s="146"/>
      <c r="G20" s="146">
        <v>3298110024</v>
      </c>
      <c r="H20" s="146">
        <v>-26854671217</v>
      </c>
      <c r="I20" s="158">
        <f t="shared" si="0"/>
        <v>3298110024</v>
      </c>
      <c r="J20" s="146">
        <v>0</v>
      </c>
      <c r="K20" s="146"/>
      <c r="L20" s="146">
        <v>0</v>
      </c>
      <c r="M20" s="146"/>
      <c r="N20" s="146">
        <v>0</v>
      </c>
      <c r="O20" s="146"/>
      <c r="P20" s="146">
        <f t="shared" si="1"/>
        <v>0</v>
      </c>
    </row>
    <row r="21" spans="1:16">
      <c r="A21" s="122" t="s">
        <v>296</v>
      </c>
      <c r="C21" s="146">
        <v>10601241</v>
      </c>
      <c r="D21" s="146"/>
      <c r="E21" s="146">
        <v>31203502470</v>
      </c>
      <c r="F21" s="146"/>
      <c r="G21" s="146">
        <v>-36226388104</v>
      </c>
      <c r="H21" s="146">
        <v>-12821684308</v>
      </c>
      <c r="I21" s="158">
        <f t="shared" si="0"/>
        <v>-5022885634</v>
      </c>
      <c r="J21" s="146">
        <v>10601241</v>
      </c>
      <c r="K21" s="146"/>
      <c r="L21" s="146">
        <v>31203502470</v>
      </c>
      <c r="M21" s="146"/>
      <c r="N21" s="146">
        <v>-40977761820</v>
      </c>
      <c r="O21" s="146"/>
      <c r="P21" s="146">
        <f t="shared" si="1"/>
        <v>-9774259350</v>
      </c>
    </row>
    <row r="22" spans="1:16">
      <c r="A22" s="122" t="s">
        <v>288</v>
      </c>
      <c r="C22" s="146">
        <v>1342219</v>
      </c>
      <c r="D22" s="146"/>
      <c r="E22" s="146">
        <v>40400569095</v>
      </c>
      <c r="F22" s="146"/>
      <c r="G22" s="146">
        <v>-43085237059</v>
      </c>
      <c r="H22" s="146">
        <v>-108615507915</v>
      </c>
      <c r="I22" s="158">
        <f t="shared" si="0"/>
        <v>-2684667964</v>
      </c>
      <c r="J22" s="146">
        <v>1342219</v>
      </c>
      <c r="K22" s="146"/>
      <c r="L22" s="146">
        <v>40400569095</v>
      </c>
      <c r="M22" s="146"/>
      <c r="N22" s="146">
        <v>-37283085763</v>
      </c>
      <c r="O22" s="146"/>
      <c r="P22" s="146">
        <f t="shared" si="1"/>
        <v>3117483332</v>
      </c>
    </row>
    <row r="23" spans="1:16">
      <c r="A23" s="122" t="s">
        <v>282</v>
      </c>
      <c r="C23" s="146">
        <v>9447349</v>
      </c>
      <c r="D23" s="146"/>
      <c r="E23" s="146">
        <v>29572691276</v>
      </c>
      <c r="F23" s="146"/>
      <c r="G23" s="146">
        <v>-29838954095</v>
      </c>
      <c r="H23" s="146">
        <v>-223118500195</v>
      </c>
      <c r="I23" s="158">
        <f t="shared" si="0"/>
        <v>-266262819</v>
      </c>
      <c r="J23" s="146">
        <v>9447349</v>
      </c>
      <c r="K23" s="146"/>
      <c r="L23" s="146">
        <v>29572691276</v>
      </c>
      <c r="M23" s="146"/>
      <c r="N23" s="146">
        <v>-31067665544</v>
      </c>
      <c r="O23" s="146"/>
      <c r="P23" s="146">
        <f t="shared" si="1"/>
        <v>-1494974268</v>
      </c>
    </row>
    <row r="24" spans="1:16">
      <c r="A24" s="122" t="s">
        <v>274</v>
      </c>
      <c r="C24" s="146">
        <v>2554181</v>
      </c>
      <c r="D24" s="146"/>
      <c r="E24" s="146">
        <v>29147531998</v>
      </c>
      <c r="F24" s="146"/>
      <c r="G24" s="146">
        <v>-29591515662</v>
      </c>
      <c r="H24" s="146">
        <v>-47517103471</v>
      </c>
      <c r="I24" s="158">
        <f t="shared" si="0"/>
        <v>-443983664</v>
      </c>
      <c r="J24" s="146">
        <v>2554181</v>
      </c>
      <c r="K24" s="146"/>
      <c r="L24" s="146">
        <v>29147531998</v>
      </c>
      <c r="M24" s="146"/>
      <c r="N24" s="146">
        <v>-36664396802</v>
      </c>
      <c r="O24" s="146"/>
      <c r="P24" s="146">
        <f t="shared" si="1"/>
        <v>-7516864804</v>
      </c>
    </row>
    <row r="25" spans="1:16">
      <c r="A25" s="122" t="s">
        <v>279</v>
      </c>
      <c r="C25" s="146">
        <v>8156895</v>
      </c>
      <c r="D25" s="146"/>
      <c r="E25" s="146">
        <v>49379921386</v>
      </c>
      <c r="F25" s="146"/>
      <c r="G25" s="146">
        <v>-56983357204</v>
      </c>
      <c r="H25" s="146">
        <v>-11058787401</v>
      </c>
      <c r="I25" s="158">
        <f t="shared" si="0"/>
        <v>-7603435818</v>
      </c>
      <c r="J25" s="146">
        <v>8156895</v>
      </c>
      <c r="K25" s="146"/>
      <c r="L25" s="146">
        <v>49379921386</v>
      </c>
      <c r="M25" s="146"/>
      <c r="N25" s="146">
        <v>-37504937691</v>
      </c>
      <c r="O25" s="146"/>
      <c r="P25" s="146">
        <f t="shared" si="1"/>
        <v>11874983695</v>
      </c>
    </row>
    <row r="26" spans="1:16">
      <c r="A26" s="122" t="s">
        <v>271</v>
      </c>
      <c r="C26" s="146">
        <v>1708918</v>
      </c>
      <c r="D26" s="146"/>
      <c r="E26" s="146">
        <v>18873111813</v>
      </c>
      <c r="F26" s="146"/>
      <c r="G26" s="146">
        <v>-17730423339</v>
      </c>
      <c r="H26" s="146">
        <v>-27067271732</v>
      </c>
      <c r="I26" s="158">
        <f t="shared" si="0"/>
        <v>1142688474</v>
      </c>
      <c r="J26" s="146">
        <v>1708918</v>
      </c>
      <c r="K26" s="146"/>
      <c r="L26" s="146">
        <v>18873111813</v>
      </c>
      <c r="M26" s="146"/>
      <c r="N26" s="146">
        <v>-18895230004</v>
      </c>
      <c r="O26" s="146"/>
      <c r="P26" s="146">
        <f t="shared" si="1"/>
        <v>-22118191</v>
      </c>
    </row>
    <row r="27" spans="1:16">
      <c r="A27" s="122" t="s">
        <v>265</v>
      </c>
      <c r="C27" s="146">
        <v>18910969</v>
      </c>
      <c r="D27" s="146"/>
      <c r="E27" s="146">
        <v>44740307991</v>
      </c>
      <c r="F27" s="146"/>
      <c r="G27" s="146">
        <v>-44183026336</v>
      </c>
      <c r="H27" s="146">
        <v>-40260462699</v>
      </c>
      <c r="I27" s="158">
        <f t="shared" si="0"/>
        <v>557281655</v>
      </c>
      <c r="J27" s="146">
        <v>18910969</v>
      </c>
      <c r="K27" s="146"/>
      <c r="L27" s="146">
        <v>44740307991</v>
      </c>
      <c r="M27" s="146"/>
      <c r="N27" s="146">
        <v>-54520177140</v>
      </c>
      <c r="O27" s="146"/>
      <c r="P27" s="146">
        <f t="shared" si="1"/>
        <v>-9779869149</v>
      </c>
    </row>
    <row r="28" spans="1:16">
      <c r="A28" s="122" t="s">
        <v>263</v>
      </c>
      <c r="C28" s="146">
        <v>1805869</v>
      </c>
      <c r="D28" s="146"/>
      <c r="E28" s="146">
        <v>63188367600</v>
      </c>
      <c r="F28" s="146"/>
      <c r="G28" s="146">
        <v>-72394667127</v>
      </c>
      <c r="H28" s="146">
        <v>28249587204</v>
      </c>
      <c r="I28" s="158">
        <f t="shared" si="0"/>
        <v>-9206299527</v>
      </c>
      <c r="J28" s="146">
        <v>1805869</v>
      </c>
      <c r="K28" s="146"/>
      <c r="L28" s="146">
        <v>63188367600</v>
      </c>
      <c r="M28" s="146"/>
      <c r="N28" s="146">
        <v>-84738402315</v>
      </c>
      <c r="O28" s="146"/>
      <c r="P28" s="146">
        <f t="shared" si="1"/>
        <v>-21550034715</v>
      </c>
    </row>
    <row r="29" spans="1:16">
      <c r="A29" s="122" t="s">
        <v>255</v>
      </c>
      <c r="C29" s="146">
        <v>7684004</v>
      </c>
      <c r="D29" s="146"/>
      <c r="E29" s="146">
        <v>41705031607</v>
      </c>
      <c r="F29" s="146"/>
      <c r="G29" s="146">
        <v>-48570214712</v>
      </c>
      <c r="H29" s="146">
        <v>26039058237</v>
      </c>
      <c r="I29" s="158">
        <f t="shared" si="0"/>
        <v>-6865183105</v>
      </c>
      <c r="J29" s="146">
        <v>7684004</v>
      </c>
      <c r="K29" s="146"/>
      <c r="L29" s="146">
        <v>41705031607</v>
      </c>
      <c r="M29" s="146"/>
      <c r="N29" s="146">
        <v>-42759562260</v>
      </c>
      <c r="O29" s="146"/>
      <c r="P29" s="146">
        <f t="shared" si="1"/>
        <v>-1054530653</v>
      </c>
    </row>
    <row r="30" spans="1:16">
      <c r="A30" s="122" t="s">
        <v>236</v>
      </c>
      <c r="C30" s="146">
        <v>11740257</v>
      </c>
      <c r="D30" s="146"/>
      <c r="E30" s="146">
        <v>49704244127</v>
      </c>
      <c r="F30" s="146"/>
      <c r="G30" s="146">
        <v>-48016595519</v>
      </c>
      <c r="H30" s="146">
        <v>63540253820</v>
      </c>
      <c r="I30" s="158">
        <f t="shared" si="0"/>
        <v>1687648608</v>
      </c>
      <c r="J30" s="146">
        <v>11740257</v>
      </c>
      <c r="K30" s="146"/>
      <c r="L30" s="146">
        <v>49704244127</v>
      </c>
      <c r="M30" s="146"/>
      <c r="N30" s="146">
        <v>-62271797551</v>
      </c>
      <c r="O30" s="146"/>
      <c r="P30" s="146">
        <f t="shared" si="1"/>
        <v>-12567553424</v>
      </c>
    </row>
    <row r="31" spans="1:16">
      <c r="A31" s="122" t="s">
        <v>218</v>
      </c>
      <c r="C31" s="146">
        <v>31030172</v>
      </c>
      <c r="D31" s="146"/>
      <c r="E31" s="146">
        <v>44189798701</v>
      </c>
      <c r="F31" s="146"/>
      <c r="G31" s="146">
        <v>-42357349732</v>
      </c>
      <c r="H31" s="146">
        <v>32244014093</v>
      </c>
      <c r="I31" s="158">
        <f t="shared" si="0"/>
        <v>1832448969</v>
      </c>
      <c r="J31" s="146">
        <v>31030172</v>
      </c>
      <c r="K31" s="146"/>
      <c r="L31" s="146">
        <v>44189798701</v>
      </c>
      <c r="M31" s="146"/>
      <c r="N31" s="146">
        <v>-46488034197</v>
      </c>
      <c r="O31" s="146"/>
      <c r="P31" s="146">
        <f t="shared" si="1"/>
        <v>-2298235496</v>
      </c>
    </row>
    <row r="32" spans="1:16">
      <c r="A32" s="122" t="s">
        <v>219</v>
      </c>
      <c r="C32" s="146">
        <v>3365790</v>
      </c>
      <c r="D32" s="146"/>
      <c r="E32" s="146">
        <v>50186453244</v>
      </c>
      <c r="F32" s="146"/>
      <c r="G32" s="146">
        <v>-51646123955</v>
      </c>
      <c r="H32" s="146">
        <v>29347188459</v>
      </c>
      <c r="I32" s="158">
        <f t="shared" si="0"/>
        <v>-1459670711</v>
      </c>
      <c r="J32" s="146">
        <v>3365790</v>
      </c>
      <c r="K32" s="146"/>
      <c r="L32" s="146">
        <v>50186453244</v>
      </c>
      <c r="M32" s="146"/>
      <c r="N32" s="146">
        <v>-63206132719</v>
      </c>
      <c r="O32" s="146"/>
      <c r="P32" s="146">
        <f t="shared" si="1"/>
        <v>-13019679475</v>
      </c>
    </row>
    <row r="33" spans="1:16">
      <c r="A33" s="122" t="s">
        <v>220</v>
      </c>
      <c r="C33" s="146">
        <v>6304613</v>
      </c>
      <c r="D33" s="146"/>
      <c r="E33" s="146">
        <v>45499150017</v>
      </c>
      <c r="F33" s="146"/>
      <c r="G33" s="146">
        <v>-46070881165</v>
      </c>
      <c r="H33" s="146">
        <v>46661474309</v>
      </c>
      <c r="I33" s="158">
        <f t="shared" si="0"/>
        <v>-571731148</v>
      </c>
      <c r="J33" s="146">
        <v>6304613</v>
      </c>
      <c r="K33" s="146"/>
      <c r="L33" s="146">
        <v>45499150017</v>
      </c>
      <c r="M33" s="146"/>
      <c r="N33" s="146">
        <v>-50042985279</v>
      </c>
      <c r="O33" s="146"/>
      <c r="P33" s="146">
        <f t="shared" si="1"/>
        <v>-4543835262</v>
      </c>
    </row>
    <row r="34" spans="1:16">
      <c r="A34" s="122" t="s">
        <v>100</v>
      </c>
      <c r="C34" s="146">
        <v>1492974</v>
      </c>
      <c r="D34" s="146"/>
      <c r="E34" s="146">
        <v>16324998855</v>
      </c>
      <c r="F34" s="146"/>
      <c r="G34" s="146">
        <v>-16987128671</v>
      </c>
      <c r="H34" s="146">
        <v>134212997466</v>
      </c>
      <c r="I34" s="158">
        <f t="shared" si="0"/>
        <v>-662129816</v>
      </c>
      <c r="J34" s="146">
        <v>1492974</v>
      </c>
      <c r="K34" s="146"/>
      <c r="L34" s="146">
        <v>16324998855</v>
      </c>
      <c r="M34" s="146"/>
      <c r="N34" s="146">
        <v>-16911375865</v>
      </c>
      <c r="O34" s="146"/>
      <c r="P34" s="146">
        <f t="shared" si="1"/>
        <v>-586377010</v>
      </c>
    </row>
    <row r="35" spans="1:16">
      <c r="A35" s="122" t="s">
        <v>99</v>
      </c>
      <c r="C35" s="146">
        <v>16970925</v>
      </c>
      <c r="D35" s="146"/>
      <c r="E35" s="146">
        <v>40319175714</v>
      </c>
      <c r="F35" s="146"/>
      <c r="G35" s="146">
        <v>-34938324765</v>
      </c>
      <c r="H35" s="146">
        <v>17242830844</v>
      </c>
      <c r="I35" s="158">
        <f t="shared" si="0"/>
        <v>5380850949</v>
      </c>
      <c r="J35" s="146">
        <v>16970925</v>
      </c>
      <c r="K35" s="146"/>
      <c r="L35" s="146">
        <v>40319175714</v>
      </c>
      <c r="M35" s="146"/>
      <c r="N35" s="146">
        <v>-49164178212</v>
      </c>
      <c r="O35" s="146"/>
      <c r="P35" s="146">
        <f t="shared" si="1"/>
        <v>-8845002498</v>
      </c>
    </row>
    <row r="36" spans="1:16">
      <c r="A36" s="122" t="s">
        <v>98</v>
      </c>
      <c r="C36" s="146">
        <v>5520584</v>
      </c>
      <c r="D36" s="146"/>
      <c r="E36" s="146">
        <v>34517862747</v>
      </c>
      <c r="F36" s="146"/>
      <c r="G36" s="146">
        <v>-30914123983</v>
      </c>
      <c r="H36" s="146">
        <v>35178223256</v>
      </c>
      <c r="I36" s="158">
        <f t="shared" si="0"/>
        <v>3603738764</v>
      </c>
      <c r="J36" s="146">
        <v>5520584</v>
      </c>
      <c r="K36" s="146"/>
      <c r="L36" s="146">
        <v>34517862747</v>
      </c>
      <c r="M36" s="146"/>
      <c r="N36" s="146">
        <v>-34955334416</v>
      </c>
      <c r="O36" s="146"/>
      <c r="P36" s="146">
        <f t="shared" si="1"/>
        <v>-437471669</v>
      </c>
    </row>
    <row r="37" spans="1:16">
      <c r="A37" s="122" t="s">
        <v>97</v>
      </c>
      <c r="C37" s="146">
        <v>14162727</v>
      </c>
      <c r="D37" s="146"/>
      <c r="E37" s="146">
        <v>80387999604</v>
      </c>
      <c r="F37" s="146"/>
      <c r="G37" s="146">
        <v>-79719945882</v>
      </c>
      <c r="H37" s="146">
        <v>4328350993</v>
      </c>
      <c r="I37" s="158">
        <f t="shared" si="0"/>
        <v>668053722</v>
      </c>
      <c r="J37" s="146">
        <v>14162727</v>
      </c>
      <c r="K37" s="146"/>
      <c r="L37" s="146">
        <v>80387999604</v>
      </c>
      <c r="M37" s="146"/>
      <c r="N37" s="146">
        <v>-92865024789</v>
      </c>
      <c r="O37" s="146"/>
      <c r="P37" s="146">
        <f t="shared" si="1"/>
        <v>-12477025185</v>
      </c>
    </row>
    <row r="38" spans="1:16">
      <c r="A38" s="122" t="s">
        <v>96</v>
      </c>
      <c r="C38" s="146">
        <v>2749999</v>
      </c>
      <c r="D38" s="146"/>
      <c r="E38" s="146">
        <v>14898318963</v>
      </c>
      <c r="F38" s="146"/>
      <c r="G38" s="146">
        <v>-17919589545</v>
      </c>
      <c r="H38" s="146">
        <v>28499742856</v>
      </c>
      <c r="I38" s="158">
        <f t="shared" si="0"/>
        <v>-3021270582</v>
      </c>
      <c r="J38" s="146">
        <v>2749999</v>
      </c>
      <c r="K38" s="146"/>
      <c r="L38" s="146">
        <v>14898318963</v>
      </c>
      <c r="M38" s="146"/>
      <c r="N38" s="146">
        <v>-13496227690</v>
      </c>
      <c r="O38" s="146"/>
      <c r="P38" s="146">
        <f t="shared" si="1"/>
        <v>1402091273</v>
      </c>
    </row>
    <row r="39" spans="1:16" ht="36">
      <c r="A39" s="122" t="s">
        <v>95</v>
      </c>
      <c r="C39" s="146">
        <v>2033930</v>
      </c>
      <c r="D39" s="146"/>
      <c r="E39" s="146">
        <v>35563956574</v>
      </c>
      <c r="F39" s="146"/>
      <c r="G39" s="146">
        <v>-38463495654</v>
      </c>
      <c r="H39" s="146">
        <v>57162240618</v>
      </c>
      <c r="I39" s="158">
        <f t="shared" si="0"/>
        <v>-2899539080</v>
      </c>
      <c r="J39" s="146">
        <v>2033930</v>
      </c>
      <c r="K39" s="146"/>
      <c r="L39" s="146">
        <v>35563956574</v>
      </c>
      <c r="M39" s="146"/>
      <c r="N39" s="146">
        <v>-43763179349</v>
      </c>
      <c r="O39" s="146"/>
      <c r="P39" s="146">
        <f t="shared" si="1"/>
        <v>-8199222775</v>
      </c>
    </row>
    <row r="40" spans="1:16">
      <c r="A40" s="122" t="s">
        <v>94</v>
      </c>
      <c r="C40" s="146">
        <v>2399141</v>
      </c>
      <c r="D40" s="146"/>
      <c r="E40" s="146">
        <v>57212938008</v>
      </c>
      <c r="F40" s="146"/>
      <c r="G40" s="146">
        <v>-54714540692</v>
      </c>
      <c r="H40" s="146">
        <v>2856162136</v>
      </c>
      <c r="I40" s="158">
        <f t="shared" si="0"/>
        <v>2498397316</v>
      </c>
      <c r="J40" s="146">
        <v>2399141</v>
      </c>
      <c r="K40" s="146"/>
      <c r="L40" s="146">
        <v>57212938008</v>
      </c>
      <c r="M40" s="146"/>
      <c r="N40" s="146">
        <v>-49361094611</v>
      </c>
      <c r="O40" s="146"/>
      <c r="P40" s="146">
        <f t="shared" si="1"/>
        <v>7851843397</v>
      </c>
    </row>
    <row r="41" spans="1:16">
      <c r="A41" s="122" t="s">
        <v>93</v>
      </c>
      <c r="C41" s="146">
        <v>9756530</v>
      </c>
      <c r="D41" s="146"/>
      <c r="E41" s="146">
        <v>61100415476</v>
      </c>
      <c r="F41" s="146"/>
      <c r="G41" s="146">
        <v>-66734532237</v>
      </c>
      <c r="H41" s="146">
        <v>30951975142</v>
      </c>
      <c r="I41" s="158">
        <f t="shared" si="0"/>
        <v>-5634116761</v>
      </c>
      <c r="J41" s="146">
        <v>9756530</v>
      </c>
      <c r="K41" s="146"/>
      <c r="L41" s="146">
        <v>61100415476</v>
      </c>
      <c r="M41" s="146"/>
      <c r="N41" s="146">
        <v>-69092431843</v>
      </c>
      <c r="O41" s="146"/>
      <c r="P41" s="146">
        <f t="shared" si="1"/>
        <v>-7992016367</v>
      </c>
    </row>
    <row r="42" spans="1:16">
      <c r="A42" s="122" t="s">
        <v>92</v>
      </c>
      <c r="C42" s="146">
        <v>9889869</v>
      </c>
      <c r="D42" s="146"/>
      <c r="E42" s="146">
        <v>93591351143</v>
      </c>
      <c r="F42" s="146"/>
      <c r="G42" s="146">
        <v>-97145215765</v>
      </c>
      <c r="H42" s="146">
        <v>142181678702</v>
      </c>
      <c r="I42" s="158">
        <f t="shared" si="0"/>
        <v>-3553864622</v>
      </c>
      <c r="J42" s="146">
        <v>9889869</v>
      </c>
      <c r="K42" s="146"/>
      <c r="L42" s="146">
        <v>93591351143</v>
      </c>
      <c r="M42" s="146"/>
      <c r="N42" s="146">
        <v>-106068300532</v>
      </c>
      <c r="O42" s="146"/>
      <c r="P42" s="146">
        <f t="shared" si="1"/>
        <v>-12476949389</v>
      </c>
    </row>
    <row r="43" spans="1:16">
      <c r="A43" s="122" t="s">
        <v>91</v>
      </c>
      <c r="C43" s="146">
        <v>25678443</v>
      </c>
      <c r="D43" s="146"/>
      <c r="E43" s="146">
        <v>41479191431</v>
      </c>
      <c r="F43" s="146"/>
      <c r="G43" s="146">
        <v>-44095025957</v>
      </c>
      <c r="H43" s="146">
        <v>26447304653</v>
      </c>
      <c r="I43" s="158">
        <f t="shared" si="0"/>
        <v>-2615834526</v>
      </c>
      <c r="J43" s="146">
        <v>25678443</v>
      </c>
      <c r="K43" s="146"/>
      <c r="L43" s="146">
        <v>41479191431</v>
      </c>
      <c r="M43" s="146"/>
      <c r="N43" s="146">
        <v>-50223745855</v>
      </c>
      <c r="O43" s="146"/>
      <c r="P43" s="146">
        <f t="shared" si="1"/>
        <v>-8744554424</v>
      </c>
    </row>
    <row r="44" spans="1:16">
      <c r="A44" s="122" t="s">
        <v>90</v>
      </c>
      <c r="C44" s="146">
        <v>13195239</v>
      </c>
      <c r="D44" s="146"/>
      <c r="E44" s="146">
        <v>55903491875</v>
      </c>
      <c r="F44" s="146"/>
      <c r="G44" s="146">
        <v>-54806816912</v>
      </c>
      <c r="H44" s="146">
        <v>33986325815</v>
      </c>
      <c r="I44" s="158">
        <f t="shared" si="0"/>
        <v>1096674963</v>
      </c>
      <c r="J44" s="146">
        <v>13195239</v>
      </c>
      <c r="K44" s="146"/>
      <c r="L44" s="146">
        <v>55903491875</v>
      </c>
      <c r="M44" s="146"/>
      <c r="N44" s="146">
        <v>-75295207697</v>
      </c>
      <c r="O44" s="146"/>
      <c r="P44" s="146">
        <f t="shared" si="1"/>
        <v>-19391715822</v>
      </c>
    </row>
    <row r="45" spans="1:16">
      <c r="A45" s="122" t="s">
        <v>379</v>
      </c>
      <c r="C45" s="146">
        <v>18798131</v>
      </c>
      <c r="D45" s="146"/>
      <c r="E45" s="146">
        <v>37989211553</v>
      </c>
      <c r="F45" s="146"/>
      <c r="G45" s="146">
        <v>-41172733904</v>
      </c>
      <c r="H45" s="146">
        <v>103758447902</v>
      </c>
      <c r="I45" s="158">
        <f t="shared" si="0"/>
        <v>-3183522351</v>
      </c>
      <c r="J45" s="146">
        <v>18798131</v>
      </c>
      <c r="K45" s="146"/>
      <c r="L45" s="146">
        <v>37989211553</v>
      </c>
      <c r="M45" s="146"/>
      <c r="N45" s="146">
        <v>-43748139064</v>
      </c>
      <c r="O45" s="146"/>
      <c r="P45" s="146">
        <f t="shared" si="1"/>
        <v>-5758927511</v>
      </c>
    </row>
    <row r="46" spans="1:16">
      <c r="A46" s="122" t="s">
        <v>417</v>
      </c>
      <c r="C46" s="146">
        <v>3032616</v>
      </c>
      <c r="D46" s="146"/>
      <c r="E46" s="146">
        <v>30688342301</v>
      </c>
      <c r="F46" s="146"/>
      <c r="G46" s="146">
        <v>-35881493260</v>
      </c>
      <c r="H46" s="146">
        <v>13890056903</v>
      </c>
      <c r="I46" s="158">
        <f t="shared" si="0"/>
        <v>-5193150959</v>
      </c>
      <c r="J46" s="146">
        <v>3032616</v>
      </c>
      <c r="K46" s="146"/>
      <c r="L46" s="146">
        <v>30688342301</v>
      </c>
      <c r="M46" s="146"/>
      <c r="N46" s="146">
        <v>-35281048827</v>
      </c>
      <c r="O46" s="146"/>
      <c r="P46" s="146">
        <f t="shared" si="1"/>
        <v>-4592706526</v>
      </c>
    </row>
    <row r="47" spans="1:16">
      <c r="A47" s="122" t="s">
        <v>383</v>
      </c>
      <c r="C47" s="146">
        <v>12022243</v>
      </c>
      <c r="D47" s="146"/>
      <c r="E47" s="146">
        <v>41684078765</v>
      </c>
      <c r="F47" s="146"/>
      <c r="G47" s="146">
        <v>-36263381898</v>
      </c>
      <c r="H47" s="146">
        <v>22185395358</v>
      </c>
      <c r="I47" s="158">
        <f t="shared" si="0"/>
        <v>5420696867</v>
      </c>
      <c r="J47" s="146">
        <v>12022243</v>
      </c>
      <c r="K47" s="146"/>
      <c r="L47" s="146">
        <v>41684078765</v>
      </c>
      <c r="M47" s="146"/>
      <c r="N47" s="146">
        <v>-28530687116</v>
      </c>
      <c r="O47" s="146"/>
      <c r="P47" s="146">
        <f t="shared" si="1"/>
        <v>13153391649</v>
      </c>
    </row>
    <row r="48" spans="1:16">
      <c r="A48" s="122" t="s">
        <v>392</v>
      </c>
      <c r="C48" s="146">
        <v>3513700</v>
      </c>
      <c r="D48" s="146"/>
      <c r="E48" s="146">
        <v>33565745394</v>
      </c>
      <c r="F48" s="146"/>
      <c r="G48" s="146">
        <v>-27726215561</v>
      </c>
      <c r="H48" s="146">
        <v>33019861732</v>
      </c>
      <c r="I48" s="158">
        <f t="shared" si="0"/>
        <v>5839529833</v>
      </c>
      <c r="J48" s="146">
        <v>3513700</v>
      </c>
      <c r="K48" s="146"/>
      <c r="L48" s="146">
        <v>33565745394</v>
      </c>
      <c r="M48" s="146"/>
      <c r="N48" s="146">
        <v>-30001058192</v>
      </c>
      <c r="O48" s="146"/>
      <c r="P48" s="146">
        <f t="shared" si="1"/>
        <v>3564687202</v>
      </c>
    </row>
    <row r="49" spans="1:16">
      <c r="A49" s="122" t="s">
        <v>370</v>
      </c>
      <c r="C49" s="146">
        <v>4368434</v>
      </c>
      <c r="D49" s="146"/>
      <c r="E49" s="146">
        <v>33784197346</v>
      </c>
      <c r="F49" s="146"/>
      <c r="G49" s="146">
        <v>-36054344929</v>
      </c>
      <c r="H49" s="146">
        <v>46112946615</v>
      </c>
      <c r="I49" s="158">
        <f t="shared" si="0"/>
        <v>-2270147583</v>
      </c>
      <c r="J49" s="146">
        <v>4368434</v>
      </c>
      <c r="K49" s="146"/>
      <c r="L49" s="146">
        <v>33784197346</v>
      </c>
      <c r="M49" s="146"/>
      <c r="N49" s="146">
        <v>-36280510658</v>
      </c>
      <c r="O49" s="146"/>
      <c r="P49" s="146">
        <f t="shared" si="1"/>
        <v>-2496313312</v>
      </c>
    </row>
    <row r="50" spans="1:16">
      <c r="A50" s="122" t="s">
        <v>371</v>
      </c>
      <c r="C50" s="146">
        <v>14041201</v>
      </c>
      <c r="D50" s="146"/>
      <c r="E50" s="146">
        <v>36624888964</v>
      </c>
      <c r="F50" s="146"/>
      <c r="G50" s="146">
        <v>-38876766140</v>
      </c>
      <c r="H50" s="146">
        <v>113243720971</v>
      </c>
      <c r="I50" s="158">
        <f t="shared" si="0"/>
        <v>-2251877176</v>
      </c>
      <c r="J50" s="146">
        <v>14041201</v>
      </c>
      <c r="K50" s="146"/>
      <c r="L50" s="146">
        <v>36624888964</v>
      </c>
      <c r="M50" s="146"/>
      <c r="N50" s="146">
        <v>-34660351156</v>
      </c>
      <c r="O50" s="146"/>
      <c r="P50" s="146">
        <f t="shared" si="1"/>
        <v>1964537808</v>
      </c>
    </row>
    <row r="51" spans="1:16">
      <c r="A51" s="122" t="s">
        <v>352</v>
      </c>
      <c r="C51" s="146">
        <v>640377</v>
      </c>
      <c r="D51" s="146"/>
      <c r="E51" s="146">
        <v>30937144387</v>
      </c>
      <c r="F51" s="146"/>
      <c r="G51" s="146">
        <v>-32624826195</v>
      </c>
      <c r="H51" s="146">
        <v>94369626</v>
      </c>
      <c r="I51" s="158">
        <f t="shared" si="0"/>
        <v>-1687681808</v>
      </c>
      <c r="J51" s="146">
        <v>640377</v>
      </c>
      <c r="K51" s="146"/>
      <c r="L51" s="146">
        <v>30937144387</v>
      </c>
      <c r="M51" s="146"/>
      <c r="N51" s="146">
        <v>-28204851448</v>
      </c>
      <c r="O51" s="146"/>
      <c r="P51" s="146">
        <f t="shared" si="1"/>
        <v>2732292939</v>
      </c>
    </row>
    <row r="52" spans="1:16">
      <c r="A52" s="122" t="s">
        <v>347</v>
      </c>
      <c r="C52" s="146">
        <v>10335275</v>
      </c>
      <c r="D52" s="146"/>
      <c r="E52" s="146">
        <v>36019873082</v>
      </c>
      <c r="F52" s="146"/>
      <c r="G52" s="146">
        <v>-38779450980</v>
      </c>
      <c r="H52" s="146">
        <v>22011041369</v>
      </c>
      <c r="I52" s="158">
        <f t="shared" si="0"/>
        <v>-2759577898</v>
      </c>
      <c r="J52" s="146">
        <v>10335275</v>
      </c>
      <c r="K52" s="146"/>
      <c r="L52" s="146">
        <v>36019873082</v>
      </c>
      <c r="M52" s="146"/>
      <c r="N52" s="146">
        <v>-38295053064</v>
      </c>
      <c r="O52" s="146"/>
      <c r="P52" s="146">
        <f t="shared" si="1"/>
        <v>-2275179982</v>
      </c>
    </row>
    <row r="53" spans="1:16">
      <c r="A53" s="122" t="s">
        <v>350</v>
      </c>
      <c r="C53" s="146">
        <v>5994211</v>
      </c>
      <c r="D53" s="146"/>
      <c r="E53" s="146">
        <v>106419621643</v>
      </c>
      <c r="F53" s="146"/>
      <c r="G53" s="146">
        <v>-115027422786</v>
      </c>
      <c r="H53" s="146">
        <v>51325490834</v>
      </c>
      <c r="I53" s="158">
        <f t="shared" si="0"/>
        <v>-8607801143</v>
      </c>
      <c r="J53" s="146">
        <v>5994211</v>
      </c>
      <c r="K53" s="146"/>
      <c r="L53" s="146">
        <v>106419621643</v>
      </c>
      <c r="M53" s="146"/>
      <c r="N53" s="146">
        <v>-121781384163</v>
      </c>
      <c r="O53" s="146"/>
      <c r="P53" s="146">
        <f t="shared" si="1"/>
        <v>-15361762520</v>
      </c>
    </row>
    <row r="54" spans="1:16">
      <c r="A54" s="122" t="s">
        <v>340</v>
      </c>
      <c r="C54" s="146">
        <v>4133434</v>
      </c>
      <c r="D54" s="146"/>
      <c r="E54" s="146">
        <v>30610858508</v>
      </c>
      <c r="F54" s="146"/>
      <c r="G54" s="146">
        <v>-32183818501</v>
      </c>
      <c r="H54" s="146">
        <v>32980644678</v>
      </c>
      <c r="I54" s="158">
        <f t="shared" si="0"/>
        <v>-1572959993</v>
      </c>
      <c r="J54" s="146">
        <v>4133434</v>
      </c>
      <c r="K54" s="146"/>
      <c r="L54" s="146">
        <v>30610858508</v>
      </c>
      <c r="M54" s="146"/>
      <c r="N54" s="146">
        <v>-34843985498</v>
      </c>
      <c r="O54" s="146"/>
      <c r="P54" s="146">
        <f t="shared" si="1"/>
        <v>-4233126990</v>
      </c>
    </row>
    <row r="55" spans="1:16">
      <c r="A55" s="122" t="s">
        <v>298</v>
      </c>
      <c r="C55" s="146">
        <v>1003540</v>
      </c>
      <c r="D55" s="146"/>
      <c r="E55" s="146">
        <v>29877189666</v>
      </c>
      <c r="F55" s="146"/>
      <c r="G55" s="146">
        <v>-31394654689</v>
      </c>
      <c r="H55" s="146">
        <v>1584737080</v>
      </c>
      <c r="I55" s="158">
        <f t="shared" si="0"/>
        <v>-1517465023</v>
      </c>
      <c r="J55" s="146">
        <v>1003540</v>
      </c>
      <c r="K55" s="146"/>
      <c r="L55" s="146">
        <v>29877189666</v>
      </c>
      <c r="M55" s="146"/>
      <c r="N55" s="146">
        <v>-19696266359</v>
      </c>
      <c r="O55" s="146"/>
      <c r="P55" s="146">
        <f t="shared" si="1"/>
        <v>10180923307</v>
      </c>
    </row>
    <row r="56" spans="1:16">
      <c r="A56" s="122" t="s">
        <v>293</v>
      </c>
      <c r="C56" s="146">
        <v>10696627</v>
      </c>
      <c r="D56" s="146"/>
      <c r="E56" s="146">
        <v>38193671597</v>
      </c>
      <c r="F56" s="146"/>
      <c r="G56" s="146">
        <v>-45337535444</v>
      </c>
      <c r="H56" s="146">
        <v>50400213107</v>
      </c>
      <c r="I56" s="158">
        <f t="shared" si="0"/>
        <v>-7143863847</v>
      </c>
      <c r="J56" s="146">
        <v>10696627</v>
      </c>
      <c r="K56" s="146"/>
      <c r="L56" s="146">
        <v>38193671597</v>
      </c>
      <c r="M56" s="146"/>
      <c r="N56" s="146">
        <v>-44918251556</v>
      </c>
      <c r="O56" s="146"/>
      <c r="P56" s="146">
        <f t="shared" si="1"/>
        <v>-6724579959</v>
      </c>
    </row>
    <row r="57" spans="1:16">
      <c r="A57" s="122" t="s">
        <v>281</v>
      </c>
      <c r="C57" s="146">
        <v>2155301</v>
      </c>
      <c r="D57" s="146"/>
      <c r="E57" s="146">
        <v>89769784587</v>
      </c>
      <c r="F57" s="146"/>
      <c r="G57" s="146">
        <v>-100901107949</v>
      </c>
      <c r="H57" s="146">
        <v>104708618541</v>
      </c>
      <c r="I57" s="158">
        <f t="shared" si="0"/>
        <v>-11131323362</v>
      </c>
      <c r="J57" s="146">
        <v>2155301</v>
      </c>
      <c r="K57" s="146"/>
      <c r="L57" s="146">
        <v>89769784587</v>
      </c>
      <c r="M57" s="146"/>
      <c r="N57" s="146">
        <v>-87536991761</v>
      </c>
      <c r="O57" s="146"/>
      <c r="P57" s="146">
        <f t="shared" si="1"/>
        <v>2232792826</v>
      </c>
    </row>
    <row r="58" spans="1:16">
      <c r="A58" s="122" t="s">
        <v>260</v>
      </c>
      <c r="C58" s="146">
        <v>10491048</v>
      </c>
      <c r="D58" s="146"/>
      <c r="E58" s="146">
        <v>27635859604</v>
      </c>
      <c r="F58" s="146"/>
      <c r="G58" s="146">
        <v>-28067044339</v>
      </c>
      <c r="H58" s="146">
        <v>44176141379</v>
      </c>
      <c r="I58" s="158">
        <f t="shared" si="0"/>
        <v>-431184735</v>
      </c>
      <c r="J58" s="146">
        <v>10491048</v>
      </c>
      <c r="K58" s="146"/>
      <c r="L58" s="146">
        <v>27635859604</v>
      </c>
      <c r="M58" s="146"/>
      <c r="N58" s="146">
        <v>-38501569678</v>
      </c>
      <c r="O58" s="146"/>
      <c r="P58" s="146">
        <f t="shared" si="1"/>
        <v>-10865710074</v>
      </c>
    </row>
    <row r="59" spans="1:16">
      <c r="A59" s="122" t="s">
        <v>221</v>
      </c>
      <c r="C59" s="146">
        <v>1594077</v>
      </c>
      <c r="D59" s="146"/>
      <c r="E59" s="146">
        <v>29156497252</v>
      </c>
      <c r="F59" s="146"/>
      <c r="G59" s="146">
        <v>-29161744153</v>
      </c>
      <c r="H59" s="146">
        <v>33224294940</v>
      </c>
      <c r="I59" s="158">
        <f t="shared" si="0"/>
        <v>-5246901</v>
      </c>
      <c r="J59" s="146">
        <v>1594077</v>
      </c>
      <c r="K59" s="146"/>
      <c r="L59" s="146">
        <v>29156497252</v>
      </c>
      <c r="M59" s="146"/>
      <c r="N59" s="146">
        <v>-39928822980</v>
      </c>
      <c r="O59" s="146"/>
      <c r="P59" s="146">
        <f t="shared" si="1"/>
        <v>-10772325728</v>
      </c>
    </row>
    <row r="60" spans="1:16">
      <c r="A60" s="122" t="s">
        <v>269</v>
      </c>
      <c r="C60" s="146">
        <v>457692</v>
      </c>
      <c r="D60" s="146"/>
      <c r="E60" s="146">
        <v>3794439234</v>
      </c>
      <c r="F60" s="146"/>
      <c r="G60" s="146">
        <v>-3991560917</v>
      </c>
      <c r="H60" s="146">
        <v>73069965961</v>
      </c>
      <c r="I60" s="158">
        <f t="shared" si="0"/>
        <v>-197121683</v>
      </c>
      <c r="J60" s="146">
        <v>457692</v>
      </c>
      <c r="K60" s="146"/>
      <c r="L60" s="146">
        <v>3794439234</v>
      </c>
      <c r="M60" s="146"/>
      <c r="N60" s="146">
        <v>-3190930958</v>
      </c>
      <c r="O60" s="146"/>
      <c r="P60" s="146">
        <f t="shared" si="1"/>
        <v>603508276</v>
      </c>
    </row>
    <row r="61" spans="1:16">
      <c r="A61" s="122" t="s">
        <v>222</v>
      </c>
      <c r="C61" s="146">
        <v>9324519</v>
      </c>
      <c r="D61" s="146"/>
      <c r="E61" s="146">
        <v>63299579061</v>
      </c>
      <c r="F61" s="146"/>
      <c r="G61" s="146">
        <v>-65885821200</v>
      </c>
      <c r="H61" s="146">
        <v>51412634257</v>
      </c>
      <c r="I61" s="158">
        <f t="shared" si="0"/>
        <v>-2586242139</v>
      </c>
      <c r="J61" s="146">
        <v>9324519</v>
      </c>
      <c r="K61" s="146"/>
      <c r="L61" s="146">
        <v>63299579061</v>
      </c>
      <c r="M61" s="146"/>
      <c r="N61" s="146">
        <v>-66840686032</v>
      </c>
      <c r="O61" s="146"/>
      <c r="P61" s="146">
        <f t="shared" si="1"/>
        <v>-3541106971</v>
      </c>
    </row>
    <row r="62" spans="1:16">
      <c r="A62" s="122" t="s">
        <v>112</v>
      </c>
      <c r="C62" s="146">
        <v>28961836</v>
      </c>
      <c r="D62" s="146"/>
      <c r="E62" s="146">
        <v>54786443386</v>
      </c>
      <c r="F62" s="146"/>
      <c r="G62" s="146">
        <v>-55613874270</v>
      </c>
      <c r="H62" s="146">
        <v>9497128005</v>
      </c>
      <c r="I62" s="158">
        <f t="shared" si="0"/>
        <v>-827430884</v>
      </c>
      <c r="J62" s="146">
        <v>28961836</v>
      </c>
      <c r="K62" s="146"/>
      <c r="L62" s="146">
        <v>54786443386</v>
      </c>
      <c r="M62" s="146"/>
      <c r="N62" s="146">
        <v>-49176466494</v>
      </c>
      <c r="O62" s="146"/>
      <c r="P62" s="146">
        <f t="shared" si="1"/>
        <v>5609976892</v>
      </c>
    </row>
    <row r="63" spans="1:16">
      <c r="A63" s="122" t="s">
        <v>110</v>
      </c>
      <c r="C63" s="146">
        <v>6183498</v>
      </c>
      <c r="D63" s="146"/>
      <c r="E63" s="146">
        <v>17991409014</v>
      </c>
      <c r="F63" s="146"/>
      <c r="G63" s="146">
        <v>-19107058452</v>
      </c>
      <c r="H63" s="146">
        <v>77645062978</v>
      </c>
      <c r="I63" s="158">
        <f t="shared" si="0"/>
        <v>-1115649438</v>
      </c>
      <c r="J63" s="146">
        <v>6183498</v>
      </c>
      <c r="K63" s="146"/>
      <c r="L63" s="146">
        <v>17991409014</v>
      </c>
      <c r="M63" s="146"/>
      <c r="N63" s="146">
        <v>-24761033923</v>
      </c>
      <c r="O63" s="146"/>
      <c r="P63" s="146">
        <f t="shared" si="1"/>
        <v>-6769624909</v>
      </c>
    </row>
    <row r="64" spans="1:16">
      <c r="A64" s="122" t="s">
        <v>109</v>
      </c>
      <c r="C64" s="146">
        <v>16907658</v>
      </c>
      <c r="D64" s="146"/>
      <c r="E64" s="146">
        <v>50942191089</v>
      </c>
      <c r="F64" s="146"/>
      <c r="G64" s="146">
        <v>-47712094134</v>
      </c>
      <c r="H64" s="146">
        <v>19282897934</v>
      </c>
      <c r="I64" s="158">
        <f t="shared" si="0"/>
        <v>3230096955</v>
      </c>
      <c r="J64" s="146">
        <v>16907658</v>
      </c>
      <c r="K64" s="146"/>
      <c r="L64" s="146">
        <v>50942191089</v>
      </c>
      <c r="M64" s="146"/>
      <c r="N64" s="146">
        <v>-53048254530</v>
      </c>
      <c r="O64" s="146"/>
      <c r="P64" s="146">
        <f t="shared" si="1"/>
        <v>-2106063441</v>
      </c>
    </row>
    <row r="65" spans="1:16">
      <c r="A65" s="122" t="s">
        <v>108</v>
      </c>
      <c r="C65" s="146">
        <v>2889437</v>
      </c>
      <c r="D65" s="146"/>
      <c r="E65" s="146">
        <v>31996807632</v>
      </c>
      <c r="F65" s="146"/>
      <c r="G65" s="146">
        <v>-30804416583</v>
      </c>
      <c r="H65" s="146">
        <v>33530252203</v>
      </c>
      <c r="I65" s="158">
        <f t="shared" si="0"/>
        <v>1192391049</v>
      </c>
      <c r="J65" s="146">
        <v>2889437</v>
      </c>
      <c r="K65" s="146"/>
      <c r="L65" s="146">
        <v>31996807632</v>
      </c>
      <c r="M65" s="146"/>
      <c r="N65" s="146">
        <v>-28347373577</v>
      </c>
      <c r="O65" s="146"/>
      <c r="P65" s="146">
        <f t="shared" si="1"/>
        <v>3649434055</v>
      </c>
    </row>
    <row r="66" spans="1:16">
      <c r="A66" s="122" t="s">
        <v>107</v>
      </c>
      <c r="C66" s="146">
        <v>10161490</v>
      </c>
      <c r="D66" s="146"/>
      <c r="E66" s="146">
        <v>39929368171</v>
      </c>
      <c r="F66" s="146"/>
      <c r="G66" s="146">
        <v>-41758507682</v>
      </c>
      <c r="H66" s="146">
        <v>146865346630</v>
      </c>
      <c r="I66" s="158">
        <f t="shared" si="0"/>
        <v>-1829139511</v>
      </c>
      <c r="J66" s="146">
        <v>10161490</v>
      </c>
      <c r="K66" s="146"/>
      <c r="L66" s="146">
        <v>39929368171</v>
      </c>
      <c r="M66" s="146"/>
      <c r="N66" s="146">
        <v>-40058780914</v>
      </c>
      <c r="O66" s="146"/>
      <c r="P66" s="146">
        <f t="shared" si="1"/>
        <v>-129412743</v>
      </c>
    </row>
    <row r="67" spans="1:16">
      <c r="A67" s="122" t="s">
        <v>106</v>
      </c>
      <c r="C67" s="146">
        <v>14527047</v>
      </c>
      <c r="D67" s="146"/>
      <c r="E67" s="146">
        <v>47639575925</v>
      </c>
      <c r="F67" s="146"/>
      <c r="G67" s="146">
        <v>-50582529602</v>
      </c>
      <c r="H67" s="146">
        <v>70975849666</v>
      </c>
      <c r="I67" s="158">
        <f t="shared" si="0"/>
        <v>-2942953677</v>
      </c>
      <c r="J67" s="146">
        <v>14527047</v>
      </c>
      <c r="K67" s="146"/>
      <c r="L67" s="146">
        <v>47639575925</v>
      </c>
      <c r="M67" s="146"/>
      <c r="N67" s="146">
        <v>-45177021001</v>
      </c>
      <c r="O67" s="146"/>
      <c r="P67" s="146">
        <f t="shared" si="1"/>
        <v>2462554924</v>
      </c>
    </row>
    <row r="68" spans="1:16">
      <c r="A68" s="122" t="s">
        <v>105</v>
      </c>
      <c r="C68" s="146">
        <v>1040983</v>
      </c>
      <c r="D68" s="146"/>
      <c r="E68" s="146">
        <v>64136231592</v>
      </c>
      <c r="F68" s="146"/>
      <c r="G68" s="146">
        <v>-71586671500</v>
      </c>
      <c r="H68" s="146">
        <v>38884287452</v>
      </c>
      <c r="I68" s="158">
        <f t="shared" si="0"/>
        <v>-7450439908</v>
      </c>
      <c r="J68" s="146">
        <v>1040983</v>
      </c>
      <c r="K68" s="146"/>
      <c r="L68" s="146">
        <v>64136231592</v>
      </c>
      <c r="M68" s="146"/>
      <c r="N68" s="146">
        <v>-63981300563</v>
      </c>
      <c r="O68" s="146"/>
      <c r="P68" s="146">
        <f t="shared" si="1"/>
        <v>154931029</v>
      </c>
    </row>
    <row r="69" spans="1:16">
      <c r="A69" s="122" t="s">
        <v>104</v>
      </c>
      <c r="C69" s="146">
        <v>3800052</v>
      </c>
      <c r="D69" s="146"/>
      <c r="E69" s="146">
        <v>128395243065</v>
      </c>
      <c r="F69" s="146"/>
      <c r="G69" s="146">
        <v>-139491335433</v>
      </c>
      <c r="H69" s="146">
        <v>3713245881</v>
      </c>
      <c r="I69" s="158">
        <f t="shared" si="0"/>
        <v>-11096092368</v>
      </c>
      <c r="J69" s="146">
        <v>3800052</v>
      </c>
      <c r="K69" s="146"/>
      <c r="L69" s="146">
        <v>128395243065</v>
      </c>
      <c r="M69" s="146"/>
      <c r="N69" s="146">
        <v>-153478944366</v>
      </c>
      <c r="O69" s="146"/>
      <c r="P69" s="146">
        <f t="shared" si="1"/>
        <v>-25083701301</v>
      </c>
    </row>
    <row r="70" spans="1:16">
      <c r="A70" s="122" t="s">
        <v>103</v>
      </c>
      <c r="C70" s="146">
        <v>20127101</v>
      </c>
      <c r="D70" s="146"/>
      <c r="E70" s="146">
        <v>44836459584</v>
      </c>
      <c r="F70" s="146"/>
      <c r="G70" s="146">
        <v>-45651856262</v>
      </c>
      <c r="H70" s="146">
        <v>27311869969</v>
      </c>
      <c r="I70" s="158">
        <f t="shared" si="0"/>
        <v>-815396678</v>
      </c>
      <c r="J70" s="146">
        <v>20127101</v>
      </c>
      <c r="K70" s="146"/>
      <c r="L70" s="146">
        <v>44836459584</v>
      </c>
      <c r="M70" s="146"/>
      <c r="N70" s="146">
        <v>-69168862990</v>
      </c>
      <c r="O70" s="146"/>
      <c r="P70" s="146">
        <f t="shared" si="1"/>
        <v>-24332403406</v>
      </c>
    </row>
    <row r="71" spans="1:16">
      <c r="A71" s="122" t="s">
        <v>102</v>
      </c>
      <c r="C71" s="146">
        <v>1336049</v>
      </c>
      <c r="D71" s="146"/>
      <c r="E71" s="146">
        <v>47585805390</v>
      </c>
      <c r="F71" s="146"/>
      <c r="G71" s="146">
        <v>-48396421015</v>
      </c>
      <c r="H71" s="146">
        <v>84771246136</v>
      </c>
      <c r="I71" s="158">
        <f t="shared" si="0"/>
        <v>-810615625</v>
      </c>
      <c r="J71" s="146">
        <v>1336049</v>
      </c>
      <c r="K71" s="146"/>
      <c r="L71" s="146">
        <v>47585805390</v>
      </c>
      <c r="M71" s="146"/>
      <c r="N71" s="146">
        <v>-40868786334</v>
      </c>
      <c r="O71" s="146"/>
      <c r="P71" s="146">
        <f t="shared" si="1"/>
        <v>6717019056</v>
      </c>
    </row>
    <row r="72" spans="1:16">
      <c r="A72" s="122" t="s">
        <v>101</v>
      </c>
      <c r="C72" s="146">
        <v>22918736</v>
      </c>
      <c r="D72" s="146"/>
      <c r="E72" s="146">
        <v>159932234040</v>
      </c>
      <c r="F72" s="146"/>
      <c r="G72" s="146">
        <v>-164813927567</v>
      </c>
      <c r="H72" s="146">
        <v>38460645193</v>
      </c>
      <c r="I72" s="158">
        <f t="shared" si="0"/>
        <v>-4881693527</v>
      </c>
      <c r="J72" s="146">
        <v>22918736</v>
      </c>
      <c r="K72" s="146"/>
      <c r="L72" s="146">
        <v>159932234040</v>
      </c>
      <c r="M72" s="146"/>
      <c r="N72" s="146">
        <v>-129110362024</v>
      </c>
      <c r="O72" s="146"/>
      <c r="P72" s="146">
        <f t="shared" si="1"/>
        <v>30821872016</v>
      </c>
    </row>
    <row r="73" spans="1:16">
      <c r="A73" s="122" t="s">
        <v>442</v>
      </c>
      <c r="C73" s="146">
        <v>627732</v>
      </c>
      <c r="D73" s="146"/>
      <c r="E73" s="146">
        <v>17908713747</v>
      </c>
      <c r="F73" s="146"/>
      <c r="G73" s="146">
        <v>-12691700007</v>
      </c>
      <c r="H73" s="146">
        <v>-784621461</v>
      </c>
      <c r="I73" s="158">
        <f t="shared" ref="I73:I136" si="2">E73+G73</f>
        <v>5217013740</v>
      </c>
      <c r="J73" s="146">
        <v>627732</v>
      </c>
      <c r="K73" s="146"/>
      <c r="L73" s="146">
        <v>17908713747</v>
      </c>
      <c r="M73" s="146"/>
      <c r="N73" s="146">
        <v>-12691700007</v>
      </c>
      <c r="O73" s="146"/>
      <c r="P73" s="146">
        <f t="shared" ref="P73:P136" si="3">L73+N73</f>
        <v>5217013740</v>
      </c>
    </row>
    <row r="74" spans="1:16">
      <c r="A74" s="122" t="s">
        <v>403</v>
      </c>
      <c r="C74" s="146">
        <v>11416752</v>
      </c>
      <c r="D74" s="146"/>
      <c r="E74" s="146">
        <v>28882752821</v>
      </c>
      <c r="F74" s="146"/>
      <c r="G74" s="146">
        <v>-28343918409</v>
      </c>
      <c r="H74" s="146">
        <v>16685039400</v>
      </c>
      <c r="I74" s="158">
        <f t="shared" si="2"/>
        <v>538834412</v>
      </c>
      <c r="J74" s="146">
        <v>11416752</v>
      </c>
      <c r="K74" s="146"/>
      <c r="L74" s="146">
        <v>28882752821</v>
      </c>
      <c r="M74" s="146"/>
      <c r="N74" s="146">
        <v>-33432706255</v>
      </c>
      <c r="O74" s="146"/>
      <c r="P74" s="146">
        <f t="shared" si="3"/>
        <v>-4549953434</v>
      </c>
    </row>
    <row r="75" spans="1:16">
      <c r="A75" s="122" t="s">
        <v>413</v>
      </c>
      <c r="C75" s="146">
        <v>1022126</v>
      </c>
      <c r="D75" s="146"/>
      <c r="E75" s="146">
        <v>15850291870</v>
      </c>
      <c r="F75" s="146"/>
      <c r="G75" s="146">
        <v>-16896723927</v>
      </c>
      <c r="H75" s="146">
        <v>33126587001</v>
      </c>
      <c r="I75" s="158">
        <f t="shared" si="2"/>
        <v>-1046432057</v>
      </c>
      <c r="J75" s="146">
        <v>1022126</v>
      </c>
      <c r="K75" s="146"/>
      <c r="L75" s="146">
        <v>15850291870</v>
      </c>
      <c r="M75" s="146"/>
      <c r="N75" s="146">
        <v>-17493411810</v>
      </c>
      <c r="O75" s="146"/>
      <c r="P75" s="146">
        <f t="shared" si="3"/>
        <v>-1643119940</v>
      </c>
    </row>
    <row r="76" spans="1:16">
      <c r="A76" s="122" t="s">
        <v>406</v>
      </c>
      <c r="C76" s="146">
        <v>1806800</v>
      </c>
      <c r="D76" s="146"/>
      <c r="E76" s="146">
        <v>27084427066</v>
      </c>
      <c r="F76" s="146"/>
      <c r="G76" s="146">
        <v>-29370177042</v>
      </c>
      <c r="H76" s="146">
        <v>-127471206</v>
      </c>
      <c r="I76" s="158">
        <f t="shared" si="2"/>
        <v>-2285749976</v>
      </c>
      <c r="J76" s="146">
        <v>1806800</v>
      </c>
      <c r="K76" s="146"/>
      <c r="L76" s="146">
        <v>27084427066</v>
      </c>
      <c r="M76" s="146"/>
      <c r="N76" s="146">
        <v>-30832373147</v>
      </c>
      <c r="O76" s="146"/>
      <c r="P76" s="146">
        <f t="shared" si="3"/>
        <v>-3747946081</v>
      </c>
    </row>
    <row r="77" spans="1:16">
      <c r="A77" s="122" t="s">
        <v>409</v>
      </c>
      <c r="C77" s="146">
        <v>6128721</v>
      </c>
      <c r="D77" s="146"/>
      <c r="E77" s="146">
        <v>29973895145</v>
      </c>
      <c r="F77" s="146"/>
      <c r="G77" s="146">
        <v>-34433913599</v>
      </c>
      <c r="H77" s="146">
        <v>1628708778</v>
      </c>
      <c r="I77" s="158">
        <f t="shared" si="2"/>
        <v>-4460018454</v>
      </c>
      <c r="J77" s="146">
        <v>6128721</v>
      </c>
      <c r="K77" s="146"/>
      <c r="L77" s="146">
        <v>29973895145</v>
      </c>
      <c r="M77" s="146"/>
      <c r="N77" s="146">
        <v>-33930996023</v>
      </c>
      <c r="O77" s="146"/>
      <c r="P77" s="146">
        <f t="shared" si="3"/>
        <v>-3957100878</v>
      </c>
    </row>
    <row r="78" spans="1:16">
      <c r="A78" s="122" t="s">
        <v>396</v>
      </c>
      <c r="C78" s="146">
        <v>2422876</v>
      </c>
      <c r="D78" s="146"/>
      <c r="E78" s="146">
        <v>2984081805</v>
      </c>
      <c r="F78" s="146"/>
      <c r="G78" s="146">
        <v>-3220219225</v>
      </c>
      <c r="H78" s="146">
        <v>16247186233</v>
      </c>
      <c r="I78" s="158">
        <f t="shared" si="2"/>
        <v>-236137420</v>
      </c>
      <c r="J78" s="146">
        <v>2422876</v>
      </c>
      <c r="K78" s="146"/>
      <c r="L78" s="146">
        <v>2984081805</v>
      </c>
      <c r="M78" s="146"/>
      <c r="N78" s="146">
        <v>-3443478646</v>
      </c>
      <c r="O78" s="146"/>
      <c r="P78" s="146">
        <f t="shared" si="3"/>
        <v>-459396841</v>
      </c>
    </row>
    <row r="79" spans="1:16">
      <c r="A79" s="122" t="s">
        <v>337</v>
      </c>
      <c r="C79" s="146">
        <v>5501896</v>
      </c>
      <c r="D79" s="146"/>
      <c r="E79" s="146">
        <v>30082264375</v>
      </c>
      <c r="F79" s="146"/>
      <c r="G79" s="146">
        <v>-33135176385</v>
      </c>
      <c r="H79" s="146">
        <v>76223089078</v>
      </c>
      <c r="I79" s="158">
        <f t="shared" si="2"/>
        <v>-3052912010</v>
      </c>
      <c r="J79" s="146">
        <v>5501896</v>
      </c>
      <c r="K79" s="146"/>
      <c r="L79" s="146">
        <v>30082264375</v>
      </c>
      <c r="M79" s="146"/>
      <c r="N79" s="146">
        <v>-34394394641</v>
      </c>
      <c r="O79" s="146"/>
      <c r="P79" s="146">
        <f t="shared" si="3"/>
        <v>-4312130266</v>
      </c>
    </row>
    <row r="80" spans="1:16">
      <c r="A80" s="122" t="s">
        <v>291</v>
      </c>
      <c r="C80" s="146">
        <v>1443989</v>
      </c>
      <c r="D80" s="146"/>
      <c r="E80" s="146">
        <v>19291739251</v>
      </c>
      <c r="F80" s="146"/>
      <c r="G80" s="146">
        <v>-19838270062</v>
      </c>
      <c r="H80" s="146">
        <v>38101928744</v>
      </c>
      <c r="I80" s="158">
        <f t="shared" si="2"/>
        <v>-546530811</v>
      </c>
      <c r="J80" s="146">
        <v>1443989</v>
      </c>
      <c r="K80" s="146"/>
      <c r="L80" s="146">
        <v>19291739251</v>
      </c>
      <c r="M80" s="146"/>
      <c r="N80" s="146">
        <v>-19246362205</v>
      </c>
      <c r="O80" s="146"/>
      <c r="P80" s="146">
        <f t="shared" si="3"/>
        <v>45377046</v>
      </c>
    </row>
    <row r="81" spans="1:16">
      <c r="A81" s="122" t="s">
        <v>125</v>
      </c>
      <c r="C81" s="146">
        <v>604709</v>
      </c>
      <c r="D81" s="146"/>
      <c r="E81" s="146">
        <v>2987521581</v>
      </c>
      <c r="F81" s="146"/>
      <c r="G81" s="146">
        <v>-3141844809</v>
      </c>
      <c r="H81" s="146">
        <v>34118692692</v>
      </c>
      <c r="I81" s="158">
        <f t="shared" si="2"/>
        <v>-154323228</v>
      </c>
      <c r="J81" s="146">
        <v>604709</v>
      </c>
      <c r="K81" s="146"/>
      <c r="L81" s="146">
        <v>2987521581</v>
      </c>
      <c r="M81" s="146"/>
      <c r="N81" s="146">
        <v>-3631074739</v>
      </c>
      <c r="O81" s="146"/>
      <c r="P81" s="146">
        <f t="shared" si="3"/>
        <v>-643553158</v>
      </c>
    </row>
    <row r="82" spans="1:16">
      <c r="A82" s="122" t="s">
        <v>307</v>
      </c>
      <c r="C82" s="146">
        <v>10503576</v>
      </c>
      <c r="D82" s="146"/>
      <c r="E82" s="146">
        <v>57425938477</v>
      </c>
      <c r="F82" s="146"/>
      <c r="G82" s="146">
        <v>-56440882809</v>
      </c>
      <c r="H82" s="146">
        <v>18614345747</v>
      </c>
      <c r="I82" s="158">
        <f t="shared" si="2"/>
        <v>985055668</v>
      </c>
      <c r="J82" s="146">
        <v>10503576</v>
      </c>
      <c r="K82" s="146"/>
      <c r="L82" s="146">
        <v>57425938477</v>
      </c>
      <c r="M82" s="146"/>
      <c r="N82" s="146">
        <v>-64773018057</v>
      </c>
      <c r="O82" s="146"/>
      <c r="P82" s="146">
        <f t="shared" si="3"/>
        <v>-7347079580</v>
      </c>
    </row>
    <row r="83" spans="1:16">
      <c r="A83" s="122" t="s">
        <v>410</v>
      </c>
      <c r="C83" s="146">
        <v>27258010</v>
      </c>
      <c r="D83" s="146"/>
      <c r="E83" s="146">
        <v>82642265768</v>
      </c>
      <c r="F83" s="146"/>
      <c r="G83" s="146">
        <v>-86530720459</v>
      </c>
      <c r="H83" s="146">
        <v>53129459574</v>
      </c>
      <c r="I83" s="158">
        <f t="shared" si="2"/>
        <v>-3888454691</v>
      </c>
      <c r="J83" s="146">
        <v>27258010</v>
      </c>
      <c r="K83" s="146"/>
      <c r="L83" s="146">
        <v>82642265768</v>
      </c>
      <c r="M83" s="146"/>
      <c r="N83" s="146">
        <v>-101464923142</v>
      </c>
      <c r="O83" s="146"/>
      <c r="P83" s="146">
        <f t="shared" si="3"/>
        <v>-18822657374</v>
      </c>
    </row>
    <row r="84" spans="1:16">
      <c r="A84" s="122" t="s">
        <v>272</v>
      </c>
      <c r="C84" s="146">
        <v>19089152</v>
      </c>
      <c r="D84" s="146"/>
      <c r="E84" s="146">
        <v>229414659989</v>
      </c>
      <c r="F84" s="146"/>
      <c r="G84" s="146">
        <v>-256818675367</v>
      </c>
      <c r="H84" s="146">
        <v>22199580581</v>
      </c>
      <c r="I84" s="158">
        <f t="shared" si="2"/>
        <v>-27404015378</v>
      </c>
      <c r="J84" s="146">
        <v>19089152</v>
      </c>
      <c r="K84" s="146"/>
      <c r="L84" s="146">
        <v>229414659989</v>
      </c>
      <c r="M84" s="146"/>
      <c r="N84" s="146">
        <v>-287194576859</v>
      </c>
      <c r="O84" s="146"/>
      <c r="P84" s="146">
        <f t="shared" si="3"/>
        <v>-57779916870</v>
      </c>
    </row>
    <row r="85" spans="1:16">
      <c r="A85" s="122" t="s">
        <v>257</v>
      </c>
      <c r="C85" s="155">
        <v>3889868</v>
      </c>
      <c r="D85" s="146"/>
      <c r="E85" s="146">
        <v>31784465410</v>
      </c>
      <c r="F85" s="146"/>
      <c r="G85" s="146">
        <v>-30772144264</v>
      </c>
      <c r="H85" s="146">
        <v>32957632170</v>
      </c>
      <c r="I85" s="158">
        <f t="shared" si="2"/>
        <v>1012321146</v>
      </c>
      <c r="J85" s="146">
        <v>3889868</v>
      </c>
      <c r="K85" s="146"/>
      <c r="L85" s="146">
        <v>31784465410</v>
      </c>
      <c r="M85" s="146"/>
      <c r="N85" s="146">
        <v>-29651363825</v>
      </c>
      <c r="O85" s="146"/>
      <c r="P85" s="146">
        <f t="shared" si="3"/>
        <v>2133101585</v>
      </c>
    </row>
    <row r="86" spans="1:16">
      <c r="A86" s="122" t="s">
        <v>259</v>
      </c>
      <c r="C86" s="146">
        <v>2308345</v>
      </c>
      <c r="D86" s="146"/>
      <c r="E86" s="146">
        <v>30793670864</v>
      </c>
      <c r="F86" s="146"/>
      <c r="G86" s="146">
        <v>-36903140151</v>
      </c>
      <c r="H86" s="146">
        <v>-474518250</v>
      </c>
      <c r="I86" s="158">
        <f t="shared" si="2"/>
        <v>-6109469287</v>
      </c>
      <c r="J86" s="146">
        <v>2308345</v>
      </c>
      <c r="K86" s="146"/>
      <c r="L86" s="146">
        <v>30793670864</v>
      </c>
      <c r="M86" s="146"/>
      <c r="N86" s="146">
        <v>-31011221975</v>
      </c>
      <c r="O86" s="146"/>
      <c r="P86" s="146">
        <f t="shared" si="3"/>
        <v>-217551111</v>
      </c>
    </row>
    <row r="87" spans="1:16">
      <c r="A87" s="122" t="s">
        <v>251</v>
      </c>
      <c r="C87" s="146">
        <v>2271493</v>
      </c>
      <c r="D87" s="146"/>
      <c r="E87" s="146">
        <v>11944701597</v>
      </c>
      <c r="F87" s="146"/>
      <c r="G87" s="146">
        <v>-12346279736</v>
      </c>
      <c r="H87" s="146">
        <v>-8908157064</v>
      </c>
      <c r="I87" s="158">
        <f t="shared" si="2"/>
        <v>-401578139</v>
      </c>
      <c r="J87" s="146">
        <v>2271493</v>
      </c>
      <c r="K87" s="146"/>
      <c r="L87" s="146">
        <v>11944701597</v>
      </c>
      <c r="M87" s="146"/>
      <c r="N87" s="146">
        <v>-16127390668</v>
      </c>
      <c r="O87" s="146"/>
      <c r="P87" s="146">
        <f t="shared" si="3"/>
        <v>-4182689071</v>
      </c>
    </row>
    <row r="88" spans="1:16">
      <c r="A88" s="122" t="s">
        <v>261</v>
      </c>
      <c r="C88" s="155">
        <v>1141806</v>
      </c>
      <c r="D88" s="146"/>
      <c r="E88" s="146">
        <v>30974484423</v>
      </c>
      <c r="F88" s="146"/>
      <c r="G88" s="146">
        <v>-32622964924</v>
      </c>
      <c r="H88" s="146">
        <v>75227766970</v>
      </c>
      <c r="I88" s="158">
        <f t="shared" si="2"/>
        <v>-1648480501</v>
      </c>
      <c r="J88" s="146">
        <v>1141806</v>
      </c>
      <c r="K88" s="146"/>
      <c r="L88" s="146">
        <v>30974484423</v>
      </c>
      <c r="M88" s="146"/>
      <c r="N88" s="146">
        <v>-33673426109</v>
      </c>
      <c r="O88" s="146"/>
      <c r="P88" s="146">
        <f t="shared" si="3"/>
        <v>-2698941686</v>
      </c>
    </row>
    <row r="89" spans="1:16">
      <c r="A89" s="122" t="s">
        <v>223</v>
      </c>
      <c r="C89" s="146">
        <v>5784988</v>
      </c>
      <c r="D89" s="146"/>
      <c r="E89" s="146">
        <v>26745888616</v>
      </c>
      <c r="F89" s="146"/>
      <c r="G89" s="146">
        <v>-29429954781</v>
      </c>
      <c r="H89" s="146">
        <v>11397130955</v>
      </c>
      <c r="I89" s="158">
        <f t="shared" si="2"/>
        <v>-2684066165</v>
      </c>
      <c r="J89" s="146">
        <v>5784988</v>
      </c>
      <c r="K89" s="146"/>
      <c r="L89" s="146">
        <v>26745888616</v>
      </c>
      <c r="M89" s="146"/>
      <c r="N89" s="146">
        <v>-33630125836</v>
      </c>
      <c r="O89" s="146"/>
      <c r="P89" s="146">
        <f t="shared" si="3"/>
        <v>-6884237220</v>
      </c>
    </row>
    <row r="90" spans="1:16">
      <c r="A90" s="122" t="s">
        <v>224</v>
      </c>
      <c r="C90" s="146">
        <v>1004423</v>
      </c>
      <c r="D90" s="146"/>
      <c r="E90" s="146">
        <v>31071660783</v>
      </c>
      <c r="F90" s="146"/>
      <c r="G90" s="146">
        <v>-29768279712</v>
      </c>
      <c r="H90" s="146">
        <v>17534944999</v>
      </c>
      <c r="I90" s="158">
        <f t="shared" si="2"/>
        <v>1303381071</v>
      </c>
      <c r="J90" s="146">
        <v>1004423</v>
      </c>
      <c r="K90" s="146"/>
      <c r="L90" s="146">
        <v>31071660783</v>
      </c>
      <c r="M90" s="146"/>
      <c r="N90" s="146">
        <v>-33324658454</v>
      </c>
      <c r="O90" s="146"/>
      <c r="P90" s="146">
        <f t="shared" si="3"/>
        <v>-2252997671</v>
      </c>
    </row>
    <row r="91" spans="1:16">
      <c r="A91" s="122" t="s">
        <v>132</v>
      </c>
      <c r="C91" s="146">
        <v>405954</v>
      </c>
      <c r="D91" s="146"/>
      <c r="E91" s="146">
        <v>5233895305</v>
      </c>
      <c r="F91" s="146"/>
      <c r="G91" s="146">
        <v>-4868149072</v>
      </c>
      <c r="H91" s="146">
        <v>66200943424</v>
      </c>
      <c r="I91" s="158">
        <f t="shared" si="2"/>
        <v>365746233</v>
      </c>
      <c r="J91" s="146">
        <v>405954</v>
      </c>
      <c r="K91" s="146"/>
      <c r="L91" s="146">
        <v>5233895305</v>
      </c>
      <c r="M91" s="146"/>
      <c r="N91" s="146">
        <v>-5432690344</v>
      </c>
      <c r="O91" s="146"/>
      <c r="P91" s="146">
        <f t="shared" si="3"/>
        <v>-198795039</v>
      </c>
    </row>
    <row r="92" spans="1:16">
      <c r="A92" s="122" t="s">
        <v>129</v>
      </c>
      <c r="C92" s="146">
        <v>6216611</v>
      </c>
      <c r="D92" s="146"/>
      <c r="E92" s="146">
        <v>43566336264</v>
      </c>
      <c r="F92" s="146"/>
      <c r="G92" s="146">
        <v>-41938342474</v>
      </c>
      <c r="H92" s="146">
        <v>17907796931</v>
      </c>
      <c r="I92" s="158">
        <f t="shared" si="2"/>
        <v>1627993790</v>
      </c>
      <c r="J92" s="146">
        <v>6216611</v>
      </c>
      <c r="K92" s="146"/>
      <c r="L92" s="146">
        <v>43566336264</v>
      </c>
      <c r="M92" s="146"/>
      <c r="N92" s="146">
        <v>-47258011179</v>
      </c>
      <c r="O92" s="146"/>
      <c r="P92" s="146">
        <f t="shared" si="3"/>
        <v>-3691674915</v>
      </c>
    </row>
    <row r="93" spans="1:16">
      <c r="A93" s="122" t="s">
        <v>128</v>
      </c>
      <c r="C93" s="146">
        <v>0</v>
      </c>
      <c r="D93" s="146"/>
      <c r="E93" s="146">
        <v>0</v>
      </c>
      <c r="F93" s="146"/>
      <c r="G93" s="146">
        <v>-195708490</v>
      </c>
      <c r="H93" s="146">
        <v>3609538246</v>
      </c>
      <c r="I93" s="158">
        <f t="shared" si="2"/>
        <v>-195708490</v>
      </c>
      <c r="J93" s="146">
        <v>0</v>
      </c>
      <c r="K93" s="146"/>
      <c r="L93" s="146">
        <v>0</v>
      </c>
      <c r="M93" s="146"/>
      <c r="N93" s="146">
        <v>0</v>
      </c>
      <c r="O93" s="146"/>
      <c r="P93" s="146">
        <f t="shared" si="3"/>
        <v>0</v>
      </c>
    </row>
    <row r="94" spans="1:16">
      <c r="A94" s="122" t="s">
        <v>127</v>
      </c>
      <c r="C94" s="146">
        <v>2249743</v>
      </c>
      <c r="D94" s="146"/>
      <c r="E94" s="116">
        <v>34171535408</v>
      </c>
      <c r="F94" s="146"/>
      <c r="G94" s="146">
        <v>-39517348084</v>
      </c>
      <c r="H94" s="146">
        <v>-2936718346</v>
      </c>
      <c r="I94" s="158">
        <f t="shared" si="2"/>
        <v>-5345812676</v>
      </c>
      <c r="J94" s="146">
        <v>2249743</v>
      </c>
      <c r="K94" s="146"/>
      <c r="L94" s="146">
        <v>34171535408</v>
      </c>
      <c r="M94" s="146"/>
      <c r="N94" s="146">
        <v>-35908418633</v>
      </c>
      <c r="O94" s="146"/>
      <c r="P94" s="146">
        <f t="shared" si="3"/>
        <v>-1736883225</v>
      </c>
    </row>
    <row r="95" spans="1:16">
      <c r="A95" s="122" t="s">
        <v>126</v>
      </c>
      <c r="C95" s="146">
        <v>23212736</v>
      </c>
      <c r="D95" s="146"/>
      <c r="E95" s="146">
        <v>38442317292</v>
      </c>
      <c r="F95" s="146"/>
      <c r="G95" s="146">
        <v>-39114254209</v>
      </c>
      <c r="H95" s="146">
        <v>45575386664</v>
      </c>
      <c r="I95" s="158">
        <f t="shared" si="2"/>
        <v>-671936917</v>
      </c>
      <c r="J95" s="146">
        <v>23212736</v>
      </c>
      <c r="K95" s="146"/>
      <c r="L95" s="146">
        <v>38442317292</v>
      </c>
      <c r="M95" s="146"/>
      <c r="N95" s="146">
        <v>-45807797582</v>
      </c>
      <c r="O95" s="146"/>
      <c r="P95" s="146">
        <f t="shared" si="3"/>
        <v>-7365480290</v>
      </c>
    </row>
    <row r="96" spans="1:16">
      <c r="A96" s="122" t="s">
        <v>124</v>
      </c>
      <c r="C96" s="146">
        <v>3381627</v>
      </c>
      <c r="D96" s="146"/>
      <c r="E96" s="146">
        <v>15328468819</v>
      </c>
      <c r="F96" s="146"/>
      <c r="G96" s="146">
        <v>-15838976447</v>
      </c>
      <c r="H96" s="146">
        <v>28245709513</v>
      </c>
      <c r="I96" s="158">
        <f t="shared" si="2"/>
        <v>-510507628</v>
      </c>
      <c r="J96" s="146">
        <v>3381627</v>
      </c>
      <c r="K96" s="146"/>
      <c r="L96" s="146">
        <v>15328468819</v>
      </c>
      <c r="M96" s="146"/>
      <c r="N96" s="146">
        <v>-18171884802</v>
      </c>
      <c r="O96" s="146"/>
      <c r="P96" s="146">
        <f t="shared" si="3"/>
        <v>-2843415983</v>
      </c>
    </row>
    <row r="97" spans="1:16">
      <c r="A97" s="122" t="s">
        <v>123</v>
      </c>
      <c r="C97" s="146">
        <v>4541367</v>
      </c>
      <c r="D97" s="146"/>
      <c r="E97" s="146">
        <v>28891813548</v>
      </c>
      <c r="F97" s="146"/>
      <c r="G97" s="146">
        <v>-29269480867</v>
      </c>
      <c r="H97" s="146">
        <v>8010220611</v>
      </c>
      <c r="I97" s="158">
        <f t="shared" si="2"/>
        <v>-377667319</v>
      </c>
      <c r="J97" s="146">
        <v>4541367</v>
      </c>
      <c r="K97" s="146"/>
      <c r="L97" s="146">
        <v>28891813548</v>
      </c>
      <c r="M97" s="146"/>
      <c r="N97" s="146">
        <v>-24503833860</v>
      </c>
      <c r="O97" s="146"/>
      <c r="P97" s="146">
        <f t="shared" si="3"/>
        <v>4387979688</v>
      </c>
    </row>
    <row r="98" spans="1:16">
      <c r="A98" s="122" t="s">
        <v>122</v>
      </c>
      <c r="C98" s="146">
        <v>3098272</v>
      </c>
      <c r="D98" s="146"/>
      <c r="E98" s="146">
        <v>59040480691</v>
      </c>
      <c r="F98" s="146"/>
      <c r="G98" s="146">
        <v>-66040528330</v>
      </c>
      <c r="H98" s="146">
        <v>34249130197</v>
      </c>
      <c r="I98" s="158">
        <f t="shared" si="2"/>
        <v>-7000047639</v>
      </c>
      <c r="J98" s="146">
        <v>3098272</v>
      </c>
      <c r="K98" s="146"/>
      <c r="L98" s="146">
        <v>59040480691</v>
      </c>
      <c r="M98" s="146"/>
      <c r="N98" s="146">
        <v>-69896170968</v>
      </c>
      <c r="O98" s="146"/>
      <c r="P98" s="146">
        <f t="shared" si="3"/>
        <v>-10855690277</v>
      </c>
    </row>
    <row r="99" spans="1:16">
      <c r="A99" s="122" t="s">
        <v>121</v>
      </c>
      <c r="C99" s="146">
        <v>2107241</v>
      </c>
      <c r="D99" s="146"/>
      <c r="E99" s="146">
        <v>50691810573</v>
      </c>
      <c r="F99" s="146"/>
      <c r="G99" s="146">
        <v>-48054566214</v>
      </c>
      <c r="H99" s="146">
        <v>49715010341</v>
      </c>
      <c r="I99" s="158">
        <f t="shared" si="2"/>
        <v>2637244359</v>
      </c>
      <c r="J99" s="146">
        <v>2107241</v>
      </c>
      <c r="K99" s="146"/>
      <c r="L99" s="146">
        <v>50691810573</v>
      </c>
      <c r="M99" s="146"/>
      <c r="N99" s="146">
        <v>-51806019607</v>
      </c>
      <c r="O99" s="146"/>
      <c r="P99" s="146">
        <f t="shared" si="3"/>
        <v>-1114209034</v>
      </c>
    </row>
    <row r="100" spans="1:16">
      <c r="A100" s="122" t="s">
        <v>120</v>
      </c>
      <c r="C100" s="146">
        <v>8706025</v>
      </c>
      <c r="D100" s="146"/>
      <c r="E100" s="146">
        <v>73128194081</v>
      </c>
      <c r="F100" s="146"/>
      <c r="G100" s="146">
        <v>-75824636887</v>
      </c>
      <c r="H100" s="146">
        <v>54976833452</v>
      </c>
      <c r="I100" s="158">
        <f t="shared" si="2"/>
        <v>-2696442806</v>
      </c>
      <c r="J100" s="146">
        <v>8706025</v>
      </c>
      <c r="K100" s="146"/>
      <c r="L100" s="146">
        <v>73128194081</v>
      </c>
      <c r="M100" s="146"/>
      <c r="N100" s="146">
        <v>-65256848908</v>
      </c>
      <c r="O100" s="146"/>
      <c r="P100" s="146">
        <f t="shared" si="3"/>
        <v>7871345173</v>
      </c>
    </row>
    <row r="101" spans="1:16">
      <c r="A101" s="122" t="s">
        <v>119</v>
      </c>
      <c r="C101" s="146">
        <v>505590</v>
      </c>
      <c r="D101" s="146"/>
      <c r="E101" s="146">
        <v>20193734296</v>
      </c>
      <c r="F101" s="146"/>
      <c r="G101" s="146">
        <v>-21878090281</v>
      </c>
      <c r="H101" s="146">
        <v>109721513739</v>
      </c>
      <c r="I101" s="158">
        <f t="shared" si="2"/>
        <v>-1684355985</v>
      </c>
      <c r="J101" s="146">
        <v>505590</v>
      </c>
      <c r="K101" s="146"/>
      <c r="L101" s="146">
        <v>20193734296</v>
      </c>
      <c r="M101" s="146"/>
      <c r="N101" s="146">
        <v>-12192680456</v>
      </c>
      <c r="O101" s="146"/>
      <c r="P101" s="146">
        <f t="shared" si="3"/>
        <v>8001053840</v>
      </c>
    </row>
    <row r="102" spans="1:16">
      <c r="A102" s="122" t="s">
        <v>118</v>
      </c>
      <c r="C102" s="146">
        <v>1325846</v>
      </c>
      <c r="D102" s="146"/>
      <c r="E102" s="146">
        <v>19769358247</v>
      </c>
      <c r="F102" s="146"/>
      <c r="G102" s="146">
        <v>-22578424224</v>
      </c>
      <c r="H102" s="146">
        <v>39542164645</v>
      </c>
      <c r="I102" s="158">
        <f t="shared" si="2"/>
        <v>-2809065977</v>
      </c>
      <c r="J102" s="146">
        <v>1325846</v>
      </c>
      <c r="K102" s="146"/>
      <c r="L102" s="146">
        <v>19769358247</v>
      </c>
      <c r="M102" s="146"/>
      <c r="N102" s="146">
        <v>-16635667202</v>
      </c>
      <c r="O102" s="146"/>
      <c r="P102" s="146">
        <f t="shared" si="3"/>
        <v>3133691045</v>
      </c>
    </row>
    <row r="103" spans="1:16">
      <c r="A103" s="122" t="s">
        <v>117</v>
      </c>
      <c r="C103" s="146">
        <v>655426</v>
      </c>
      <c r="D103" s="146"/>
      <c r="E103" s="146">
        <v>11844746598</v>
      </c>
      <c r="F103" s="146"/>
      <c r="G103" s="146">
        <v>-11447077443</v>
      </c>
      <c r="H103" s="146">
        <v>52765841063</v>
      </c>
      <c r="I103" s="158">
        <f t="shared" si="2"/>
        <v>397669155</v>
      </c>
      <c r="J103" s="146">
        <v>655426</v>
      </c>
      <c r="K103" s="146"/>
      <c r="L103" s="146">
        <v>11844746598</v>
      </c>
      <c r="M103" s="146"/>
      <c r="N103" s="146">
        <v>-9920414694</v>
      </c>
      <c r="O103" s="146"/>
      <c r="P103" s="146">
        <f t="shared" si="3"/>
        <v>1924331904</v>
      </c>
    </row>
    <row r="104" spans="1:16">
      <c r="A104" s="122" t="s">
        <v>115</v>
      </c>
      <c r="C104" s="146">
        <v>1162875</v>
      </c>
      <c r="D104" s="146"/>
      <c r="E104" s="146">
        <v>63878122691</v>
      </c>
      <c r="F104" s="146"/>
      <c r="G104" s="146">
        <v>-64625246742</v>
      </c>
      <c r="H104" s="146">
        <v>54748745744</v>
      </c>
      <c r="I104" s="158">
        <f t="shared" si="2"/>
        <v>-747124051</v>
      </c>
      <c r="J104" s="146">
        <v>1162875</v>
      </c>
      <c r="K104" s="146"/>
      <c r="L104" s="146">
        <v>63878122691</v>
      </c>
      <c r="M104" s="146"/>
      <c r="N104" s="146">
        <v>-56947972663</v>
      </c>
      <c r="O104" s="146"/>
      <c r="P104" s="146">
        <f t="shared" si="3"/>
        <v>6930150028</v>
      </c>
    </row>
    <row r="105" spans="1:16">
      <c r="A105" s="122" t="s">
        <v>114</v>
      </c>
      <c r="C105" s="146">
        <v>7979771</v>
      </c>
      <c r="D105" s="146"/>
      <c r="E105" s="146">
        <v>93601038082</v>
      </c>
      <c r="F105" s="146"/>
      <c r="G105" s="146">
        <v>-97093623265</v>
      </c>
      <c r="H105" s="146">
        <v>70006835596</v>
      </c>
      <c r="I105" s="158">
        <f t="shared" si="2"/>
        <v>-3492585183</v>
      </c>
      <c r="J105" s="146">
        <v>7979771</v>
      </c>
      <c r="K105" s="146"/>
      <c r="L105" s="146">
        <v>93601038082</v>
      </c>
      <c r="M105" s="146"/>
      <c r="N105" s="146">
        <v>-84987986348</v>
      </c>
      <c r="O105" s="146"/>
      <c r="P105" s="146">
        <f t="shared" si="3"/>
        <v>8613051734</v>
      </c>
    </row>
    <row r="106" spans="1:16">
      <c r="A106" s="122" t="s">
        <v>113</v>
      </c>
      <c r="C106" s="155">
        <v>6309560</v>
      </c>
      <c r="D106" s="146"/>
      <c r="E106" s="146">
        <v>26966865347</v>
      </c>
      <c r="F106" s="146"/>
      <c r="G106" s="146">
        <v>-26937503183</v>
      </c>
      <c r="H106" s="146">
        <v>64499360964</v>
      </c>
      <c r="I106" s="158">
        <f t="shared" si="2"/>
        <v>29362164</v>
      </c>
      <c r="J106" s="146">
        <v>6309560</v>
      </c>
      <c r="K106" s="146"/>
      <c r="L106" s="146">
        <v>26966865347</v>
      </c>
      <c r="M106" s="146"/>
      <c r="N106" s="146">
        <v>-27816869561</v>
      </c>
      <c r="O106" s="146"/>
      <c r="P106" s="146">
        <f t="shared" si="3"/>
        <v>-850004214</v>
      </c>
    </row>
    <row r="107" spans="1:16">
      <c r="A107" s="122" t="s">
        <v>407</v>
      </c>
      <c r="C107" s="155">
        <v>311520</v>
      </c>
      <c r="D107" s="146"/>
      <c r="E107" s="146">
        <v>12080088452</v>
      </c>
      <c r="F107" s="146"/>
      <c r="G107" s="146">
        <v>-14626903992</v>
      </c>
      <c r="H107" s="146">
        <v>-1011790411</v>
      </c>
      <c r="I107" s="158">
        <f t="shared" si="2"/>
        <v>-2546815540</v>
      </c>
      <c r="J107" s="146">
        <v>311520</v>
      </c>
      <c r="K107" s="146"/>
      <c r="L107" s="146">
        <v>12080088452</v>
      </c>
      <c r="M107" s="146"/>
      <c r="N107" s="146">
        <v>-13151246088</v>
      </c>
      <c r="O107" s="146"/>
      <c r="P107" s="146">
        <f t="shared" si="3"/>
        <v>-1071157636</v>
      </c>
    </row>
    <row r="108" spans="1:16">
      <c r="A108" s="122" t="s">
        <v>411</v>
      </c>
      <c r="C108" s="155">
        <v>5274871</v>
      </c>
      <c r="D108" s="146"/>
      <c r="E108" s="116">
        <v>34082655869</v>
      </c>
      <c r="F108" s="146"/>
      <c r="G108" s="146">
        <v>-35916970460</v>
      </c>
      <c r="H108" s="146">
        <v>32613765873</v>
      </c>
      <c r="I108" s="158">
        <f t="shared" si="2"/>
        <v>-1834314591</v>
      </c>
      <c r="J108" s="146">
        <v>5274871</v>
      </c>
      <c r="K108" s="146"/>
      <c r="L108" s="146">
        <v>34082655869</v>
      </c>
      <c r="M108" s="146"/>
      <c r="N108" s="146">
        <v>-34799873491</v>
      </c>
      <c r="O108" s="146"/>
      <c r="P108" s="146">
        <f t="shared" si="3"/>
        <v>-717217622</v>
      </c>
    </row>
    <row r="109" spans="1:16">
      <c r="A109" s="122" t="s">
        <v>401</v>
      </c>
      <c r="C109" s="146">
        <v>8116100</v>
      </c>
      <c r="D109" s="146"/>
      <c r="E109" s="146">
        <v>36466497609</v>
      </c>
      <c r="F109" s="146"/>
      <c r="G109" s="146">
        <v>-39888268683</v>
      </c>
      <c r="H109" s="146">
        <v>54366514467</v>
      </c>
      <c r="I109" s="158">
        <f t="shared" si="2"/>
        <v>-3421771074</v>
      </c>
      <c r="J109" s="146">
        <v>8116100</v>
      </c>
      <c r="K109" s="146"/>
      <c r="L109" s="146">
        <v>36466497609</v>
      </c>
      <c r="M109" s="146"/>
      <c r="N109" s="146">
        <v>-44212434217</v>
      </c>
      <c r="O109" s="146"/>
      <c r="P109" s="146">
        <f t="shared" si="3"/>
        <v>-7745936608</v>
      </c>
    </row>
    <row r="110" spans="1:16">
      <c r="A110" s="122" t="s">
        <v>416</v>
      </c>
      <c r="C110" s="146">
        <v>17176934</v>
      </c>
      <c r="D110" s="146"/>
      <c r="E110" s="146">
        <v>30529619466</v>
      </c>
      <c r="F110" s="146"/>
      <c r="G110" s="146">
        <v>-30905684211</v>
      </c>
      <c r="H110" s="146">
        <v>36511407202</v>
      </c>
      <c r="I110" s="158">
        <f t="shared" si="2"/>
        <v>-376064745</v>
      </c>
      <c r="J110" s="146">
        <v>17176934</v>
      </c>
      <c r="K110" s="146"/>
      <c r="L110" s="146">
        <v>30529619466</v>
      </c>
      <c r="M110" s="146"/>
      <c r="N110" s="146">
        <v>-35325845207</v>
      </c>
      <c r="O110" s="146"/>
      <c r="P110" s="146">
        <f t="shared" si="3"/>
        <v>-4796225741</v>
      </c>
    </row>
    <row r="111" spans="1:16">
      <c r="A111" s="122" t="s">
        <v>381</v>
      </c>
      <c r="C111" s="146">
        <v>14045345</v>
      </c>
      <c r="D111" s="146"/>
      <c r="E111" s="146">
        <v>33089407220</v>
      </c>
      <c r="F111" s="146"/>
      <c r="G111" s="146">
        <v>-30282071294</v>
      </c>
      <c r="H111" s="146">
        <v>22937075507</v>
      </c>
      <c r="I111" s="158">
        <f t="shared" si="2"/>
        <v>2807335926</v>
      </c>
      <c r="J111" s="146">
        <v>14045345</v>
      </c>
      <c r="K111" s="146"/>
      <c r="L111" s="146">
        <v>33089407220</v>
      </c>
      <c r="M111" s="146"/>
      <c r="N111" s="146">
        <v>-29885075084</v>
      </c>
      <c r="O111" s="146"/>
      <c r="P111" s="146">
        <f t="shared" si="3"/>
        <v>3204332136</v>
      </c>
    </row>
    <row r="112" spans="1:16">
      <c r="A112" s="122" t="s">
        <v>380</v>
      </c>
      <c r="C112" s="146">
        <v>17603327</v>
      </c>
      <c r="D112" s="146"/>
      <c r="E112" s="146">
        <v>29432623683</v>
      </c>
      <c r="F112" s="146"/>
      <c r="G112" s="146">
        <v>-31404677381</v>
      </c>
      <c r="H112" s="146">
        <v>61876173913</v>
      </c>
      <c r="I112" s="158">
        <f t="shared" si="2"/>
        <v>-1972053698</v>
      </c>
      <c r="J112" s="146">
        <v>17603327</v>
      </c>
      <c r="K112" s="146"/>
      <c r="L112" s="146">
        <v>29432623683</v>
      </c>
      <c r="M112" s="146"/>
      <c r="N112" s="146">
        <v>-33827557465</v>
      </c>
      <c r="O112" s="146"/>
      <c r="P112" s="146">
        <f t="shared" si="3"/>
        <v>-4394933782</v>
      </c>
    </row>
    <row r="113" spans="1:16">
      <c r="A113" s="122" t="s">
        <v>398</v>
      </c>
      <c r="C113" s="146">
        <v>1158455</v>
      </c>
      <c r="D113" s="146"/>
      <c r="E113" s="146">
        <v>38842192765</v>
      </c>
      <c r="F113" s="146"/>
      <c r="G113" s="146">
        <v>-39129260690</v>
      </c>
      <c r="H113" s="146">
        <v>44319115398</v>
      </c>
      <c r="I113" s="158">
        <f t="shared" si="2"/>
        <v>-287067925</v>
      </c>
      <c r="J113" s="146">
        <v>1158455</v>
      </c>
      <c r="K113" s="146"/>
      <c r="L113" s="146">
        <v>38842192765</v>
      </c>
      <c r="M113" s="146"/>
      <c r="N113" s="146">
        <v>-45627042737</v>
      </c>
      <c r="O113" s="146"/>
      <c r="P113" s="146">
        <f t="shared" si="3"/>
        <v>-6784849972</v>
      </c>
    </row>
    <row r="114" spans="1:16">
      <c r="A114" s="122" t="s">
        <v>390</v>
      </c>
      <c r="C114" s="146">
        <v>1431769</v>
      </c>
      <c r="D114" s="146"/>
      <c r="E114" s="146">
        <v>29489739474</v>
      </c>
      <c r="F114" s="146"/>
      <c r="G114" s="146">
        <v>-31063500754</v>
      </c>
      <c r="H114" s="146">
        <v>49640748851</v>
      </c>
      <c r="I114" s="158">
        <f t="shared" si="2"/>
        <v>-1573761280</v>
      </c>
      <c r="J114" s="146">
        <v>1431769</v>
      </c>
      <c r="K114" s="146"/>
      <c r="L114" s="146">
        <v>29489739474</v>
      </c>
      <c r="M114" s="146"/>
      <c r="N114" s="146">
        <v>-34126323051</v>
      </c>
      <c r="O114" s="146"/>
      <c r="P114" s="146">
        <f t="shared" si="3"/>
        <v>-4636583577</v>
      </c>
    </row>
    <row r="115" spans="1:16">
      <c r="A115" s="122" t="s">
        <v>372</v>
      </c>
      <c r="C115" s="146">
        <v>2240319</v>
      </c>
      <c r="D115" s="146"/>
      <c r="E115" s="146">
        <v>30843799066</v>
      </c>
      <c r="F115" s="146"/>
      <c r="G115" s="146">
        <v>-33373079980</v>
      </c>
      <c r="H115" s="146">
        <v>58045099</v>
      </c>
      <c r="I115" s="158">
        <f t="shared" si="2"/>
        <v>-2529280914</v>
      </c>
      <c r="J115" s="146">
        <v>2240319</v>
      </c>
      <c r="K115" s="146"/>
      <c r="L115" s="146">
        <v>30843799066</v>
      </c>
      <c r="M115" s="146"/>
      <c r="N115" s="146">
        <v>-30676234126</v>
      </c>
      <c r="O115" s="146"/>
      <c r="P115" s="146">
        <f t="shared" si="3"/>
        <v>167564940</v>
      </c>
    </row>
    <row r="116" spans="1:16">
      <c r="A116" s="122" t="s">
        <v>353</v>
      </c>
      <c r="C116" s="146">
        <v>319325</v>
      </c>
      <c r="D116" s="146"/>
      <c r="E116" s="146">
        <v>44502987282</v>
      </c>
      <c r="F116" s="146"/>
      <c r="G116" s="146">
        <v>-46508753462</v>
      </c>
      <c r="H116" s="146">
        <v>89709792918</v>
      </c>
      <c r="I116" s="158">
        <f t="shared" si="2"/>
        <v>-2005766180</v>
      </c>
      <c r="J116" s="146">
        <v>319325</v>
      </c>
      <c r="K116" s="146"/>
      <c r="L116" s="146">
        <v>44502987282</v>
      </c>
      <c r="M116" s="146"/>
      <c r="N116" s="146">
        <v>-42707711772</v>
      </c>
      <c r="O116" s="146"/>
      <c r="P116" s="146">
        <f t="shared" si="3"/>
        <v>1795275510</v>
      </c>
    </row>
    <row r="117" spans="1:16">
      <c r="A117" s="122" t="s">
        <v>286</v>
      </c>
      <c r="C117" s="155">
        <v>2132107</v>
      </c>
      <c r="D117" s="146"/>
      <c r="E117" s="116">
        <v>29078455619</v>
      </c>
      <c r="F117" s="146"/>
      <c r="G117" s="146">
        <v>-29735629262</v>
      </c>
      <c r="H117" s="146">
        <v>13549642476</v>
      </c>
      <c r="I117" s="158">
        <f t="shared" si="2"/>
        <v>-657173643</v>
      </c>
      <c r="J117" s="146">
        <v>2132107</v>
      </c>
      <c r="K117" s="146"/>
      <c r="L117" s="146">
        <v>29078455619</v>
      </c>
      <c r="M117" s="146"/>
      <c r="N117" s="146">
        <v>-33850058233</v>
      </c>
      <c r="O117" s="146"/>
      <c r="P117" s="146">
        <f t="shared" si="3"/>
        <v>-4771602614</v>
      </c>
    </row>
    <row r="118" spans="1:16">
      <c r="A118" s="122" t="s">
        <v>273</v>
      </c>
      <c r="C118" s="146">
        <v>6295869</v>
      </c>
      <c r="D118" s="146"/>
      <c r="E118" s="146">
        <v>31730131501</v>
      </c>
      <c r="F118" s="146"/>
      <c r="G118" s="146">
        <v>-30176956744</v>
      </c>
      <c r="H118" s="146">
        <v>27599151449</v>
      </c>
      <c r="I118" s="158">
        <f t="shared" si="2"/>
        <v>1553174757</v>
      </c>
      <c r="J118" s="146">
        <v>6295869</v>
      </c>
      <c r="K118" s="146"/>
      <c r="L118" s="146">
        <v>31730131501</v>
      </c>
      <c r="M118" s="146"/>
      <c r="N118" s="146">
        <v>-27716184180</v>
      </c>
      <c r="O118" s="146"/>
      <c r="P118" s="146">
        <f t="shared" si="3"/>
        <v>4013947321</v>
      </c>
    </row>
    <row r="119" spans="1:16">
      <c r="A119" s="122" t="s">
        <v>253</v>
      </c>
      <c r="C119" s="146">
        <v>941456</v>
      </c>
      <c r="D119" s="146"/>
      <c r="E119" s="146">
        <v>13045809459</v>
      </c>
      <c r="F119" s="146"/>
      <c r="G119" s="146">
        <v>-14246393746</v>
      </c>
      <c r="H119" s="146">
        <v>44850795263</v>
      </c>
      <c r="I119" s="158">
        <f t="shared" si="2"/>
        <v>-1200584287</v>
      </c>
      <c r="J119" s="146">
        <v>941456</v>
      </c>
      <c r="K119" s="146"/>
      <c r="L119" s="146">
        <v>13045809459</v>
      </c>
      <c r="M119" s="146"/>
      <c r="N119" s="146">
        <v>-13570624890</v>
      </c>
      <c r="O119" s="146"/>
      <c r="P119" s="146">
        <f t="shared" si="3"/>
        <v>-524815431</v>
      </c>
    </row>
    <row r="120" spans="1:16">
      <c r="A120" s="122" t="s">
        <v>149</v>
      </c>
      <c r="C120" s="146">
        <v>8256521</v>
      </c>
      <c r="D120" s="146"/>
      <c r="E120" s="146">
        <v>45386892696</v>
      </c>
      <c r="F120" s="146"/>
      <c r="G120" s="146">
        <v>-50786724809</v>
      </c>
      <c r="H120" s="146">
        <v>45229195202</v>
      </c>
      <c r="I120" s="158">
        <f t="shared" si="2"/>
        <v>-5399832113</v>
      </c>
      <c r="J120" s="146">
        <v>8256521</v>
      </c>
      <c r="K120" s="146"/>
      <c r="L120" s="146">
        <v>45386892696</v>
      </c>
      <c r="M120" s="146"/>
      <c r="N120" s="146">
        <v>-33940020981</v>
      </c>
      <c r="O120" s="146"/>
      <c r="P120" s="146">
        <f t="shared" si="3"/>
        <v>11446871715</v>
      </c>
    </row>
    <row r="121" spans="1:16">
      <c r="A121" s="122" t="s">
        <v>148</v>
      </c>
      <c r="C121" s="146">
        <v>3162691</v>
      </c>
      <c r="D121" s="146"/>
      <c r="E121" s="146">
        <v>20215103319</v>
      </c>
      <c r="F121" s="146"/>
      <c r="G121" s="146">
        <v>-22171643688</v>
      </c>
      <c r="H121" s="146">
        <v>27769625896</v>
      </c>
      <c r="I121" s="158">
        <f t="shared" si="2"/>
        <v>-1956540369</v>
      </c>
      <c r="J121" s="146">
        <v>3162691</v>
      </c>
      <c r="K121" s="146"/>
      <c r="L121" s="146">
        <v>20215103319</v>
      </c>
      <c r="M121" s="146"/>
      <c r="N121" s="146">
        <v>-19959272708</v>
      </c>
      <c r="O121" s="146"/>
      <c r="P121" s="146">
        <f t="shared" si="3"/>
        <v>255830611</v>
      </c>
    </row>
    <row r="122" spans="1:16">
      <c r="A122" s="122" t="s">
        <v>147</v>
      </c>
      <c r="C122" s="146">
        <v>4230086</v>
      </c>
      <c r="D122" s="146"/>
      <c r="E122" s="146">
        <v>35994089422</v>
      </c>
      <c r="F122" s="146"/>
      <c r="G122" s="146">
        <v>-34167960709</v>
      </c>
      <c r="H122" s="146">
        <v>71572261380</v>
      </c>
      <c r="I122" s="158">
        <f t="shared" si="2"/>
        <v>1826128713</v>
      </c>
      <c r="J122" s="146">
        <v>4230086</v>
      </c>
      <c r="K122" s="146"/>
      <c r="L122" s="146">
        <v>35994089422</v>
      </c>
      <c r="M122" s="146"/>
      <c r="N122" s="146">
        <v>-36057318880</v>
      </c>
      <c r="O122" s="146"/>
      <c r="P122" s="146">
        <f t="shared" si="3"/>
        <v>-63229458</v>
      </c>
    </row>
    <row r="123" spans="1:16">
      <c r="A123" s="122" t="s">
        <v>146</v>
      </c>
      <c r="C123" s="146">
        <v>17386801</v>
      </c>
      <c r="D123" s="146"/>
      <c r="E123" s="146">
        <v>53803067103</v>
      </c>
      <c r="F123" s="146"/>
      <c r="G123" s="146">
        <v>-57780203029</v>
      </c>
      <c r="H123" s="146">
        <v>2461912575</v>
      </c>
      <c r="I123" s="158">
        <f t="shared" si="2"/>
        <v>-3977135926</v>
      </c>
      <c r="J123" s="146">
        <v>17386801</v>
      </c>
      <c r="K123" s="146"/>
      <c r="L123" s="146">
        <v>53803067103</v>
      </c>
      <c r="M123" s="146"/>
      <c r="N123" s="146">
        <v>-77381546495</v>
      </c>
      <c r="O123" s="146"/>
      <c r="P123" s="146">
        <f t="shared" si="3"/>
        <v>-23578479392</v>
      </c>
    </row>
    <row r="124" spans="1:16">
      <c r="A124" s="122" t="s">
        <v>144</v>
      </c>
      <c r="C124" s="146">
        <v>18514561</v>
      </c>
      <c r="D124" s="146"/>
      <c r="E124" s="146">
        <v>51127421431</v>
      </c>
      <c r="F124" s="146"/>
      <c r="G124" s="146">
        <v>-49353510623</v>
      </c>
      <c r="H124" s="146">
        <v>6282212367</v>
      </c>
      <c r="I124" s="158">
        <f t="shared" si="2"/>
        <v>1773910808</v>
      </c>
      <c r="J124" s="146">
        <v>18514561</v>
      </c>
      <c r="K124" s="146"/>
      <c r="L124" s="146">
        <v>51127421431</v>
      </c>
      <c r="M124" s="146"/>
      <c r="N124" s="146">
        <v>-67677015476</v>
      </c>
      <c r="O124" s="146"/>
      <c r="P124" s="146">
        <f t="shared" si="3"/>
        <v>-16549594045</v>
      </c>
    </row>
    <row r="125" spans="1:16">
      <c r="A125" s="122" t="s">
        <v>143</v>
      </c>
      <c r="C125" s="146">
        <v>22225729</v>
      </c>
      <c r="D125" s="146"/>
      <c r="E125" s="146">
        <v>56316295594</v>
      </c>
      <c r="F125" s="146"/>
      <c r="G125" s="146">
        <v>-55016591021</v>
      </c>
      <c r="H125" s="146">
        <v>231034288945</v>
      </c>
      <c r="I125" s="158">
        <f t="shared" si="2"/>
        <v>1299704573</v>
      </c>
      <c r="J125" s="146">
        <v>22225729</v>
      </c>
      <c r="K125" s="146"/>
      <c r="L125" s="146">
        <v>56316295594</v>
      </c>
      <c r="M125" s="146"/>
      <c r="N125" s="146">
        <v>-53055976334</v>
      </c>
      <c r="O125" s="146"/>
      <c r="P125" s="146">
        <f t="shared" si="3"/>
        <v>3260319260</v>
      </c>
    </row>
    <row r="126" spans="1:16">
      <c r="A126" s="122" t="s">
        <v>142</v>
      </c>
      <c r="C126" s="146">
        <v>7454310</v>
      </c>
      <c r="D126" s="146"/>
      <c r="E126" s="146">
        <v>34159901106</v>
      </c>
      <c r="F126" s="146"/>
      <c r="G126" s="146">
        <v>-34958384786</v>
      </c>
      <c r="H126" s="146">
        <v>15011006752</v>
      </c>
      <c r="I126" s="158">
        <f t="shared" si="2"/>
        <v>-798483680</v>
      </c>
      <c r="J126" s="146">
        <v>7454310</v>
      </c>
      <c r="K126" s="146"/>
      <c r="L126" s="146">
        <v>34159901106</v>
      </c>
      <c r="M126" s="146"/>
      <c r="N126" s="146">
        <v>-42706639203</v>
      </c>
      <c r="O126" s="146"/>
      <c r="P126" s="146">
        <f t="shared" si="3"/>
        <v>-8546738097</v>
      </c>
    </row>
    <row r="127" spans="1:16">
      <c r="A127" s="122" t="s">
        <v>141</v>
      </c>
      <c r="C127" s="146">
        <v>6474705</v>
      </c>
      <c r="D127" s="146"/>
      <c r="E127" s="146">
        <v>32888882385</v>
      </c>
      <c r="F127" s="146"/>
      <c r="G127" s="146">
        <v>-33736961592</v>
      </c>
      <c r="H127" s="146">
        <v>60729936770</v>
      </c>
      <c r="I127" s="158">
        <f t="shared" si="2"/>
        <v>-848079207</v>
      </c>
      <c r="J127" s="146">
        <v>6474705</v>
      </c>
      <c r="K127" s="146"/>
      <c r="L127" s="146">
        <v>32888882385</v>
      </c>
      <c r="M127" s="146"/>
      <c r="N127" s="146">
        <v>-41956539887</v>
      </c>
      <c r="O127" s="146"/>
      <c r="P127" s="146">
        <f t="shared" si="3"/>
        <v>-9067657502</v>
      </c>
    </row>
    <row r="128" spans="1:16">
      <c r="A128" s="122" t="s">
        <v>140</v>
      </c>
      <c r="C128" s="146">
        <v>20615718</v>
      </c>
      <c r="D128" s="146"/>
      <c r="E128" s="146">
        <v>46762808259</v>
      </c>
      <c r="F128" s="146"/>
      <c r="G128" s="146">
        <v>-48710310518</v>
      </c>
      <c r="H128" s="146">
        <v>27790896763</v>
      </c>
      <c r="I128" s="158">
        <f t="shared" si="2"/>
        <v>-1947502259</v>
      </c>
      <c r="J128" s="146">
        <v>20615718</v>
      </c>
      <c r="K128" s="146"/>
      <c r="L128" s="146">
        <v>46762808259</v>
      </c>
      <c r="M128" s="146"/>
      <c r="N128" s="146">
        <v>-43605570765</v>
      </c>
      <c r="O128" s="146"/>
      <c r="P128" s="146">
        <f t="shared" si="3"/>
        <v>3157237494</v>
      </c>
    </row>
    <row r="129" spans="1:16">
      <c r="A129" s="122" t="s">
        <v>139</v>
      </c>
      <c r="C129" s="146">
        <v>7705937</v>
      </c>
      <c r="D129" s="146"/>
      <c r="E129" s="146">
        <v>36806716477</v>
      </c>
      <c r="F129" s="146"/>
      <c r="G129" s="146">
        <v>-37250389005</v>
      </c>
      <c r="H129" s="146">
        <v>68431213112</v>
      </c>
      <c r="I129" s="158">
        <f t="shared" si="2"/>
        <v>-443672528</v>
      </c>
      <c r="J129" s="146">
        <v>7705937</v>
      </c>
      <c r="K129" s="146"/>
      <c r="L129" s="146">
        <v>36806716477</v>
      </c>
      <c r="M129" s="146"/>
      <c r="N129" s="146">
        <v>-38291683323</v>
      </c>
      <c r="O129" s="146"/>
      <c r="P129" s="146">
        <f t="shared" si="3"/>
        <v>-1484966846</v>
      </c>
    </row>
    <row r="130" spans="1:16">
      <c r="A130" s="122" t="s">
        <v>138</v>
      </c>
      <c r="C130" s="146">
        <v>1654093</v>
      </c>
      <c r="D130" s="146"/>
      <c r="E130" s="146">
        <v>49574172074</v>
      </c>
      <c r="F130" s="146"/>
      <c r="G130" s="146">
        <v>-53984311959</v>
      </c>
      <c r="H130" s="146">
        <v>70271564873</v>
      </c>
      <c r="I130" s="158">
        <f t="shared" si="2"/>
        <v>-4410139885</v>
      </c>
      <c r="J130" s="146">
        <v>1654093</v>
      </c>
      <c r="K130" s="146"/>
      <c r="L130" s="146">
        <v>49574172074</v>
      </c>
      <c r="M130" s="146"/>
      <c r="N130" s="146">
        <v>-51934502290</v>
      </c>
      <c r="O130" s="146"/>
      <c r="P130" s="146">
        <f t="shared" si="3"/>
        <v>-2360330216</v>
      </c>
    </row>
    <row r="131" spans="1:16">
      <c r="A131" s="122" t="s">
        <v>137</v>
      </c>
      <c r="C131" s="146">
        <v>12138250</v>
      </c>
      <c r="D131" s="146"/>
      <c r="E131" s="146">
        <v>51630531301</v>
      </c>
      <c r="F131" s="146"/>
      <c r="G131" s="146">
        <v>-52689474174</v>
      </c>
      <c r="H131" s="146">
        <v>107945289580</v>
      </c>
      <c r="I131" s="158">
        <f t="shared" si="2"/>
        <v>-1058942873</v>
      </c>
      <c r="J131" s="146">
        <v>12138250</v>
      </c>
      <c r="K131" s="146"/>
      <c r="L131" s="146">
        <v>51630531301</v>
      </c>
      <c r="M131" s="146"/>
      <c r="N131" s="146">
        <v>-57318873125</v>
      </c>
      <c r="O131" s="146"/>
      <c r="P131" s="146">
        <f t="shared" si="3"/>
        <v>-5688341824</v>
      </c>
    </row>
    <row r="132" spans="1:16">
      <c r="A132" s="122" t="s">
        <v>136</v>
      </c>
      <c r="C132" s="146">
        <v>3116778</v>
      </c>
      <c r="D132" s="146"/>
      <c r="E132" s="146">
        <v>38015321011</v>
      </c>
      <c r="F132" s="146"/>
      <c r="G132" s="146">
        <v>-41398385911</v>
      </c>
      <c r="H132" s="146">
        <v>46719922710</v>
      </c>
      <c r="I132" s="158">
        <f t="shared" si="2"/>
        <v>-3383064900</v>
      </c>
      <c r="J132" s="146">
        <v>3116778</v>
      </c>
      <c r="K132" s="146"/>
      <c r="L132" s="146">
        <v>38015321011</v>
      </c>
      <c r="M132" s="146"/>
      <c r="N132" s="146">
        <v>-41348298114</v>
      </c>
      <c r="O132" s="146"/>
      <c r="P132" s="146">
        <f t="shared" si="3"/>
        <v>-3332977103</v>
      </c>
    </row>
    <row r="133" spans="1:16">
      <c r="A133" s="122" t="s">
        <v>135</v>
      </c>
      <c r="C133" s="146">
        <v>3004460</v>
      </c>
      <c r="D133" s="146"/>
      <c r="E133" s="146">
        <v>15799026524</v>
      </c>
      <c r="F133" s="146"/>
      <c r="G133" s="146">
        <v>-16332047733</v>
      </c>
      <c r="H133" s="146">
        <v>126704452149</v>
      </c>
      <c r="I133" s="158">
        <f t="shared" si="2"/>
        <v>-533021209</v>
      </c>
      <c r="J133" s="146">
        <v>3004460</v>
      </c>
      <c r="K133" s="146"/>
      <c r="L133" s="146">
        <v>15799026524</v>
      </c>
      <c r="M133" s="146"/>
      <c r="N133" s="146">
        <v>-21649915285</v>
      </c>
      <c r="O133" s="146"/>
      <c r="P133" s="146">
        <f t="shared" si="3"/>
        <v>-5850888761</v>
      </c>
    </row>
    <row r="134" spans="1:16">
      <c r="A134" s="122" t="s">
        <v>134</v>
      </c>
      <c r="C134" s="146">
        <v>47953238</v>
      </c>
      <c r="D134" s="146"/>
      <c r="E134" s="146">
        <v>107443483196</v>
      </c>
      <c r="F134" s="146"/>
      <c r="G134" s="146">
        <v>-116180664016</v>
      </c>
      <c r="H134" s="146">
        <v>31669503637</v>
      </c>
      <c r="I134" s="158">
        <f t="shared" si="2"/>
        <v>-8737180820</v>
      </c>
      <c r="J134" s="146">
        <v>47953238</v>
      </c>
      <c r="K134" s="146"/>
      <c r="L134" s="146">
        <v>107443483196</v>
      </c>
      <c r="M134" s="146"/>
      <c r="N134" s="146">
        <v>-120171529997</v>
      </c>
      <c r="O134" s="146"/>
      <c r="P134" s="146">
        <f t="shared" si="3"/>
        <v>-12728046801</v>
      </c>
    </row>
    <row r="135" spans="1:16">
      <c r="A135" s="122" t="s">
        <v>424</v>
      </c>
      <c r="C135" s="146">
        <v>425331</v>
      </c>
      <c r="D135" s="146"/>
      <c r="E135" s="146">
        <v>34826059113</v>
      </c>
      <c r="F135" s="146"/>
      <c r="G135" s="146">
        <v>-35385567978</v>
      </c>
      <c r="H135" s="146">
        <v>59035674386</v>
      </c>
      <c r="I135" s="158">
        <f t="shared" si="2"/>
        <v>-559508865</v>
      </c>
      <c r="J135" s="146">
        <v>425331</v>
      </c>
      <c r="K135" s="146"/>
      <c r="L135" s="146">
        <v>34826059113</v>
      </c>
      <c r="M135" s="146"/>
      <c r="N135" s="146">
        <v>-35130004504</v>
      </c>
      <c r="O135" s="146"/>
      <c r="P135" s="146">
        <f t="shared" si="3"/>
        <v>-303945391</v>
      </c>
    </row>
    <row r="136" spans="1:16">
      <c r="A136" s="122" t="s">
        <v>425</v>
      </c>
      <c r="C136" s="146">
        <v>0</v>
      </c>
      <c r="D136" s="146"/>
      <c r="E136" s="146">
        <v>0</v>
      </c>
      <c r="F136" s="146"/>
      <c r="G136" s="146">
        <v>-228837832</v>
      </c>
      <c r="H136" s="146">
        <v>22669704920</v>
      </c>
      <c r="I136" s="158">
        <f t="shared" si="2"/>
        <v>-228837832</v>
      </c>
      <c r="J136" s="146">
        <v>0</v>
      </c>
      <c r="K136" s="146"/>
      <c r="L136" s="146">
        <v>0</v>
      </c>
      <c r="M136" s="146"/>
      <c r="N136" s="146">
        <v>0</v>
      </c>
      <c r="O136" s="146"/>
      <c r="P136" s="146">
        <f t="shared" si="3"/>
        <v>0</v>
      </c>
    </row>
    <row r="137" spans="1:16">
      <c r="A137" s="122" t="s">
        <v>415</v>
      </c>
      <c r="C137" s="146">
        <v>4597362</v>
      </c>
      <c r="D137" s="146"/>
      <c r="E137" s="146">
        <v>27465746257</v>
      </c>
      <c r="F137" s="146"/>
      <c r="G137" s="146">
        <v>-27230200530</v>
      </c>
      <c r="H137" s="146">
        <v>47932289502</v>
      </c>
      <c r="I137" s="158">
        <f t="shared" ref="I137:I200" si="4">E137+G137</f>
        <v>235545727</v>
      </c>
      <c r="J137" s="146">
        <v>4597362</v>
      </c>
      <c r="K137" s="146"/>
      <c r="L137" s="146">
        <v>27465746257</v>
      </c>
      <c r="M137" s="146"/>
      <c r="N137" s="146">
        <v>-22336268789</v>
      </c>
      <c r="O137" s="146"/>
      <c r="P137" s="146">
        <f t="shared" ref="P137:P200" si="5">L137+N137</f>
        <v>5129477468</v>
      </c>
    </row>
    <row r="138" spans="1:16">
      <c r="A138" s="122" t="s">
        <v>418</v>
      </c>
      <c r="C138" s="146">
        <v>3774980</v>
      </c>
      <c r="D138" s="146"/>
      <c r="E138" s="146">
        <v>27505963312</v>
      </c>
      <c r="F138" s="146"/>
      <c r="G138" s="146">
        <v>-27953210659</v>
      </c>
      <c r="H138" s="146">
        <v>23065327404</v>
      </c>
      <c r="I138" s="158">
        <f t="shared" si="4"/>
        <v>-447247347</v>
      </c>
      <c r="J138" s="146">
        <v>3774980</v>
      </c>
      <c r="K138" s="146"/>
      <c r="L138" s="146">
        <v>27505963312</v>
      </c>
      <c r="M138" s="146"/>
      <c r="N138" s="146">
        <v>-29209381792</v>
      </c>
      <c r="O138" s="146"/>
      <c r="P138" s="146">
        <f t="shared" si="5"/>
        <v>-1703418480</v>
      </c>
    </row>
    <row r="139" spans="1:16">
      <c r="A139" s="122" t="s">
        <v>397</v>
      </c>
      <c r="C139" s="146">
        <v>1332471</v>
      </c>
      <c r="D139" s="146"/>
      <c r="E139" s="146">
        <v>44544374288</v>
      </c>
      <c r="F139" s="146"/>
      <c r="G139" s="146">
        <v>-32224433673</v>
      </c>
      <c r="H139" s="146">
        <v>17862886341</v>
      </c>
      <c r="I139" s="158">
        <f t="shared" si="4"/>
        <v>12319940615</v>
      </c>
      <c r="J139" s="146">
        <v>1332471</v>
      </c>
      <c r="K139" s="146"/>
      <c r="L139" s="146">
        <v>44544374288</v>
      </c>
      <c r="M139" s="146"/>
      <c r="N139" s="146">
        <v>-35237719176</v>
      </c>
      <c r="O139" s="146"/>
      <c r="P139" s="146">
        <f t="shared" si="5"/>
        <v>9306655112</v>
      </c>
    </row>
    <row r="140" spans="1:16">
      <c r="A140" s="122" t="s">
        <v>391</v>
      </c>
      <c r="C140" s="146">
        <v>727402</v>
      </c>
      <c r="D140" s="146"/>
      <c r="E140" s="146">
        <v>26319892080</v>
      </c>
      <c r="F140" s="146"/>
      <c r="G140" s="146">
        <v>-31619341358</v>
      </c>
      <c r="H140" s="146">
        <v>2802854081</v>
      </c>
      <c r="I140" s="158">
        <f t="shared" si="4"/>
        <v>-5299449278</v>
      </c>
      <c r="J140" s="146">
        <v>727402</v>
      </c>
      <c r="K140" s="146"/>
      <c r="L140" s="146">
        <v>26319892080</v>
      </c>
      <c r="M140" s="146"/>
      <c r="N140" s="146">
        <v>-32289235658</v>
      </c>
      <c r="O140" s="146"/>
      <c r="P140" s="146">
        <f t="shared" si="5"/>
        <v>-5969343578</v>
      </c>
    </row>
    <row r="141" spans="1:16">
      <c r="A141" s="122" t="s">
        <v>384</v>
      </c>
      <c r="C141" s="146">
        <v>5406703</v>
      </c>
      <c r="D141" s="146"/>
      <c r="E141" s="146">
        <v>50950573954</v>
      </c>
      <c r="F141" s="146"/>
      <c r="G141" s="146">
        <v>-51713266555</v>
      </c>
      <c r="H141" s="146">
        <v>21032166474</v>
      </c>
      <c r="I141" s="158">
        <f t="shared" si="4"/>
        <v>-762692601</v>
      </c>
      <c r="J141" s="146">
        <v>5406703</v>
      </c>
      <c r="K141" s="146"/>
      <c r="L141" s="146">
        <v>50950573954</v>
      </c>
      <c r="M141" s="146"/>
      <c r="N141" s="146">
        <v>-55034611349</v>
      </c>
      <c r="O141" s="146"/>
      <c r="P141" s="146">
        <f t="shared" si="5"/>
        <v>-4084037395</v>
      </c>
    </row>
    <row r="142" spans="1:16">
      <c r="A142" s="122" t="s">
        <v>394</v>
      </c>
      <c r="C142" s="146">
        <v>6590660</v>
      </c>
      <c r="D142" s="146"/>
      <c r="E142" s="146">
        <v>31800716815</v>
      </c>
      <c r="F142" s="146"/>
      <c r="G142" s="146">
        <v>-33676303028</v>
      </c>
      <c r="H142" s="146">
        <v>50711790223</v>
      </c>
      <c r="I142" s="158">
        <f t="shared" si="4"/>
        <v>-1875586213</v>
      </c>
      <c r="J142" s="146">
        <v>6590660</v>
      </c>
      <c r="K142" s="146"/>
      <c r="L142" s="146">
        <v>31800716815</v>
      </c>
      <c r="M142" s="146"/>
      <c r="N142" s="146">
        <v>-31409099442</v>
      </c>
      <c r="O142" s="146"/>
      <c r="P142" s="146">
        <f t="shared" si="5"/>
        <v>391617373</v>
      </c>
    </row>
    <row r="143" spans="1:16">
      <c r="A143" s="122" t="s">
        <v>338</v>
      </c>
      <c r="C143" s="146">
        <v>10574244</v>
      </c>
      <c r="D143" s="146"/>
      <c r="E143" s="146">
        <v>20539133446</v>
      </c>
      <c r="F143" s="146"/>
      <c r="G143" s="146">
        <v>-20747988613</v>
      </c>
      <c r="H143" s="146">
        <v>34172206325</v>
      </c>
      <c r="I143" s="158">
        <f t="shared" si="4"/>
        <v>-208855167</v>
      </c>
      <c r="J143" s="146">
        <v>10574244</v>
      </c>
      <c r="K143" s="146"/>
      <c r="L143" s="146">
        <v>20539133446</v>
      </c>
      <c r="M143" s="146"/>
      <c r="N143" s="146">
        <v>-26522668025</v>
      </c>
      <c r="O143" s="146"/>
      <c r="P143" s="146">
        <f t="shared" si="5"/>
        <v>-5983534579</v>
      </c>
    </row>
    <row r="144" spans="1:16">
      <c r="A144" s="122" t="s">
        <v>295</v>
      </c>
      <c r="C144" s="146">
        <v>1191774</v>
      </c>
      <c r="D144" s="146"/>
      <c r="E144" s="146">
        <v>33182969285</v>
      </c>
      <c r="F144" s="146"/>
      <c r="G144" s="146">
        <v>-34856558155</v>
      </c>
      <c r="H144" s="146">
        <v>54648009783</v>
      </c>
      <c r="I144" s="158">
        <f t="shared" si="4"/>
        <v>-1673588870</v>
      </c>
      <c r="J144" s="146">
        <v>1191774</v>
      </c>
      <c r="K144" s="146"/>
      <c r="L144" s="146">
        <v>33182969285</v>
      </c>
      <c r="M144" s="146"/>
      <c r="N144" s="146">
        <v>-38899778618</v>
      </c>
      <c r="O144" s="146"/>
      <c r="P144" s="146">
        <f t="shared" si="5"/>
        <v>-5716809333</v>
      </c>
    </row>
    <row r="145" spans="1:16">
      <c r="A145" s="122" t="s">
        <v>287</v>
      </c>
      <c r="C145" s="146">
        <v>4711097</v>
      </c>
      <c r="D145" s="146"/>
      <c r="E145" s="146">
        <v>86730381820</v>
      </c>
      <c r="F145" s="146"/>
      <c r="G145" s="146">
        <v>-80967656406</v>
      </c>
      <c r="H145" s="146">
        <v>35262261123</v>
      </c>
      <c r="I145" s="158">
        <f t="shared" si="4"/>
        <v>5762725414</v>
      </c>
      <c r="J145" s="146">
        <v>4711097</v>
      </c>
      <c r="K145" s="146"/>
      <c r="L145" s="146">
        <v>86730381820</v>
      </c>
      <c r="M145" s="146"/>
      <c r="N145" s="146">
        <v>-84263046945</v>
      </c>
      <c r="O145" s="146"/>
      <c r="P145" s="146">
        <f t="shared" si="5"/>
        <v>2467334875</v>
      </c>
    </row>
    <row r="146" spans="1:16">
      <c r="A146" s="122" t="s">
        <v>276</v>
      </c>
      <c r="C146" s="146">
        <v>7503546</v>
      </c>
      <c r="D146" s="146"/>
      <c r="E146" s="146">
        <v>28746600225</v>
      </c>
      <c r="F146" s="146"/>
      <c r="G146" s="146">
        <v>-29503442734</v>
      </c>
      <c r="H146" s="146">
        <v>42820631900</v>
      </c>
      <c r="I146" s="158">
        <f t="shared" si="4"/>
        <v>-756842509</v>
      </c>
      <c r="J146" s="146">
        <v>7503546</v>
      </c>
      <c r="K146" s="146"/>
      <c r="L146" s="146">
        <v>28746600225</v>
      </c>
      <c r="M146" s="146"/>
      <c r="N146" s="146">
        <v>-32151352390</v>
      </c>
      <c r="O146" s="146"/>
      <c r="P146" s="146">
        <f t="shared" si="5"/>
        <v>-3404752165</v>
      </c>
    </row>
    <row r="147" spans="1:16">
      <c r="A147" s="122" t="s">
        <v>275</v>
      </c>
      <c r="C147" s="146">
        <v>0</v>
      </c>
      <c r="D147" s="146"/>
      <c r="E147" s="146">
        <v>0</v>
      </c>
      <c r="F147" s="146"/>
      <c r="G147" s="146">
        <v>15486004</v>
      </c>
      <c r="H147" s="146">
        <v>24160353058</v>
      </c>
      <c r="I147" s="158">
        <f t="shared" si="4"/>
        <v>15486004</v>
      </c>
      <c r="J147" s="146">
        <v>0</v>
      </c>
      <c r="K147" s="146"/>
      <c r="L147" s="146">
        <v>0</v>
      </c>
      <c r="M147" s="146"/>
      <c r="N147" s="146">
        <v>0</v>
      </c>
      <c r="O147" s="146"/>
      <c r="P147" s="146">
        <f t="shared" si="5"/>
        <v>0</v>
      </c>
    </row>
    <row r="148" spans="1:16">
      <c r="A148" s="122" t="s">
        <v>266</v>
      </c>
      <c r="C148" s="146">
        <v>2194068</v>
      </c>
      <c r="D148" s="146"/>
      <c r="E148" s="146">
        <v>61635435732</v>
      </c>
      <c r="F148" s="146"/>
      <c r="G148" s="146">
        <v>-65924385358</v>
      </c>
      <c r="H148" s="146">
        <v>38975543742</v>
      </c>
      <c r="I148" s="158">
        <f t="shared" si="4"/>
        <v>-4288949626</v>
      </c>
      <c r="J148" s="146">
        <v>2194068</v>
      </c>
      <c r="K148" s="146"/>
      <c r="L148" s="146">
        <v>61635435732</v>
      </c>
      <c r="M148" s="146"/>
      <c r="N148" s="146">
        <v>-48637328999</v>
      </c>
      <c r="O148" s="146"/>
      <c r="P148" s="146">
        <f t="shared" si="5"/>
        <v>12998106733</v>
      </c>
    </row>
    <row r="149" spans="1:16">
      <c r="A149" s="122" t="s">
        <v>254</v>
      </c>
      <c r="C149" s="146">
        <v>15341071</v>
      </c>
      <c r="D149" s="146"/>
      <c r="E149" s="146">
        <v>39024216777</v>
      </c>
      <c r="F149" s="146"/>
      <c r="G149" s="146">
        <v>-38707381402</v>
      </c>
      <c r="H149" s="146">
        <v>30287139066</v>
      </c>
      <c r="I149" s="158">
        <f t="shared" si="4"/>
        <v>316835375</v>
      </c>
      <c r="J149" s="146">
        <v>15341071</v>
      </c>
      <c r="K149" s="146"/>
      <c r="L149" s="146">
        <v>39024216777</v>
      </c>
      <c r="M149" s="146"/>
      <c r="N149" s="146">
        <v>-37697253936</v>
      </c>
      <c r="O149" s="146"/>
      <c r="P149" s="146">
        <f t="shared" si="5"/>
        <v>1326962841</v>
      </c>
    </row>
    <row r="150" spans="1:16">
      <c r="A150" s="122" t="s">
        <v>262</v>
      </c>
      <c r="C150" s="146">
        <v>374873</v>
      </c>
      <c r="D150" s="146"/>
      <c r="E150" s="146">
        <v>7665256344</v>
      </c>
      <c r="F150" s="146"/>
      <c r="G150" s="146">
        <v>-8284601196</v>
      </c>
      <c r="H150" s="146">
        <v>39033926048</v>
      </c>
      <c r="I150" s="158">
        <f t="shared" si="4"/>
        <v>-619344852</v>
      </c>
      <c r="J150" s="146">
        <v>374873</v>
      </c>
      <c r="K150" s="146"/>
      <c r="L150" s="146">
        <v>7665256344</v>
      </c>
      <c r="M150" s="146"/>
      <c r="N150" s="146">
        <v>-10328591608</v>
      </c>
      <c r="O150" s="146"/>
      <c r="P150" s="146">
        <f t="shared" si="5"/>
        <v>-2663335264</v>
      </c>
    </row>
    <row r="151" spans="1:16">
      <c r="A151" s="122" t="s">
        <v>225</v>
      </c>
      <c r="C151" s="146">
        <v>56776</v>
      </c>
      <c r="D151" s="146"/>
      <c r="E151" s="146">
        <v>630414505</v>
      </c>
      <c r="F151" s="146"/>
      <c r="G151" s="146">
        <v>-4565663973</v>
      </c>
      <c r="H151" s="146">
        <v>4222452778</v>
      </c>
      <c r="I151" s="158">
        <f t="shared" si="4"/>
        <v>-3935249468</v>
      </c>
      <c r="J151" s="146">
        <v>56776</v>
      </c>
      <c r="K151" s="146"/>
      <c r="L151" s="146">
        <v>630414505</v>
      </c>
      <c r="M151" s="146"/>
      <c r="N151" s="146">
        <v>-460311799</v>
      </c>
      <c r="O151" s="146"/>
      <c r="P151" s="146">
        <f t="shared" si="5"/>
        <v>170102706</v>
      </c>
    </row>
    <row r="152" spans="1:16">
      <c r="A152" s="122" t="s">
        <v>226</v>
      </c>
      <c r="C152" s="146">
        <v>4580443</v>
      </c>
      <c r="D152" s="146"/>
      <c r="E152" s="146">
        <v>53818698286</v>
      </c>
      <c r="F152" s="146"/>
      <c r="G152" s="146">
        <v>-56586702332</v>
      </c>
      <c r="H152" s="146">
        <v>36352276528</v>
      </c>
      <c r="I152" s="158">
        <f t="shared" si="4"/>
        <v>-2768004046</v>
      </c>
      <c r="J152" s="146">
        <v>4580443</v>
      </c>
      <c r="K152" s="146"/>
      <c r="L152" s="146">
        <v>53818698286</v>
      </c>
      <c r="M152" s="146"/>
      <c r="N152" s="146">
        <v>-53242873436</v>
      </c>
      <c r="O152" s="146"/>
      <c r="P152" s="146">
        <f t="shared" si="5"/>
        <v>575824850</v>
      </c>
    </row>
    <row r="153" spans="1:16">
      <c r="A153" s="122" t="s">
        <v>227</v>
      </c>
      <c r="C153" s="146">
        <v>1078834</v>
      </c>
      <c r="D153" s="146"/>
      <c r="E153" s="146">
        <v>20440228716</v>
      </c>
      <c r="F153" s="146"/>
      <c r="G153" s="146">
        <v>-20696084182</v>
      </c>
      <c r="H153" s="146">
        <v>23788448126</v>
      </c>
      <c r="I153" s="158">
        <f t="shared" si="4"/>
        <v>-255855466</v>
      </c>
      <c r="J153" s="146">
        <v>1078834</v>
      </c>
      <c r="K153" s="146"/>
      <c r="L153" s="146">
        <v>20440228716</v>
      </c>
      <c r="M153" s="146"/>
      <c r="N153" s="146">
        <v>-21486578086</v>
      </c>
      <c r="O153" s="146"/>
      <c r="P153" s="146">
        <f t="shared" si="5"/>
        <v>-1046349370</v>
      </c>
    </row>
    <row r="154" spans="1:16">
      <c r="A154" s="122" t="s">
        <v>228</v>
      </c>
      <c r="C154" s="146">
        <v>8705379</v>
      </c>
      <c r="D154" s="146"/>
      <c r="E154" s="146">
        <v>30287536987</v>
      </c>
      <c r="F154" s="146"/>
      <c r="G154" s="146">
        <v>-29208932052</v>
      </c>
      <c r="H154" s="146">
        <v>9128487957</v>
      </c>
      <c r="I154" s="158">
        <f t="shared" si="4"/>
        <v>1078604935</v>
      </c>
      <c r="J154" s="146">
        <v>8705379</v>
      </c>
      <c r="K154" s="146"/>
      <c r="L154" s="146">
        <v>30287536987</v>
      </c>
      <c r="M154" s="146"/>
      <c r="N154" s="146">
        <v>-35644630451</v>
      </c>
      <c r="O154" s="146"/>
      <c r="P154" s="146">
        <f t="shared" si="5"/>
        <v>-5357093464</v>
      </c>
    </row>
    <row r="155" spans="1:16">
      <c r="A155" s="122" t="s">
        <v>166</v>
      </c>
      <c r="C155" s="146">
        <v>45680062</v>
      </c>
      <c r="D155" s="146"/>
      <c r="E155" s="146">
        <v>51038890573</v>
      </c>
      <c r="F155" s="146"/>
      <c r="G155" s="146">
        <v>-53763409599</v>
      </c>
      <c r="H155" s="146">
        <v>22046273455</v>
      </c>
      <c r="I155" s="158">
        <f t="shared" si="4"/>
        <v>-2724519026</v>
      </c>
      <c r="J155" s="146">
        <v>45680062</v>
      </c>
      <c r="K155" s="146"/>
      <c r="L155" s="146">
        <v>51038890573</v>
      </c>
      <c r="M155" s="146"/>
      <c r="N155" s="146">
        <v>-63816245903</v>
      </c>
      <c r="O155" s="146"/>
      <c r="P155" s="146">
        <f t="shared" si="5"/>
        <v>-12777355330</v>
      </c>
    </row>
    <row r="156" spans="1:16">
      <c r="A156" s="122" t="s">
        <v>165</v>
      </c>
      <c r="C156" s="146">
        <v>694600</v>
      </c>
      <c r="D156" s="146"/>
      <c r="E156" s="146">
        <v>5385643617</v>
      </c>
      <c r="F156" s="146"/>
      <c r="G156" s="146">
        <v>-5589562960</v>
      </c>
      <c r="H156" s="146">
        <v>21448394218</v>
      </c>
      <c r="I156" s="158">
        <f t="shared" si="4"/>
        <v>-203919343</v>
      </c>
      <c r="J156" s="146">
        <v>694600</v>
      </c>
      <c r="K156" s="146"/>
      <c r="L156" s="146">
        <v>5385643617</v>
      </c>
      <c r="M156" s="146"/>
      <c r="N156" s="146">
        <v>-6142057790</v>
      </c>
      <c r="O156" s="146"/>
      <c r="P156" s="146">
        <f t="shared" si="5"/>
        <v>-756414173</v>
      </c>
    </row>
    <row r="157" spans="1:16">
      <c r="A157" s="122" t="s">
        <v>164</v>
      </c>
      <c r="C157" s="146">
        <v>24308353</v>
      </c>
      <c r="D157" s="146"/>
      <c r="E157" s="146">
        <v>91822129541</v>
      </c>
      <c r="F157" s="146"/>
      <c r="G157" s="146">
        <v>-97164082724</v>
      </c>
      <c r="H157" s="146">
        <v>25027147334</v>
      </c>
      <c r="I157" s="158">
        <f t="shared" si="4"/>
        <v>-5341953183</v>
      </c>
      <c r="J157" s="146">
        <v>24308353</v>
      </c>
      <c r="K157" s="146"/>
      <c r="L157" s="146">
        <v>91822129541</v>
      </c>
      <c r="M157" s="146"/>
      <c r="N157" s="146">
        <v>-111271388532</v>
      </c>
      <c r="O157" s="146"/>
      <c r="P157" s="146">
        <f t="shared" si="5"/>
        <v>-19449258991</v>
      </c>
    </row>
    <row r="158" spans="1:16">
      <c r="A158" s="122" t="s">
        <v>163</v>
      </c>
      <c r="C158" s="146">
        <v>1315709</v>
      </c>
      <c r="D158" s="146"/>
      <c r="E158" s="146">
        <v>6446543144</v>
      </c>
      <c r="F158" s="146"/>
      <c r="G158" s="146">
        <v>-6444525509</v>
      </c>
      <c r="H158" s="146">
        <v>62927778398</v>
      </c>
      <c r="I158" s="158">
        <f t="shared" si="4"/>
        <v>2017635</v>
      </c>
      <c r="J158" s="146">
        <v>1315709</v>
      </c>
      <c r="K158" s="146"/>
      <c r="L158" s="146">
        <v>6446543144</v>
      </c>
      <c r="M158" s="146"/>
      <c r="N158" s="146">
        <v>-8999358464</v>
      </c>
      <c r="O158" s="146"/>
      <c r="P158" s="146">
        <f t="shared" si="5"/>
        <v>-2552815320</v>
      </c>
    </row>
    <row r="159" spans="1:16">
      <c r="A159" s="122" t="s">
        <v>162</v>
      </c>
      <c r="C159" s="146">
        <v>6883867</v>
      </c>
      <c r="D159" s="146"/>
      <c r="E159" s="146">
        <v>46258058024</v>
      </c>
      <c r="F159" s="146"/>
      <c r="G159" s="146">
        <v>-41581249593</v>
      </c>
      <c r="H159" s="146">
        <v>14570955002</v>
      </c>
      <c r="I159" s="158">
        <f t="shared" si="4"/>
        <v>4676808431</v>
      </c>
      <c r="J159" s="146">
        <v>6883867</v>
      </c>
      <c r="K159" s="146"/>
      <c r="L159" s="146">
        <v>46258058024</v>
      </c>
      <c r="M159" s="146"/>
      <c r="N159" s="146">
        <v>-39301145202</v>
      </c>
      <c r="O159" s="146"/>
      <c r="P159" s="146">
        <f t="shared" si="5"/>
        <v>6956912822</v>
      </c>
    </row>
    <row r="160" spans="1:16">
      <c r="A160" s="122" t="s">
        <v>161</v>
      </c>
      <c r="C160" s="146">
        <v>16522891</v>
      </c>
      <c r="D160" s="146"/>
      <c r="E160" s="146">
        <v>27100556670</v>
      </c>
      <c r="F160" s="146"/>
      <c r="G160" s="146">
        <v>-26008265408</v>
      </c>
      <c r="H160" s="146">
        <v>54351549102</v>
      </c>
      <c r="I160" s="158">
        <f t="shared" si="4"/>
        <v>1092291262</v>
      </c>
      <c r="J160" s="146">
        <v>16522891</v>
      </c>
      <c r="K160" s="146"/>
      <c r="L160" s="146">
        <v>27100556670</v>
      </c>
      <c r="M160" s="146"/>
      <c r="N160" s="146">
        <v>-36186094754</v>
      </c>
      <c r="O160" s="146"/>
      <c r="P160" s="146">
        <f t="shared" si="5"/>
        <v>-9085538084</v>
      </c>
    </row>
    <row r="161" spans="1:16">
      <c r="A161" s="122" t="s">
        <v>160</v>
      </c>
      <c r="C161" s="146">
        <v>1816693</v>
      </c>
      <c r="D161" s="146"/>
      <c r="E161" s="146">
        <v>21363603899</v>
      </c>
      <c r="F161" s="146"/>
      <c r="G161" s="146">
        <v>-25915684077</v>
      </c>
      <c r="H161" s="146">
        <v>34177591648</v>
      </c>
      <c r="I161" s="158">
        <f t="shared" si="4"/>
        <v>-4552080178</v>
      </c>
      <c r="J161" s="146">
        <v>1816693</v>
      </c>
      <c r="K161" s="146"/>
      <c r="L161" s="146">
        <v>21363603899</v>
      </c>
      <c r="M161" s="146"/>
      <c r="N161" s="146">
        <v>-13946369844</v>
      </c>
      <c r="O161" s="146"/>
      <c r="P161" s="146">
        <f t="shared" si="5"/>
        <v>7417234055</v>
      </c>
    </row>
    <row r="162" spans="1:16">
      <c r="A162" s="122" t="s">
        <v>159</v>
      </c>
      <c r="C162" s="146">
        <v>312749</v>
      </c>
      <c r="D162" s="146"/>
      <c r="E162" s="146">
        <v>5714124081</v>
      </c>
      <c r="F162" s="146"/>
      <c r="G162" s="146">
        <v>-5943036465</v>
      </c>
      <c r="H162" s="146">
        <v>37123974868</v>
      </c>
      <c r="I162" s="158">
        <f t="shared" si="4"/>
        <v>-228912384</v>
      </c>
      <c r="J162" s="146">
        <v>312749</v>
      </c>
      <c r="K162" s="146"/>
      <c r="L162" s="146">
        <v>5714124081</v>
      </c>
      <c r="M162" s="146"/>
      <c r="N162" s="146">
        <v>-6485696395</v>
      </c>
      <c r="O162" s="146"/>
      <c r="P162" s="146">
        <f t="shared" si="5"/>
        <v>-771572314</v>
      </c>
    </row>
    <row r="163" spans="1:16">
      <c r="A163" s="122" t="s">
        <v>158</v>
      </c>
      <c r="C163" s="146">
        <v>8743425</v>
      </c>
      <c r="D163" s="146"/>
      <c r="E163" s="146">
        <v>92389599238</v>
      </c>
      <c r="F163" s="146"/>
      <c r="G163" s="146">
        <v>-95372429889</v>
      </c>
      <c r="H163" s="146">
        <v>51537406445</v>
      </c>
      <c r="I163" s="158">
        <f t="shared" si="4"/>
        <v>-2982830651</v>
      </c>
      <c r="J163" s="146">
        <v>8743425</v>
      </c>
      <c r="K163" s="146"/>
      <c r="L163" s="146">
        <v>92389599238</v>
      </c>
      <c r="M163" s="146"/>
      <c r="N163" s="146">
        <v>-89111997100</v>
      </c>
      <c r="O163" s="146"/>
      <c r="P163" s="146">
        <f t="shared" si="5"/>
        <v>3277602138</v>
      </c>
    </row>
    <row r="164" spans="1:16">
      <c r="A164" s="122" t="s">
        <v>157</v>
      </c>
      <c r="C164" s="146">
        <v>2998433</v>
      </c>
      <c r="D164" s="146"/>
      <c r="E164" s="146">
        <v>53143961136</v>
      </c>
      <c r="F164" s="146"/>
      <c r="G164" s="146">
        <v>-52614825401</v>
      </c>
      <c r="H164" s="146">
        <v>39191159921</v>
      </c>
      <c r="I164" s="158">
        <f t="shared" si="4"/>
        <v>529135735</v>
      </c>
      <c r="J164" s="146">
        <v>2998433</v>
      </c>
      <c r="K164" s="146"/>
      <c r="L164" s="146">
        <v>53143961136</v>
      </c>
      <c r="M164" s="146"/>
      <c r="N164" s="146">
        <v>-62027324324</v>
      </c>
      <c r="O164" s="146"/>
      <c r="P164" s="146">
        <f t="shared" si="5"/>
        <v>-8883363188</v>
      </c>
    </row>
    <row r="165" spans="1:16">
      <c r="A165" s="122" t="s">
        <v>156</v>
      </c>
      <c r="C165" s="146">
        <v>378787</v>
      </c>
      <c r="D165" s="146"/>
      <c r="E165" s="146">
        <v>7041171168</v>
      </c>
      <c r="F165" s="146"/>
      <c r="G165" s="146">
        <v>-7069767673</v>
      </c>
      <c r="H165" s="146">
        <v>170780618063</v>
      </c>
      <c r="I165" s="158">
        <f t="shared" si="4"/>
        <v>-28596505</v>
      </c>
      <c r="J165" s="146">
        <v>378787</v>
      </c>
      <c r="K165" s="146"/>
      <c r="L165" s="146">
        <v>7041171168</v>
      </c>
      <c r="M165" s="146"/>
      <c r="N165" s="146">
        <v>-5233539572</v>
      </c>
      <c r="O165" s="146"/>
      <c r="P165" s="146">
        <f t="shared" si="5"/>
        <v>1807631596</v>
      </c>
    </row>
    <row r="166" spans="1:16">
      <c r="A166" s="122" t="s">
        <v>155</v>
      </c>
      <c r="C166" s="146">
        <v>1146592</v>
      </c>
      <c r="D166" s="146"/>
      <c r="E166" s="146">
        <v>54389813789</v>
      </c>
      <c r="F166" s="146"/>
      <c r="G166" s="146">
        <v>-50315136747</v>
      </c>
      <c r="H166" s="146">
        <v>18057821350</v>
      </c>
      <c r="I166" s="158">
        <f t="shared" si="4"/>
        <v>4074677042</v>
      </c>
      <c r="J166" s="146">
        <v>1146592</v>
      </c>
      <c r="K166" s="146"/>
      <c r="L166" s="146">
        <v>54389813789</v>
      </c>
      <c r="M166" s="146"/>
      <c r="N166" s="146">
        <v>-51342715003</v>
      </c>
      <c r="O166" s="146"/>
      <c r="P166" s="146">
        <f t="shared" si="5"/>
        <v>3047098786</v>
      </c>
    </row>
    <row r="167" spans="1:16">
      <c r="A167" s="122" t="s">
        <v>154</v>
      </c>
      <c r="C167" s="146">
        <v>8653469</v>
      </c>
      <c r="D167" s="146"/>
      <c r="E167" s="146">
        <v>40283076369</v>
      </c>
      <c r="F167" s="146"/>
      <c r="G167" s="146">
        <v>-38714203174</v>
      </c>
      <c r="H167" s="146">
        <v>4657350179</v>
      </c>
      <c r="I167" s="158">
        <f t="shared" si="4"/>
        <v>1568873195</v>
      </c>
      <c r="J167" s="146">
        <v>8653469</v>
      </c>
      <c r="K167" s="146"/>
      <c r="L167" s="146">
        <v>40283076369</v>
      </c>
      <c r="M167" s="146"/>
      <c r="N167" s="146">
        <v>-50721818090</v>
      </c>
      <c r="O167" s="146"/>
      <c r="P167" s="146">
        <f t="shared" si="5"/>
        <v>-10438741721</v>
      </c>
    </row>
    <row r="168" spans="1:16">
      <c r="A168" s="122" t="s">
        <v>153</v>
      </c>
      <c r="C168" s="146">
        <v>9402539</v>
      </c>
      <c r="D168" s="146"/>
      <c r="E168" s="146">
        <v>54864506155</v>
      </c>
      <c r="F168" s="146"/>
      <c r="G168" s="146">
        <v>-54029555247</v>
      </c>
      <c r="H168" s="146">
        <v>43618409682</v>
      </c>
      <c r="I168" s="158">
        <f t="shared" si="4"/>
        <v>834950908</v>
      </c>
      <c r="J168" s="146">
        <v>9402539</v>
      </c>
      <c r="K168" s="146"/>
      <c r="L168" s="146">
        <v>54864506155</v>
      </c>
      <c r="M168" s="146"/>
      <c r="N168" s="146">
        <v>-63693978503</v>
      </c>
      <c r="O168" s="146"/>
      <c r="P168" s="146">
        <f t="shared" si="5"/>
        <v>-8829472348</v>
      </c>
    </row>
    <row r="169" spans="1:16">
      <c r="A169" s="122" t="s">
        <v>152</v>
      </c>
      <c r="C169" s="146">
        <v>1085460</v>
      </c>
      <c r="D169" s="146"/>
      <c r="E169" s="146">
        <v>31075243578</v>
      </c>
      <c r="F169" s="146"/>
      <c r="G169" s="146">
        <v>-32298526561</v>
      </c>
      <c r="H169" s="146">
        <v>3126644877</v>
      </c>
      <c r="I169" s="158">
        <f t="shared" si="4"/>
        <v>-1223282983</v>
      </c>
      <c r="J169" s="146">
        <v>1085460</v>
      </c>
      <c r="K169" s="146"/>
      <c r="L169" s="146">
        <v>31075243578</v>
      </c>
      <c r="M169" s="146"/>
      <c r="N169" s="146">
        <v>-37069356794</v>
      </c>
      <c r="O169" s="146"/>
      <c r="P169" s="146">
        <f t="shared" si="5"/>
        <v>-5994113216</v>
      </c>
    </row>
    <row r="170" spans="1:16">
      <c r="A170" s="122" t="s">
        <v>151</v>
      </c>
      <c r="C170" s="146">
        <v>7770677</v>
      </c>
      <c r="D170" s="146"/>
      <c r="E170" s="146">
        <v>134791503687</v>
      </c>
      <c r="F170" s="146"/>
      <c r="G170" s="146">
        <v>-137071186806</v>
      </c>
      <c r="H170" s="146">
        <v>73246937949</v>
      </c>
      <c r="I170" s="158">
        <f t="shared" si="4"/>
        <v>-2279683119</v>
      </c>
      <c r="J170" s="146">
        <v>7770677</v>
      </c>
      <c r="K170" s="146"/>
      <c r="L170" s="146">
        <v>134791503687</v>
      </c>
      <c r="M170" s="146"/>
      <c r="N170" s="146">
        <v>-139373496683</v>
      </c>
      <c r="O170" s="146"/>
      <c r="P170" s="146">
        <f t="shared" si="5"/>
        <v>-4581992996</v>
      </c>
    </row>
    <row r="171" spans="1:16">
      <c r="A171" s="122" t="s">
        <v>150</v>
      </c>
      <c r="C171" s="146">
        <v>977612</v>
      </c>
      <c r="D171" s="146"/>
      <c r="E171" s="146">
        <v>21311468930</v>
      </c>
      <c r="F171" s="146"/>
      <c r="G171" s="146">
        <v>-23493273913</v>
      </c>
      <c r="H171" s="146">
        <v>36972551396</v>
      </c>
      <c r="I171" s="158">
        <f t="shared" si="4"/>
        <v>-2181804983</v>
      </c>
      <c r="J171" s="146">
        <v>977612</v>
      </c>
      <c r="K171" s="146"/>
      <c r="L171" s="146">
        <v>21311468930</v>
      </c>
      <c r="M171" s="146"/>
      <c r="N171" s="146">
        <v>-19720289655</v>
      </c>
      <c r="O171" s="146"/>
      <c r="P171" s="146">
        <f t="shared" si="5"/>
        <v>1591179275</v>
      </c>
    </row>
    <row r="172" spans="1:16">
      <c r="A172" s="122" t="s">
        <v>426</v>
      </c>
      <c r="C172" s="146">
        <v>18025712</v>
      </c>
      <c r="D172" s="146"/>
      <c r="E172" s="146">
        <v>30998934098</v>
      </c>
      <c r="F172" s="146"/>
      <c r="G172" s="146">
        <v>-34077130431</v>
      </c>
      <c r="H172" s="146">
        <v>49776574906</v>
      </c>
      <c r="I172" s="158">
        <f t="shared" si="4"/>
        <v>-3078196333</v>
      </c>
      <c r="J172" s="146">
        <v>18025712</v>
      </c>
      <c r="K172" s="146"/>
      <c r="L172" s="146">
        <v>30998934098</v>
      </c>
      <c r="M172" s="146"/>
      <c r="N172" s="146">
        <v>-34237930526</v>
      </c>
      <c r="O172" s="146"/>
      <c r="P172" s="146">
        <f t="shared" si="5"/>
        <v>-3238996428</v>
      </c>
    </row>
    <row r="173" spans="1:16">
      <c r="A173" s="122" t="s">
        <v>427</v>
      </c>
      <c r="C173" s="146">
        <v>12947866</v>
      </c>
      <c r="D173" s="146"/>
      <c r="E173" s="146">
        <v>30490987267</v>
      </c>
      <c r="F173" s="146"/>
      <c r="G173" s="146">
        <v>-30910279679</v>
      </c>
      <c r="H173" s="146">
        <v>23082864098</v>
      </c>
      <c r="I173" s="158">
        <f t="shared" si="4"/>
        <v>-419292412</v>
      </c>
      <c r="J173" s="146">
        <v>12947866</v>
      </c>
      <c r="K173" s="146"/>
      <c r="L173" s="146">
        <v>30490987267</v>
      </c>
      <c r="M173" s="146"/>
      <c r="N173" s="146">
        <v>-32729123531</v>
      </c>
      <c r="O173" s="146"/>
      <c r="P173" s="146">
        <f t="shared" si="5"/>
        <v>-2238136264</v>
      </c>
    </row>
    <row r="174" spans="1:16">
      <c r="A174" s="122" t="s">
        <v>412</v>
      </c>
      <c r="C174" s="146">
        <v>386179</v>
      </c>
      <c r="D174" s="146"/>
      <c r="E174" s="146">
        <v>4491410454</v>
      </c>
      <c r="F174" s="146"/>
      <c r="G174" s="146">
        <v>-4323558562</v>
      </c>
      <c r="H174" s="146">
        <v>10328633170</v>
      </c>
      <c r="I174" s="158">
        <f t="shared" si="4"/>
        <v>167851892</v>
      </c>
      <c r="J174" s="146">
        <v>386179</v>
      </c>
      <c r="K174" s="146"/>
      <c r="L174" s="146">
        <v>4491410454</v>
      </c>
      <c r="M174" s="146"/>
      <c r="N174" s="146">
        <v>-4477342199</v>
      </c>
      <c r="O174" s="146"/>
      <c r="P174" s="146">
        <f t="shared" si="5"/>
        <v>14068255</v>
      </c>
    </row>
    <row r="175" spans="1:16">
      <c r="A175" s="122" t="s">
        <v>399</v>
      </c>
      <c r="C175" s="146">
        <v>4656323</v>
      </c>
      <c r="D175" s="146"/>
      <c r="E175" s="146">
        <v>39944972290</v>
      </c>
      <c r="F175" s="146"/>
      <c r="G175" s="146">
        <v>-38746808623</v>
      </c>
      <c r="H175" s="146">
        <v>46462185386</v>
      </c>
      <c r="I175" s="158">
        <f t="shared" si="4"/>
        <v>1198163667</v>
      </c>
      <c r="J175" s="146">
        <v>4656323</v>
      </c>
      <c r="K175" s="146"/>
      <c r="L175" s="146">
        <v>39944972290</v>
      </c>
      <c r="M175" s="146"/>
      <c r="N175" s="146">
        <v>-41843575847</v>
      </c>
      <c r="O175" s="146"/>
      <c r="P175" s="146">
        <f t="shared" si="5"/>
        <v>-1898603557</v>
      </c>
    </row>
    <row r="176" spans="1:16">
      <c r="A176" s="122" t="s">
        <v>404</v>
      </c>
      <c r="C176" s="146">
        <v>5385850</v>
      </c>
      <c r="D176" s="146"/>
      <c r="E176" s="146">
        <v>24718513959</v>
      </c>
      <c r="F176" s="146"/>
      <c r="G176" s="146">
        <v>-26988272063</v>
      </c>
      <c r="H176" s="146">
        <v>55693687805</v>
      </c>
      <c r="I176" s="158">
        <f t="shared" si="4"/>
        <v>-2269758104</v>
      </c>
      <c r="J176" s="146">
        <v>5385850</v>
      </c>
      <c r="K176" s="146"/>
      <c r="L176" s="146">
        <v>24718513959</v>
      </c>
      <c r="M176" s="146"/>
      <c r="N176" s="146">
        <v>-24531786689</v>
      </c>
      <c r="O176" s="146"/>
      <c r="P176" s="146">
        <f t="shared" si="5"/>
        <v>186727270</v>
      </c>
    </row>
    <row r="177" spans="1:16">
      <c r="A177" s="122" t="s">
        <v>366</v>
      </c>
      <c r="C177" s="146">
        <v>17040980</v>
      </c>
      <c r="D177" s="146"/>
      <c r="E177" s="146">
        <v>129587834198</v>
      </c>
      <c r="F177" s="146"/>
      <c r="G177" s="146">
        <v>-116140072568</v>
      </c>
      <c r="H177" s="146">
        <v>51779912353</v>
      </c>
      <c r="I177" s="158">
        <f t="shared" si="4"/>
        <v>13447761630</v>
      </c>
      <c r="J177" s="146">
        <v>17040980</v>
      </c>
      <c r="K177" s="146"/>
      <c r="L177" s="146">
        <v>129587834198</v>
      </c>
      <c r="M177" s="146"/>
      <c r="N177" s="146">
        <v>-116758158651</v>
      </c>
      <c r="O177" s="146"/>
      <c r="P177" s="146">
        <f t="shared" si="5"/>
        <v>12829675547</v>
      </c>
    </row>
    <row r="178" spans="1:16">
      <c r="A178" s="122" t="s">
        <v>357</v>
      </c>
      <c r="C178" s="146">
        <v>2175897</v>
      </c>
      <c r="D178" s="146"/>
      <c r="E178" s="146">
        <v>32660551238</v>
      </c>
      <c r="F178" s="146"/>
      <c r="G178" s="146">
        <v>-32171040460</v>
      </c>
      <c r="H178" s="146">
        <v>46002989822</v>
      </c>
      <c r="I178" s="158">
        <f t="shared" si="4"/>
        <v>489510778</v>
      </c>
      <c r="J178" s="146">
        <v>2175897</v>
      </c>
      <c r="K178" s="146"/>
      <c r="L178" s="146">
        <v>32660551238</v>
      </c>
      <c r="M178" s="146"/>
      <c r="N178" s="146">
        <v>-37129177075</v>
      </c>
      <c r="O178" s="146"/>
      <c r="P178" s="146">
        <f t="shared" si="5"/>
        <v>-4468625837</v>
      </c>
    </row>
    <row r="179" spans="1:16">
      <c r="A179" s="122" t="s">
        <v>358</v>
      </c>
      <c r="C179" s="146">
        <v>223880</v>
      </c>
      <c r="D179" s="146"/>
      <c r="E179" s="146">
        <v>8614829754</v>
      </c>
      <c r="F179" s="146"/>
      <c r="G179" s="146">
        <v>-8302524613</v>
      </c>
      <c r="H179" s="146">
        <v>56222780726</v>
      </c>
      <c r="I179" s="158">
        <f t="shared" si="4"/>
        <v>312305141</v>
      </c>
      <c r="J179" s="146">
        <v>223880</v>
      </c>
      <c r="K179" s="146"/>
      <c r="L179" s="146">
        <v>8614829754</v>
      </c>
      <c r="M179" s="146"/>
      <c r="N179" s="146">
        <v>-8628805606</v>
      </c>
      <c r="O179" s="146"/>
      <c r="P179" s="146">
        <f t="shared" si="5"/>
        <v>-13975852</v>
      </c>
    </row>
    <row r="180" spans="1:16">
      <c r="A180" s="122" t="s">
        <v>348</v>
      </c>
      <c r="C180" s="146">
        <v>4509088</v>
      </c>
      <c r="D180" s="146"/>
      <c r="E180" s="146">
        <v>37113103915</v>
      </c>
      <c r="F180" s="146"/>
      <c r="G180" s="146">
        <v>-39116555480</v>
      </c>
      <c r="H180" s="146">
        <v>136545932670</v>
      </c>
      <c r="I180" s="158">
        <f t="shared" si="4"/>
        <v>-2003451565</v>
      </c>
      <c r="J180" s="146">
        <v>4509088</v>
      </c>
      <c r="K180" s="146"/>
      <c r="L180" s="146">
        <v>37113103915</v>
      </c>
      <c r="M180" s="146"/>
      <c r="N180" s="146">
        <v>-43865411536</v>
      </c>
      <c r="O180" s="146"/>
      <c r="P180" s="146">
        <f t="shared" si="5"/>
        <v>-6752307621</v>
      </c>
    </row>
    <row r="181" spans="1:16">
      <c r="A181" s="122" t="s">
        <v>339</v>
      </c>
      <c r="C181" s="146">
        <v>857024</v>
      </c>
      <c r="D181" s="146"/>
      <c r="E181" s="146">
        <v>17881899607</v>
      </c>
      <c r="F181" s="146"/>
      <c r="G181" s="146">
        <v>-20271678240</v>
      </c>
      <c r="H181" s="146">
        <v>39662753848</v>
      </c>
      <c r="I181" s="158">
        <f t="shared" si="4"/>
        <v>-2389778633</v>
      </c>
      <c r="J181" s="146">
        <v>857024</v>
      </c>
      <c r="K181" s="146"/>
      <c r="L181" s="146">
        <v>17881899607</v>
      </c>
      <c r="M181" s="146"/>
      <c r="N181" s="146">
        <v>-13262151388</v>
      </c>
      <c r="O181" s="146"/>
      <c r="P181" s="146">
        <f t="shared" si="5"/>
        <v>4619748219</v>
      </c>
    </row>
    <row r="182" spans="1:16">
      <c r="A182" s="122" t="s">
        <v>332</v>
      </c>
      <c r="C182" s="146">
        <v>3100241</v>
      </c>
      <c r="D182" s="146"/>
      <c r="E182" s="146">
        <v>35748816971</v>
      </c>
      <c r="F182" s="146"/>
      <c r="G182" s="146">
        <v>-36478641875</v>
      </c>
      <c r="H182" s="146">
        <v>25377432000</v>
      </c>
      <c r="I182" s="158">
        <f t="shared" si="4"/>
        <v>-729824904</v>
      </c>
      <c r="J182" s="146">
        <v>3100241</v>
      </c>
      <c r="K182" s="146"/>
      <c r="L182" s="146">
        <v>35748816971</v>
      </c>
      <c r="M182" s="146"/>
      <c r="N182" s="146">
        <v>-30312173101</v>
      </c>
      <c r="O182" s="146"/>
      <c r="P182" s="146">
        <f t="shared" si="5"/>
        <v>5436643870</v>
      </c>
    </row>
    <row r="183" spans="1:16">
      <c r="A183" s="122" t="s">
        <v>335</v>
      </c>
      <c r="C183" s="146">
        <v>5960169</v>
      </c>
      <c r="D183" s="146"/>
      <c r="E183" s="146">
        <v>98764848929</v>
      </c>
      <c r="F183" s="146"/>
      <c r="G183" s="146">
        <v>-108723517139</v>
      </c>
      <c r="H183" s="146">
        <v>4862426088</v>
      </c>
      <c r="I183" s="158">
        <f t="shared" si="4"/>
        <v>-9958668210</v>
      </c>
      <c r="J183" s="146">
        <v>5960169</v>
      </c>
      <c r="K183" s="146"/>
      <c r="L183" s="146">
        <v>98764848929</v>
      </c>
      <c r="M183" s="146"/>
      <c r="N183" s="146">
        <v>-91830700092</v>
      </c>
      <c r="O183" s="146"/>
      <c r="P183" s="146">
        <f t="shared" si="5"/>
        <v>6934148837</v>
      </c>
    </row>
    <row r="184" spans="1:16">
      <c r="A184" s="122" t="s">
        <v>297</v>
      </c>
      <c r="C184" s="146">
        <v>8095818</v>
      </c>
      <c r="D184" s="146"/>
      <c r="E184" s="146">
        <v>24867231962</v>
      </c>
      <c r="F184" s="146"/>
      <c r="G184" s="146">
        <v>-27263296178</v>
      </c>
      <c r="H184" s="146">
        <v>2448947251</v>
      </c>
      <c r="I184" s="158">
        <f t="shared" si="4"/>
        <v>-2396064216</v>
      </c>
      <c r="J184" s="146">
        <v>8095818</v>
      </c>
      <c r="K184" s="146"/>
      <c r="L184" s="146">
        <v>24867231962</v>
      </c>
      <c r="M184" s="146"/>
      <c r="N184" s="146">
        <v>-32438403291</v>
      </c>
      <c r="O184" s="146"/>
      <c r="P184" s="146">
        <f t="shared" si="5"/>
        <v>-7571171329</v>
      </c>
    </row>
    <row r="185" spans="1:16">
      <c r="A185" s="122" t="s">
        <v>289</v>
      </c>
      <c r="C185" s="146">
        <v>1802825</v>
      </c>
      <c r="D185" s="146"/>
      <c r="E185" s="146">
        <v>31791821917</v>
      </c>
      <c r="F185" s="146"/>
      <c r="G185" s="146">
        <v>-29931083266</v>
      </c>
      <c r="H185" s="146">
        <v>13972272889</v>
      </c>
      <c r="I185" s="158">
        <f t="shared" si="4"/>
        <v>1860738651</v>
      </c>
      <c r="J185" s="146">
        <v>1802825</v>
      </c>
      <c r="K185" s="146"/>
      <c r="L185" s="146">
        <v>31791821917</v>
      </c>
      <c r="M185" s="146"/>
      <c r="N185" s="146">
        <v>-29758344143</v>
      </c>
      <c r="O185" s="146"/>
      <c r="P185" s="146">
        <f t="shared" si="5"/>
        <v>2033477774</v>
      </c>
    </row>
    <row r="186" spans="1:16">
      <c r="A186" s="122" t="s">
        <v>278</v>
      </c>
      <c r="C186" s="146">
        <v>4619460</v>
      </c>
      <c r="D186" s="146"/>
      <c r="E186" s="146">
        <v>72093995147</v>
      </c>
      <c r="F186" s="146"/>
      <c r="G186" s="146">
        <v>-71610620866</v>
      </c>
      <c r="H186" s="146">
        <v>87686250526</v>
      </c>
      <c r="I186" s="158">
        <f t="shared" si="4"/>
        <v>483374281</v>
      </c>
      <c r="J186" s="146">
        <v>4619460</v>
      </c>
      <c r="K186" s="146"/>
      <c r="L186" s="146">
        <v>72093995147</v>
      </c>
      <c r="M186" s="146"/>
      <c r="N186" s="146">
        <v>-79828977223</v>
      </c>
      <c r="O186" s="146"/>
      <c r="P186" s="146">
        <f t="shared" si="5"/>
        <v>-7734982076</v>
      </c>
    </row>
    <row r="187" spans="1:16">
      <c r="A187" s="122" t="s">
        <v>250</v>
      </c>
      <c r="C187" s="146">
        <v>1611406</v>
      </c>
      <c r="D187" s="146"/>
      <c r="E187" s="146">
        <v>16867144958</v>
      </c>
      <c r="F187" s="146"/>
      <c r="G187" s="146">
        <v>-17236723805</v>
      </c>
      <c r="H187" s="146">
        <v>40299893413</v>
      </c>
      <c r="I187" s="158">
        <f t="shared" si="4"/>
        <v>-369578847</v>
      </c>
      <c r="J187" s="146">
        <v>1611406</v>
      </c>
      <c r="K187" s="146"/>
      <c r="L187" s="146">
        <v>16867144958</v>
      </c>
      <c r="M187" s="146"/>
      <c r="N187" s="146">
        <v>-20602863778</v>
      </c>
      <c r="O187" s="146"/>
      <c r="P187" s="146">
        <f t="shared" si="5"/>
        <v>-3735718820</v>
      </c>
    </row>
    <row r="188" spans="1:16">
      <c r="A188" s="122" t="s">
        <v>229</v>
      </c>
      <c r="C188" s="146">
        <v>17893007</v>
      </c>
      <c r="D188" s="146"/>
      <c r="E188" s="146">
        <v>42225254532</v>
      </c>
      <c r="F188" s="146"/>
      <c r="G188" s="146">
        <v>-45141035891</v>
      </c>
      <c r="H188" s="146">
        <v>69490602477</v>
      </c>
      <c r="I188" s="158">
        <f t="shared" si="4"/>
        <v>-2915781359</v>
      </c>
      <c r="J188" s="146">
        <v>17893007</v>
      </c>
      <c r="K188" s="146"/>
      <c r="L188" s="146">
        <v>42225254532</v>
      </c>
      <c r="M188" s="146"/>
      <c r="N188" s="146">
        <v>-50822202356</v>
      </c>
      <c r="O188" s="146"/>
      <c r="P188" s="146">
        <f t="shared" si="5"/>
        <v>-8596947824</v>
      </c>
    </row>
    <row r="189" spans="1:16">
      <c r="A189" s="122" t="s">
        <v>230</v>
      </c>
      <c r="C189" s="146">
        <v>20173433</v>
      </c>
      <c r="D189" s="146"/>
      <c r="E189" s="146">
        <v>81216274351</v>
      </c>
      <c r="F189" s="146"/>
      <c r="G189" s="146">
        <v>-91523388777</v>
      </c>
      <c r="H189" s="146">
        <v>8529985087</v>
      </c>
      <c r="I189" s="158">
        <f t="shared" si="4"/>
        <v>-10307114426</v>
      </c>
      <c r="J189" s="146">
        <v>20173433</v>
      </c>
      <c r="K189" s="146"/>
      <c r="L189" s="146">
        <v>81216274351</v>
      </c>
      <c r="M189" s="146"/>
      <c r="N189" s="146">
        <v>-57053443321</v>
      </c>
      <c r="O189" s="146"/>
      <c r="P189" s="146">
        <f t="shared" si="5"/>
        <v>24162831030</v>
      </c>
    </row>
    <row r="190" spans="1:16">
      <c r="A190" s="122" t="s">
        <v>231</v>
      </c>
      <c r="C190" s="146">
        <v>43847</v>
      </c>
      <c r="D190" s="146"/>
      <c r="E190" s="146">
        <v>6955907354</v>
      </c>
      <c r="F190" s="146"/>
      <c r="G190" s="146">
        <v>-8771877110</v>
      </c>
      <c r="H190" s="146">
        <v>28968241254</v>
      </c>
      <c r="I190" s="158">
        <f t="shared" si="4"/>
        <v>-1815969756</v>
      </c>
      <c r="J190" s="146">
        <v>43847</v>
      </c>
      <c r="K190" s="146"/>
      <c r="L190" s="146">
        <v>6955907354</v>
      </c>
      <c r="M190" s="146"/>
      <c r="N190" s="146">
        <v>-6509562081</v>
      </c>
      <c r="O190" s="146"/>
      <c r="P190" s="146">
        <f t="shared" si="5"/>
        <v>446345273</v>
      </c>
    </row>
    <row r="191" spans="1:16">
      <c r="A191" s="122" t="s">
        <v>176</v>
      </c>
      <c r="C191" s="146">
        <v>2674417</v>
      </c>
      <c r="D191" s="146"/>
      <c r="E191" s="146">
        <v>87890149479</v>
      </c>
      <c r="F191" s="146"/>
      <c r="G191" s="146">
        <v>-98316823903</v>
      </c>
      <c r="H191" s="146">
        <v>22009355558</v>
      </c>
      <c r="I191" s="158">
        <f t="shared" si="4"/>
        <v>-10426674424</v>
      </c>
      <c r="J191" s="146">
        <v>2674417</v>
      </c>
      <c r="K191" s="146"/>
      <c r="L191" s="146">
        <v>87890149479</v>
      </c>
      <c r="M191" s="146"/>
      <c r="N191" s="146">
        <v>-75232030035</v>
      </c>
      <c r="O191" s="146"/>
      <c r="P191" s="146">
        <f t="shared" si="5"/>
        <v>12658119444</v>
      </c>
    </row>
    <row r="192" spans="1:16">
      <c r="A192" s="122" t="s">
        <v>175</v>
      </c>
      <c r="C192" s="146">
        <v>35020487</v>
      </c>
      <c r="D192" s="146"/>
      <c r="E192" s="146">
        <v>36378660285</v>
      </c>
      <c r="F192" s="146"/>
      <c r="G192" s="146">
        <v>-36606853092</v>
      </c>
      <c r="H192" s="146">
        <v>21071785771</v>
      </c>
      <c r="I192" s="158">
        <f t="shared" si="4"/>
        <v>-228192807</v>
      </c>
      <c r="J192" s="146">
        <v>35020487</v>
      </c>
      <c r="K192" s="146"/>
      <c r="L192" s="146">
        <v>36378660285</v>
      </c>
      <c r="M192" s="146"/>
      <c r="N192" s="146">
        <v>-50092200800</v>
      </c>
      <c r="O192" s="146"/>
      <c r="P192" s="146">
        <f t="shared" si="5"/>
        <v>-13713540515</v>
      </c>
    </row>
    <row r="193" spans="1:16">
      <c r="A193" s="122" t="s">
        <v>174</v>
      </c>
      <c r="C193" s="146">
        <v>2408021</v>
      </c>
      <c r="D193" s="146"/>
      <c r="E193" s="146">
        <v>10340754952</v>
      </c>
      <c r="F193" s="146"/>
      <c r="G193" s="146">
        <v>21263366965</v>
      </c>
      <c r="H193" s="146">
        <v>35265086226</v>
      </c>
      <c r="I193" s="158">
        <f t="shared" si="4"/>
        <v>31604121917</v>
      </c>
      <c r="J193" s="146">
        <v>2408021</v>
      </c>
      <c r="K193" s="146"/>
      <c r="L193" s="146">
        <v>10340754952</v>
      </c>
      <c r="M193" s="146"/>
      <c r="N193" s="146">
        <v>-16536152477</v>
      </c>
      <c r="O193" s="146"/>
      <c r="P193" s="146">
        <f t="shared" si="5"/>
        <v>-6195397525</v>
      </c>
    </row>
    <row r="194" spans="1:16">
      <c r="A194" s="122" t="s">
        <v>172</v>
      </c>
      <c r="C194" s="146">
        <v>2576766</v>
      </c>
      <c r="D194" s="146"/>
      <c r="E194" s="146">
        <v>42852794879</v>
      </c>
      <c r="F194" s="146"/>
      <c r="G194" s="146">
        <v>-42500974852</v>
      </c>
      <c r="H194" s="146">
        <v>45280416249</v>
      </c>
      <c r="I194" s="158">
        <f t="shared" si="4"/>
        <v>351820027</v>
      </c>
      <c r="J194" s="146">
        <v>2576766</v>
      </c>
      <c r="K194" s="146"/>
      <c r="L194" s="146">
        <v>42852794879</v>
      </c>
      <c r="M194" s="146"/>
      <c r="N194" s="146">
        <v>-61358099307</v>
      </c>
      <c r="O194" s="146"/>
      <c r="P194" s="146">
        <f t="shared" si="5"/>
        <v>-18505304428</v>
      </c>
    </row>
    <row r="195" spans="1:16">
      <c r="A195" s="122" t="s">
        <v>170</v>
      </c>
      <c r="C195" s="146">
        <v>4954322</v>
      </c>
      <c r="D195" s="146"/>
      <c r="E195" s="146">
        <v>26200168936</v>
      </c>
      <c r="F195" s="146"/>
      <c r="G195" s="146">
        <v>-23813706781</v>
      </c>
      <c r="H195" s="146">
        <v>-7409744150</v>
      </c>
      <c r="I195" s="158">
        <f t="shared" si="4"/>
        <v>2386462155</v>
      </c>
      <c r="J195" s="146">
        <v>4954322</v>
      </c>
      <c r="K195" s="146"/>
      <c r="L195" s="146">
        <v>26200168936</v>
      </c>
      <c r="M195" s="146"/>
      <c r="N195" s="146">
        <v>-30089417357</v>
      </c>
      <c r="O195" s="146"/>
      <c r="P195" s="146">
        <f t="shared" si="5"/>
        <v>-3889248421</v>
      </c>
    </row>
    <row r="196" spans="1:16">
      <c r="A196" s="122" t="s">
        <v>169</v>
      </c>
      <c r="C196" s="146">
        <v>3634007</v>
      </c>
      <c r="D196" s="146"/>
      <c r="E196" s="146">
        <v>23155385663</v>
      </c>
      <c r="F196" s="146"/>
      <c r="G196" s="146">
        <v>-21531508712</v>
      </c>
      <c r="H196" s="146">
        <v>1929723025</v>
      </c>
      <c r="I196" s="158">
        <f t="shared" si="4"/>
        <v>1623876951</v>
      </c>
      <c r="J196" s="146">
        <v>3634007</v>
      </c>
      <c r="K196" s="146"/>
      <c r="L196" s="146">
        <v>23155385663</v>
      </c>
      <c r="M196" s="146"/>
      <c r="N196" s="146">
        <v>-25299024233</v>
      </c>
      <c r="O196" s="146"/>
      <c r="P196" s="146">
        <f t="shared" si="5"/>
        <v>-2143638570</v>
      </c>
    </row>
    <row r="197" spans="1:16">
      <c r="A197" s="122" t="s">
        <v>168</v>
      </c>
      <c r="C197" s="146">
        <v>2664963</v>
      </c>
      <c r="D197" s="146"/>
      <c r="E197" s="146">
        <v>33961544952</v>
      </c>
      <c r="F197" s="146"/>
      <c r="G197" s="146">
        <v>-37400631319</v>
      </c>
      <c r="H197" s="146">
        <v>7234513765</v>
      </c>
      <c r="I197" s="158">
        <f t="shared" si="4"/>
        <v>-3439086367</v>
      </c>
      <c r="J197" s="146">
        <v>2664963</v>
      </c>
      <c r="K197" s="146"/>
      <c r="L197" s="146">
        <v>33961544952</v>
      </c>
      <c r="M197" s="146"/>
      <c r="N197" s="146">
        <v>-44915539675</v>
      </c>
      <c r="O197" s="146"/>
      <c r="P197" s="146">
        <f t="shared" si="5"/>
        <v>-10953994723</v>
      </c>
    </row>
    <row r="198" spans="1:16">
      <c r="A198" s="122" t="s">
        <v>405</v>
      </c>
      <c r="C198" s="146">
        <v>842806</v>
      </c>
      <c r="D198" s="146"/>
      <c r="E198" s="146">
        <v>11553142091</v>
      </c>
      <c r="F198" s="146"/>
      <c r="G198" s="146">
        <v>-12974608235</v>
      </c>
      <c r="H198" s="146">
        <v>91908956352</v>
      </c>
      <c r="I198" s="158">
        <f t="shared" si="4"/>
        <v>-1421466144</v>
      </c>
      <c r="J198" s="146">
        <v>842806</v>
      </c>
      <c r="K198" s="146"/>
      <c r="L198" s="146">
        <v>11553142091</v>
      </c>
      <c r="M198" s="146"/>
      <c r="N198" s="146">
        <v>-15819197312</v>
      </c>
      <c r="O198" s="146"/>
      <c r="P198" s="146">
        <f t="shared" si="5"/>
        <v>-4266055221</v>
      </c>
    </row>
    <row r="199" spans="1:16">
      <c r="A199" s="122" t="s">
        <v>393</v>
      </c>
      <c r="C199" s="146">
        <v>21168808</v>
      </c>
      <c r="D199" s="146"/>
      <c r="E199" s="146">
        <v>29490056252</v>
      </c>
      <c r="F199" s="146"/>
      <c r="G199" s="146">
        <v>-24816207397</v>
      </c>
      <c r="H199" s="146">
        <v>15582992932</v>
      </c>
      <c r="I199" s="158">
        <f t="shared" si="4"/>
        <v>4673848855</v>
      </c>
      <c r="J199" s="146">
        <v>21168808</v>
      </c>
      <c r="K199" s="146"/>
      <c r="L199" s="146">
        <v>29490056252</v>
      </c>
      <c r="M199" s="146"/>
      <c r="N199" s="146">
        <v>-25774879442</v>
      </c>
      <c r="O199" s="146"/>
      <c r="P199" s="146">
        <f t="shared" si="5"/>
        <v>3715176810</v>
      </c>
    </row>
    <row r="200" spans="1:16">
      <c r="A200" s="122" t="s">
        <v>414</v>
      </c>
      <c r="C200" s="146">
        <v>3298941</v>
      </c>
      <c r="D200" s="146"/>
      <c r="E200" s="146">
        <v>5818438733</v>
      </c>
      <c r="F200" s="146"/>
      <c r="G200" s="146">
        <v>-5818438733</v>
      </c>
      <c r="H200" s="146">
        <v>39914895564</v>
      </c>
      <c r="I200" s="158">
        <f t="shared" si="4"/>
        <v>0</v>
      </c>
      <c r="J200" s="146">
        <v>3298941</v>
      </c>
      <c r="K200" s="146"/>
      <c r="L200" s="146">
        <v>5818438733</v>
      </c>
      <c r="M200" s="146"/>
      <c r="N200" s="146">
        <v>-4978565453</v>
      </c>
      <c r="O200" s="146"/>
      <c r="P200" s="146">
        <f t="shared" si="5"/>
        <v>839873280</v>
      </c>
    </row>
    <row r="201" spans="1:16">
      <c r="A201" s="122" t="s">
        <v>377</v>
      </c>
      <c r="C201" s="146">
        <v>1953209</v>
      </c>
      <c r="D201" s="146"/>
      <c r="E201" s="146">
        <v>22697156784</v>
      </c>
      <c r="F201" s="146"/>
      <c r="G201" s="146">
        <v>-18178745983</v>
      </c>
      <c r="H201" s="146">
        <v>62933379014</v>
      </c>
      <c r="I201" s="158">
        <f t="shared" ref="I201:I265" si="6">E201+G201</f>
        <v>4518410801</v>
      </c>
      <c r="J201" s="146">
        <v>1953209</v>
      </c>
      <c r="K201" s="146"/>
      <c r="L201" s="146">
        <v>22697156784</v>
      </c>
      <c r="M201" s="146"/>
      <c r="N201" s="146">
        <v>-17312188825</v>
      </c>
      <c r="O201" s="146"/>
      <c r="P201" s="146">
        <f t="shared" ref="P201:P264" si="7">L201+N201</f>
        <v>5384967959</v>
      </c>
    </row>
    <row r="202" spans="1:16">
      <c r="A202" s="122" t="s">
        <v>395</v>
      </c>
      <c r="C202" s="146">
        <v>1901134</v>
      </c>
      <c r="D202" s="146"/>
      <c r="E202" s="146">
        <v>32486044528</v>
      </c>
      <c r="F202" s="146"/>
      <c r="G202" s="146">
        <v>-34745419801</v>
      </c>
      <c r="H202" s="146">
        <v>33729159173</v>
      </c>
      <c r="I202" s="158">
        <f t="shared" si="6"/>
        <v>-2259375273</v>
      </c>
      <c r="J202" s="146">
        <v>1901134</v>
      </c>
      <c r="K202" s="146"/>
      <c r="L202" s="146">
        <v>32486044528</v>
      </c>
      <c r="M202" s="146"/>
      <c r="N202" s="146">
        <v>-40266386683</v>
      </c>
      <c r="O202" s="146"/>
      <c r="P202" s="146">
        <f t="shared" si="7"/>
        <v>-7780342155</v>
      </c>
    </row>
    <row r="203" spans="1:16">
      <c r="A203" s="122" t="s">
        <v>378</v>
      </c>
      <c r="C203" s="146">
        <v>7465388</v>
      </c>
      <c r="D203" s="146"/>
      <c r="E203" s="146">
        <v>59145122466</v>
      </c>
      <c r="F203" s="146"/>
      <c r="G203" s="146">
        <v>-59212085124</v>
      </c>
      <c r="H203" s="146">
        <v>31788133629</v>
      </c>
      <c r="I203" s="158">
        <f t="shared" si="6"/>
        <v>-66962658</v>
      </c>
      <c r="J203" s="146">
        <v>7465388</v>
      </c>
      <c r="K203" s="146"/>
      <c r="L203" s="146">
        <v>59145122466</v>
      </c>
      <c r="M203" s="146"/>
      <c r="N203" s="146">
        <v>-59240252508</v>
      </c>
      <c r="O203" s="146"/>
      <c r="P203" s="146">
        <f t="shared" si="7"/>
        <v>-95130042</v>
      </c>
    </row>
    <row r="204" spans="1:16">
      <c r="A204" s="122" t="s">
        <v>408</v>
      </c>
      <c r="C204" s="146">
        <v>397749</v>
      </c>
      <c r="D204" s="146"/>
      <c r="E204" s="146">
        <v>7872063458</v>
      </c>
      <c r="F204" s="146"/>
      <c r="G204" s="146">
        <v>-9464965745</v>
      </c>
      <c r="H204" s="146">
        <v>54994639809</v>
      </c>
      <c r="I204" s="158">
        <f t="shared" si="6"/>
        <v>-1592902287</v>
      </c>
      <c r="J204" s="146">
        <v>397749</v>
      </c>
      <c r="K204" s="146"/>
      <c r="L204" s="146">
        <v>7872063458</v>
      </c>
      <c r="M204" s="146"/>
      <c r="N204" s="146">
        <v>-7231006805</v>
      </c>
      <c r="O204" s="146"/>
      <c r="P204" s="146">
        <f t="shared" si="7"/>
        <v>641056653</v>
      </c>
    </row>
    <row r="205" spans="1:16">
      <c r="A205" s="122" t="s">
        <v>351</v>
      </c>
      <c r="C205" s="146">
        <v>13855880</v>
      </c>
      <c r="D205" s="146"/>
      <c r="E205" s="146">
        <v>27119898469</v>
      </c>
      <c r="F205" s="146"/>
      <c r="G205" s="146">
        <v>-32464992286</v>
      </c>
      <c r="H205" s="146">
        <v>-1898296444</v>
      </c>
      <c r="I205" s="158">
        <f t="shared" si="6"/>
        <v>-5345093817</v>
      </c>
      <c r="J205" s="146">
        <v>13855880</v>
      </c>
      <c r="K205" s="146"/>
      <c r="L205" s="146">
        <v>27119898469</v>
      </c>
      <c r="M205" s="146"/>
      <c r="N205" s="146">
        <v>-25985678594</v>
      </c>
      <c r="O205" s="146"/>
      <c r="P205" s="146">
        <f t="shared" si="7"/>
        <v>1134219875</v>
      </c>
    </row>
    <row r="206" spans="1:16">
      <c r="A206" s="122" t="s">
        <v>354</v>
      </c>
      <c r="C206" s="146">
        <v>581848</v>
      </c>
      <c r="D206" s="146"/>
      <c r="E206" s="146">
        <v>25957963879</v>
      </c>
      <c r="F206" s="146"/>
      <c r="G206" s="146">
        <v>-27450998370</v>
      </c>
      <c r="H206" s="146">
        <v>92552472052</v>
      </c>
      <c r="I206" s="158">
        <f t="shared" si="6"/>
        <v>-1493034491</v>
      </c>
      <c r="J206" s="146">
        <v>581848</v>
      </c>
      <c r="K206" s="146"/>
      <c r="L206" s="146">
        <v>25957963879</v>
      </c>
      <c r="M206" s="146"/>
      <c r="N206" s="146">
        <v>-27922119490</v>
      </c>
      <c r="O206" s="146"/>
      <c r="P206" s="146">
        <f t="shared" si="7"/>
        <v>-1964155611</v>
      </c>
    </row>
    <row r="207" spans="1:16">
      <c r="A207" s="122" t="s">
        <v>301</v>
      </c>
      <c r="C207" s="146">
        <v>2009404</v>
      </c>
      <c r="D207" s="146"/>
      <c r="E207" s="146">
        <v>89885162082</v>
      </c>
      <c r="F207" s="146"/>
      <c r="G207" s="146">
        <v>-93605747006</v>
      </c>
      <c r="H207" s="146">
        <v>33702814457</v>
      </c>
      <c r="I207" s="158">
        <f t="shared" si="6"/>
        <v>-3720584924</v>
      </c>
      <c r="J207" s="146">
        <v>2009404</v>
      </c>
      <c r="K207" s="146"/>
      <c r="L207" s="146">
        <v>89885162082</v>
      </c>
      <c r="M207" s="146"/>
      <c r="N207" s="146">
        <v>-103539798893</v>
      </c>
      <c r="O207" s="146"/>
      <c r="P207" s="146">
        <f t="shared" si="7"/>
        <v>-13654636811</v>
      </c>
    </row>
    <row r="208" spans="1:16">
      <c r="A208" s="122" t="s">
        <v>258</v>
      </c>
      <c r="C208" s="146">
        <v>1436111</v>
      </c>
      <c r="D208" s="146"/>
      <c r="E208" s="146">
        <v>49893436580</v>
      </c>
      <c r="F208" s="146"/>
      <c r="G208" s="146">
        <v>-50723813774</v>
      </c>
      <c r="H208" s="146">
        <v>5255793844</v>
      </c>
      <c r="I208" s="158">
        <f t="shared" si="6"/>
        <v>-830377194</v>
      </c>
      <c r="J208" s="146">
        <v>1436111</v>
      </c>
      <c r="K208" s="146"/>
      <c r="L208" s="146">
        <v>49893436580</v>
      </c>
      <c r="M208" s="146"/>
      <c r="N208" s="146">
        <v>-38219413889</v>
      </c>
      <c r="O208" s="146"/>
      <c r="P208" s="146">
        <f t="shared" si="7"/>
        <v>11674022691</v>
      </c>
    </row>
    <row r="209" spans="1:16">
      <c r="A209" s="122" t="s">
        <v>256</v>
      </c>
      <c r="C209" s="146">
        <v>18734666</v>
      </c>
      <c r="D209" s="146"/>
      <c r="E209" s="146">
        <v>75138715795</v>
      </c>
      <c r="F209" s="146"/>
      <c r="G209" s="146">
        <v>-72273708500</v>
      </c>
      <c r="H209" s="146">
        <v>63807936571</v>
      </c>
      <c r="I209" s="158">
        <f t="shared" si="6"/>
        <v>2865007295</v>
      </c>
      <c r="J209" s="146">
        <v>18734666</v>
      </c>
      <c r="K209" s="146"/>
      <c r="L209" s="146">
        <v>75138715795</v>
      </c>
      <c r="M209" s="146"/>
      <c r="N209" s="146">
        <v>-79958385126</v>
      </c>
      <c r="O209" s="146"/>
      <c r="P209" s="146">
        <f t="shared" si="7"/>
        <v>-4819669331</v>
      </c>
    </row>
    <row r="210" spans="1:16">
      <c r="A210" s="122" t="s">
        <v>252</v>
      </c>
      <c r="C210" s="146">
        <v>4536793</v>
      </c>
      <c r="D210" s="146"/>
      <c r="E210" s="146">
        <v>37521528363</v>
      </c>
      <c r="F210" s="146"/>
      <c r="G210" s="146">
        <v>-37548742716</v>
      </c>
      <c r="H210" s="146">
        <v>21566876369</v>
      </c>
      <c r="I210" s="158">
        <f t="shared" si="6"/>
        <v>-27214353</v>
      </c>
      <c r="J210" s="146">
        <v>4536793</v>
      </c>
      <c r="K210" s="146"/>
      <c r="L210" s="146">
        <v>37521528363</v>
      </c>
      <c r="M210" s="146"/>
      <c r="N210" s="146">
        <v>-56328502104</v>
      </c>
      <c r="O210" s="146"/>
      <c r="P210" s="146">
        <f t="shared" si="7"/>
        <v>-18806973741</v>
      </c>
    </row>
    <row r="211" spans="1:16">
      <c r="A211" s="122" t="s">
        <v>237</v>
      </c>
      <c r="C211" s="146">
        <v>13444753</v>
      </c>
      <c r="D211" s="146"/>
      <c r="E211" s="146">
        <v>40628860431</v>
      </c>
      <c r="F211" s="146"/>
      <c r="G211" s="146">
        <v>-42416386013</v>
      </c>
      <c r="H211" s="146">
        <v>7058025070</v>
      </c>
      <c r="I211" s="158">
        <f t="shared" si="6"/>
        <v>-1787525582</v>
      </c>
      <c r="J211" s="146">
        <v>13444753</v>
      </c>
      <c r="K211" s="146"/>
      <c r="L211" s="146">
        <v>40628860431</v>
      </c>
      <c r="M211" s="146"/>
      <c r="N211" s="146">
        <v>-50002122247</v>
      </c>
      <c r="O211" s="146"/>
      <c r="P211" s="146">
        <f t="shared" si="7"/>
        <v>-9373261816</v>
      </c>
    </row>
    <row r="212" spans="1:16">
      <c r="A212" s="122" t="s">
        <v>232</v>
      </c>
      <c r="C212" s="146">
        <v>18521451</v>
      </c>
      <c r="D212" s="146"/>
      <c r="E212" s="146">
        <v>58345246077</v>
      </c>
      <c r="F212" s="146"/>
      <c r="G212" s="146">
        <v>-56070038588</v>
      </c>
      <c r="H212" s="146">
        <v>1604843880</v>
      </c>
      <c r="I212" s="158">
        <f t="shared" si="6"/>
        <v>2275207489</v>
      </c>
      <c r="J212" s="146">
        <v>18521451</v>
      </c>
      <c r="K212" s="146"/>
      <c r="L212" s="146">
        <v>58345246077</v>
      </c>
      <c r="M212" s="146"/>
      <c r="N212" s="146">
        <v>-64149082172</v>
      </c>
      <c r="O212" s="146"/>
      <c r="P212" s="146">
        <f t="shared" si="7"/>
        <v>-5803836095</v>
      </c>
    </row>
    <row r="213" spans="1:16">
      <c r="A213" s="122" t="s">
        <v>233</v>
      </c>
      <c r="C213" s="146">
        <v>4365289</v>
      </c>
      <c r="D213" s="146"/>
      <c r="E213" s="146">
        <v>65870809755</v>
      </c>
      <c r="F213" s="146"/>
      <c r="G213" s="146">
        <v>-63219151461</v>
      </c>
      <c r="H213" s="146">
        <v>30843750591</v>
      </c>
      <c r="I213" s="158">
        <f t="shared" si="6"/>
        <v>2651658294</v>
      </c>
      <c r="J213" s="146">
        <v>4365289</v>
      </c>
      <c r="K213" s="146"/>
      <c r="L213" s="146">
        <v>65870809755</v>
      </c>
      <c r="M213" s="146"/>
      <c r="N213" s="146">
        <v>-67324507392</v>
      </c>
      <c r="O213" s="146"/>
      <c r="P213" s="146">
        <f t="shared" si="7"/>
        <v>-1453697637</v>
      </c>
    </row>
    <row r="214" spans="1:16">
      <c r="A214" s="122" t="s">
        <v>200</v>
      </c>
      <c r="C214" s="146">
        <v>1047860</v>
      </c>
      <c r="D214" s="146"/>
      <c r="E214" s="146">
        <v>6791396522</v>
      </c>
      <c r="F214" s="146"/>
      <c r="G214" s="146">
        <v>-6430353035</v>
      </c>
      <c r="H214" s="146">
        <v>22184562656</v>
      </c>
      <c r="I214" s="158">
        <f t="shared" si="6"/>
        <v>361043487</v>
      </c>
      <c r="J214" s="146">
        <v>1047860</v>
      </c>
      <c r="K214" s="146"/>
      <c r="L214" s="146">
        <v>6791396522</v>
      </c>
      <c r="M214" s="146"/>
      <c r="N214" s="146">
        <v>-9910736177</v>
      </c>
      <c r="O214" s="146"/>
      <c r="P214" s="146">
        <f t="shared" si="7"/>
        <v>-3119339655</v>
      </c>
    </row>
    <row r="215" spans="1:16">
      <c r="A215" s="122" t="s">
        <v>199</v>
      </c>
      <c r="C215" s="146">
        <v>4796307</v>
      </c>
      <c r="D215" s="146"/>
      <c r="E215" s="146">
        <v>34852391197</v>
      </c>
      <c r="F215" s="146"/>
      <c r="G215" s="146">
        <v>-35661188870</v>
      </c>
      <c r="H215" s="146">
        <v>38567713100</v>
      </c>
      <c r="I215" s="158">
        <f t="shared" si="6"/>
        <v>-808797673</v>
      </c>
      <c r="J215" s="146">
        <v>4796307</v>
      </c>
      <c r="K215" s="146"/>
      <c r="L215" s="146">
        <v>34852391197</v>
      </c>
      <c r="M215" s="146"/>
      <c r="N215" s="146">
        <v>-41941523009</v>
      </c>
      <c r="O215" s="146"/>
      <c r="P215" s="146">
        <f t="shared" si="7"/>
        <v>-7089131812</v>
      </c>
    </row>
    <row r="216" spans="1:16">
      <c r="A216" s="122" t="s">
        <v>198</v>
      </c>
      <c r="C216" s="146">
        <v>4636456</v>
      </c>
      <c r="D216" s="146"/>
      <c r="E216" s="146">
        <v>54015945703</v>
      </c>
      <c r="F216" s="146"/>
      <c r="G216" s="146">
        <v>-54812490969</v>
      </c>
      <c r="H216" s="146">
        <v>3852356217</v>
      </c>
      <c r="I216" s="158">
        <f t="shared" si="6"/>
        <v>-796545266</v>
      </c>
      <c r="J216" s="146">
        <v>4636456</v>
      </c>
      <c r="K216" s="146"/>
      <c r="L216" s="146">
        <v>54015945703</v>
      </c>
      <c r="M216" s="146"/>
      <c r="N216" s="146">
        <v>-66053393888</v>
      </c>
      <c r="O216" s="146"/>
      <c r="P216" s="146">
        <f t="shared" si="7"/>
        <v>-12037448185</v>
      </c>
    </row>
    <row r="217" spans="1:16">
      <c r="A217" s="122" t="s">
        <v>197</v>
      </c>
      <c r="C217" s="146">
        <v>4890949</v>
      </c>
      <c r="D217" s="146"/>
      <c r="E217" s="146">
        <v>51632824207</v>
      </c>
      <c r="F217" s="146"/>
      <c r="G217" s="146">
        <v>-55914244188</v>
      </c>
      <c r="H217" s="146">
        <v>83923107800</v>
      </c>
      <c r="I217" s="158">
        <f t="shared" si="6"/>
        <v>-4281419981</v>
      </c>
      <c r="J217" s="146">
        <v>4890949</v>
      </c>
      <c r="K217" s="146"/>
      <c r="L217" s="146">
        <v>51632824207</v>
      </c>
      <c r="M217" s="146"/>
      <c r="N217" s="146">
        <v>-48977066659</v>
      </c>
      <c r="O217" s="146"/>
      <c r="P217" s="146">
        <f t="shared" si="7"/>
        <v>2655757548</v>
      </c>
    </row>
    <row r="218" spans="1:16">
      <c r="A218" s="122" t="s">
        <v>196</v>
      </c>
      <c r="C218" s="146">
        <v>3828708</v>
      </c>
      <c r="D218" s="146"/>
      <c r="E218" s="146">
        <v>31703373474</v>
      </c>
      <c r="F218" s="146"/>
      <c r="G218" s="146">
        <v>-29744712937</v>
      </c>
      <c r="H218" s="146">
        <v>33384918196</v>
      </c>
      <c r="I218" s="158">
        <f t="shared" si="6"/>
        <v>1958660537</v>
      </c>
      <c r="J218" s="146">
        <v>3828708</v>
      </c>
      <c r="K218" s="146"/>
      <c r="L218" s="146">
        <v>31703373474</v>
      </c>
      <c r="M218" s="146"/>
      <c r="N218" s="146">
        <v>-28911725592</v>
      </c>
      <c r="O218" s="146"/>
      <c r="P218" s="146">
        <f t="shared" si="7"/>
        <v>2791647882</v>
      </c>
    </row>
    <row r="219" spans="1:16">
      <c r="A219" s="122" t="s">
        <v>195</v>
      </c>
      <c r="C219" s="146">
        <v>12166751</v>
      </c>
      <c r="D219" s="146"/>
      <c r="E219" s="146">
        <v>58223666283</v>
      </c>
      <c r="F219" s="146"/>
      <c r="G219" s="146">
        <v>-59597224913</v>
      </c>
      <c r="H219" s="146"/>
      <c r="I219" s="158">
        <f t="shared" si="6"/>
        <v>-1373558630</v>
      </c>
      <c r="J219" s="146">
        <v>12166751</v>
      </c>
      <c r="K219" s="146"/>
      <c r="L219" s="146">
        <v>58223666283</v>
      </c>
      <c r="M219" s="146"/>
      <c r="N219" s="146">
        <v>-62788374522</v>
      </c>
      <c r="O219" s="146"/>
      <c r="P219" s="146">
        <f t="shared" si="7"/>
        <v>-4564708239</v>
      </c>
    </row>
    <row r="220" spans="1:16">
      <c r="A220" s="122" t="s">
        <v>194</v>
      </c>
      <c r="C220" s="146">
        <v>4056293</v>
      </c>
      <c r="D220" s="146"/>
      <c r="E220" s="146">
        <v>22549068519</v>
      </c>
      <c r="F220" s="146"/>
      <c r="G220" s="146">
        <v>-23054845949</v>
      </c>
      <c r="H220" s="146"/>
      <c r="I220" s="158">
        <f t="shared" si="6"/>
        <v>-505777430</v>
      </c>
      <c r="J220" s="146">
        <v>4056293</v>
      </c>
      <c r="K220" s="146"/>
      <c r="L220" s="146">
        <v>22549068519</v>
      </c>
      <c r="M220" s="146"/>
      <c r="N220" s="146">
        <v>-22585745923</v>
      </c>
      <c r="O220" s="146"/>
      <c r="P220" s="146">
        <f t="shared" si="7"/>
        <v>-36677404</v>
      </c>
    </row>
    <row r="221" spans="1:16">
      <c r="A221" s="122" t="s">
        <v>193</v>
      </c>
      <c r="C221" s="146">
        <v>15444882</v>
      </c>
      <c r="D221" s="146"/>
      <c r="E221" s="146">
        <v>51586029442</v>
      </c>
      <c r="F221" s="146"/>
      <c r="G221" s="146">
        <v>-57659044501</v>
      </c>
      <c r="H221" s="146"/>
      <c r="I221" s="158">
        <f t="shared" si="6"/>
        <v>-6073015059</v>
      </c>
      <c r="J221" s="146">
        <v>15444882</v>
      </c>
      <c r="K221" s="146"/>
      <c r="L221" s="146">
        <v>51586029442</v>
      </c>
      <c r="M221" s="146"/>
      <c r="N221" s="146">
        <v>-48350239611</v>
      </c>
      <c r="O221" s="146"/>
      <c r="P221" s="146">
        <f t="shared" si="7"/>
        <v>3235789831</v>
      </c>
    </row>
    <row r="222" spans="1:16">
      <c r="A222" s="122" t="s">
        <v>192</v>
      </c>
      <c r="C222" s="146">
        <v>561746</v>
      </c>
      <c r="D222" s="146"/>
      <c r="E222" s="146">
        <v>35157091372</v>
      </c>
      <c r="F222" s="146"/>
      <c r="G222" s="146">
        <v>-34674332502</v>
      </c>
      <c r="H222" s="146"/>
      <c r="I222" s="158">
        <f t="shared" si="6"/>
        <v>482758870</v>
      </c>
      <c r="J222" s="146">
        <v>561746</v>
      </c>
      <c r="K222" s="146"/>
      <c r="L222" s="146">
        <v>35157091372</v>
      </c>
      <c r="M222" s="146"/>
      <c r="N222" s="146">
        <v>-31215592676</v>
      </c>
      <c r="O222" s="146"/>
      <c r="P222" s="146">
        <f t="shared" si="7"/>
        <v>3941498696</v>
      </c>
    </row>
    <row r="223" spans="1:16">
      <c r="A223" s="122" t="s">
        <v>191</v>
      </c>
      <c r="C223" s="146">
        <v>16941585</v>
      </c>
      <c r="D223" s="146"/>
      <c r="E223" s="146">
        <v>52023282456</v>
      </c>
      <c r="F223" s="146"/>
      <c r="G223" s="146">
        <v>-44795734385</v>
      </c>
      <c r="H223" s="146"/>
      <c r="I223" s="158">
        <f t="shared" si="6"/>
        <v>7227548071</v>
      </c>
      <c r="J223" s="146">
        <v>16941585</v>
      </c>
      <c r="K223" s="146"/>
      <c r="L223" s="146">
        <v>52023282456</v>
      </c>
      <c r="M223" s="146"/>
      <c r="N223" s="146">
        <v>-51165996179</v>
      </c>
      <c r="O223" s="146"/>
      <c r="P223" s="146">
        <f t="shared" si="7"/>
        <v>857286277</v>
      </c>
    </row>
    <row r="224" spans="1:16">
      <c r="A224" s="122" t="s">
        <v>190</v>
      </c>
      <c r="C224" s="146">
        <v>8269757</v>
      </c>
      <c r="D224" s="146"/>
      <c r="E224" s="146">
        <v>35360951005</v>
      </c>
      <c r="F224" s="146"/>
      <c r="G224" s="146">
        <v>-38592890768</v>
      </c>
      <c r="H224" s="146"/>
      <c r="I224" s="158">
        <f t="shared" si="6"/>
        <v>-3231939763</v>
      </c>
      <c r="J224" s="146">
        <v>8269757</v>
      </c>
      <c r="K224" s="146"/>
      <c r="L224" s="146">
        <v>35360951005</v>
      </c>
      <c r="M224" s="146"/>
      <c r="N224" s="146">
        <v>-32843242244</v>
      </c>
      <c r="O224" s="146"/>
      <c r="P224" s="146">
        <f t="shared" si="7"/>
        <v>2517708761</v>
      </c>
    </row>
    <row r="225" spans="1:16">
      <c r="A225" s="122" t="s">
        <v>189</v>
      </c>
      <c r="C225" s="146">
        <v>38100223</v>
      </c>
      <c r="D225" s="146"/>
      <c r="E225" s="146">
        <v>72262688896</v>
      </c>
      <c r="F225" s="146"/>
      <c r="G225" s="146">
        <v>-79984765693</v>
      </c>
      <c r="H225" s="146"/>
      <c r="I225" s="158">
        <f t="shared" si="6"/>
        <v>-7722076797</v>
      </c>
      <c r="J225" s="146">
        <v>38100223</v>
      </c>
      <c r="K225" s="146"/>
      <c r="L225" s="146">
        <v>72262688896</v>
      </c>
      <c r="M225" s="146"/>
      <c r="N225" s="146">
        <v>-103480027608</v>
      </c>
      <c r="O225" s="146"/>
      <c r="P225" s="146">
        <f t="shared" si="7"/>
        <v>-31217338712</v>
      </c>
    </row>
    <row r="226" spans="1:16">
      <c r="A226" s="122" t="s">
        <v>188</v>
      </c>
      <c r="C226" s="146">
        <v>15611078</v>
      </c>
      <c r="D226" s="146"/>
      <c r="E226" s="146">
        <v>54313672303</v>
      </c>
      <c r="F226" s="146"/>
      <c r="G226" s="146">
        <v>-58474661158</v>
      </c>
      <c r="H226" s="146"/>
      <c r="I226" s="158">
        <f t="shared" si="6"/>
        <v>-4160988855</v>
      </c>
      <c r="J226" s="146">
        <v>15611078</v>
      </c>
      <c r="K226" s="146"/>
      <c r="L226" s="146">
        <v>54313672303</v>
      </c>
      <c r="M226" s="146"/>
      <c r="N226" s="146">
        <v>-54073191277</v>
      </c>
      <c r="O226" s="146"/>
      <c r="P226" s="146">
        <f t="shared" si="7"/>
        <v>240481026</v>
      </c>
    </row>
    <row r="227" spans="1:16">
      <c r="A227" s="122" t="s">
        <v>187</v>
      </c>
      <c r="C227" s="146">
        <v>1314922</v>
      </c>
      <c r="D227" s="146"/>
      <c r="E227" s="146">
        <v>40310908927</v>
      </c>
      <c r="F227" s="146"/>
      <c r="G227" s="146">
        <v>-40211603531</v>
      </c>
      <c r="H227" s="146"/>
      <c r="I227" s="158">
        <f t="shared" si="6"/>
        <v>99305396</v>
      </c>
      <c r="J227" s="146">
        <v>1314922</v>
      </c>
      <c r="K227" s="146"/>
      <c r="L227" s="146">
        <v>40310908927</v>
      </c>
      <c r="M227" s="146"/>
      <c r="N227" s="146">
        <v>-37673674598</v>
      </c>
      <c r="O227" s="146"/>
      <c r="P227" s="146">
        <f t="shared" si="7"/>
        <v>2637234329</v>
      </c>
    </row>
    <row r="228" spans="1:16">
      <c r="A228" s="122" t="s">
        <v>186</v>
      </c>
      <c r="C228" s="146">
        <v>4537229</v>
      </c>
      <c r="D228" s="146"/>
      <c r="E228" s="146">
        <v>80823366178</v>
      </c>
      <c r="F228" s="146"/>
      <c r="G228" s="146">
        <v>-87604713580</v>
      </c>
      <c r="H228" s="146"/>
      <c r="I228" s="158">
        <f t="shared" si="6"/>
        <v>-6781347402</v>
      </c>
      <c r="J228" s="146">
        <v>4537229</v>
      </c>
      <c r="K228" s="146"/>
      <c r="L228" s="146">
        <v>80823366178</v>
      </c>
      <c r="M228" s="146"/>
      <c r="N228" s="146">
        <v>-87425164570</v>
      </c>
      <c r="O228" s="146"/>
      <c r="P228" s="146">
        <f t="shared" si="7"/>
        <v>-6601798392</v>
      </c>
    </row>
    <row r="229" spans="1:16">
      <c r="A229" s="122" t="s">
        <v>185</v>
      </c>
      <c r="C229" s="146">
        <v>26464890</v>
      </c>
      <c r="D229" s="146"/>
      <c r="E229" s="146">
        <v>114147912326</v>
      </c>
      <c r="F229" s="146"/>
      <c r="G229" s="146">
        <v>-108829535714</v>
      </c>
      <c r="H229" s="146"/>
      <c r="I229" s="158">
        <f t="shared" si="6"/>
        <v>5318376612</v>
      </c>
      <c r="J229" s="146">
        <v>26464890</v>
      </c>
      <c r="K229" s="146"/>
      <c r="L229" s="146">
        <v>114147912326</v>
      </c>
      <c r="M229" s="146"/>
      <c r="N229" s="146">
        <v>-120437970363</v>
      </c>
      <c r="O229" s="146"/>
      <c r="P229" s="146">
        <f t="shared" si="7"/>
        <v>-6290058037</v>
      </c>
    </row>
    <row r="230" spans="1:16">
      <c r="A230" s="122" t="s">
        <v>184</v>
      </c>
      <c r="C230" s="146">
        <v>1070976</v>
      </c>
      <c r="D230" s="146"/>
      <c r="E230" s="146">
        <v>35227736199</v>
      </c>
      <c r="F230" s="146"/>
      <c r="G230" s="146">
        <v>-39215672787</v>
      </c>
      <c r="H230" s="146"/>
      <c r="I230" s="158">
        <f t="shared" si="6"/>
        <v>-3987936588</v>
      </c>
      <c r="J230" s="146">
        <v>1070976</v>
      </c>
      <c r="K230" s="146"/>
      <c r="L230" s="146">
        <v>35227736199</v>
      </c>
      <c r="M230" s="146"/>
      <c r="N230" s="146">
        <v>-34835215757</v>
      </c>
      <c r="O230" s="146"/>
      <c r="P230" s="146">
        <f t="shared" si="7"/>
        <v>392520442</v>
      </c>
    </row>
    <row r="231" spans="1:16">
      <c r="A231" s="122" t="s">
        <v>183</v>
      </c>
      <c r="C231" s="146">
        <v>5418221</v>
      </c>
      <c r="D231" s="146"/>
      <c r="E231" s="146">
        <v>31885016906</v>
      </c>
      <c r="F231" s="146"/>
      <c r="G231" s="146">
        <v>-33767850454</v>
      </c>
      <c r="H231" s="146"/>
      <c r="I231" s="158">
        <f t="shared" si="6"/>
        <v>-1882833548</v>
      </c>
      <c r="J231" s="146">
        <v>5418221</v>
      </c>
      <c r="K231" s="146"/>
      <c r="L231" s="146">
        <v>31885016906</v>
      </c>
      <c r="M231" s="146"/>
      <c r="N231" s="146">
        <v>-29926207351</v>
      </c>
      <c r="O231" s="146"/>
      <c r="P231" s="146">
        <f t="shared" si="7"/>
        <v>1958809555</v>
      </c>
    </row>
    <row r="232" spans="1:16">
      <c r="A232" s="122" t="s">
        <v>182</v>
      </c>
      <c r="C232" s="146">
        <v>7967482</v>
      </c>
      <c r="D232" s="146"/>
      <c r="E232" s="146">
        <v>21621806070</v>
      </c>
      <c r="F232" s="146"/>
      <c r="G232" s="146">
        <v>-21055603231</v>
      </c>
      <c r="H232" s="146"/>
      <c r="I232" s="158">
        <f t="shared" si="6"/>
        <v>566202839</v>
      </c>
      <c r="J232" s="146">
        <v>7967482</v>
      </c>
      <c r="K232" s="146"/>
      <c r="L232" s="146">
        <v>21621806070</v>
      </c>
      <c r="M232" s="146"/>
      <c r="N232" s="146">
        <v>-23270787909</v>
      </c>
      <c r="O232" s="146"/>
      <c r="P232" s="146">
        <f t="shared" si="7"/>
        <v>-1648981839</v>
      </c>
    </row>
    <row r="233" spans="1:16">
      <c r="A233" s="122" t="s">
        <v>181</v>
      </c>
      <c r="C233" s="146">
        <v>22732821</v>
      </c>
      <c r="D233" s="146"/>
      <c r="E233" s="146">
        <v>181006461331</v>
      </c>
      <c r="F233" s="146"/>
      <c r="G233" s="146">
        <v>-216516621075</v>
      </c>
      <c r="H233" s="146"/>
      <c r="I233" s="158">
        <f t="shared" si="6"/>
        <v>-35510159744</v>
      </c>
      <c r="J233" s="146">
        <v>22732821</v>
      </c>
      <c r="K233" s="146"/>
      <c r="L233" s="146">
        <v>181006461331</v>
      </c>
      <c r="M233" s="146"/>
      <c r="N233" s="146">
        <v>-226903361425</v>
      </c>
      <c r="O233" s="146"/>
      <c r="P233" s="146">
        <f t="shared" si="7"/>
        <v>-45896900094</v>
      </c>
    </row>
    <row r="234" spans="1:16">
      <c r="A234" s="122" t="s">
        <v>180</v>
      </c>
      <c r="C234" s="146">
        <v>441865</v>
      </c>
      <c r="D234" s="146"/>
      <c r="E234" s="146">
        <v>27346827340</v>
      </c>
      <c r="F234" s="146"/>
      <c r="G234" s="146">
        <v>-28660340863</v>
      </c>
      <c r="H234" s="146"/>
      <c r="I234" s="158">
        <f t="shared" si="6"/>
        <v>-1313513523</v>
      </c>
      <c r="J234" s="146">
        <v>441865</v>
      </c>
      <c r="K234" s="146"/>
      <c r="L234" s="146">
        <v>27346827340</v>
      </c>
      <c r="M234" s="146"/>
      <c r="N234" s="146">
        <v>-25592792963</v>
      </c>
      <c r="O234" s="146"/>
      <c r="P234" s="146">
        <f t="shared" si="7"/>
        <v>1754034377</v>
      </c>
    </row>
    <row r="235" spans="1:16">
      <c r="A235" s="122" t="s">
        <v>179</v>
      </c>
      <c r="C235" s="146">
        <v>1344152</v>
      </c>
      <c r="D235" s="146"/>
      <c r="E235" s="146">
        <v>62010920863</v>
      </c>
      <c r="F235" s="146"/>
      <c r="G235" s="146">
        <v>-58592340129</v>
      </c>
      <c r="H235" s="146"/>
      <c r="I235" s="158">
        <f t="shared" si="6"/>
        <v>3418580734</v>
      </c>
      <c r="J235" s="146">
        <v>1344152</v>
      </c>
      <c r="K235" s="146"/>
      <c r="L235" s="146">
        <v>62010920863</v>
      </c>
      <c r="M235" s="146"/>
      <c r="N235" s="146">
        <v>-76165632756</v>
      </c>
      <c r="O235" s="146"/>
      <c r="P235" s="146">
        <f t="shared" si="7"/>
        <v>-14154711893</v>
      </c>
    </row>
    <row r="236" spans="1:16">
      <c r="A236" s="122" t="s">
        <v>178</v>
      </c>
      <c r="C236" s="146">
        <v>5505509</v>
      </c>
      <c r="D236" s="146"/>
      <c r="E236" s="146">
        <v>139609883661</v>
      </c>
      <c r="F236" s="146"/>
      <c r="G236" s="146">
        <v>-147922364699</v>
      </c>
      <c r="H236" s="146"/>
      <c r="I236" s="158">
        <f t="shared" si="6"/>
        <v>-8312481038</v>
      </c>
      <c r="J236" s="146">
        <v>5505509</v>
      </c>
      <c r="K236" s="146"/>
      <c r="L236" s="146">
        <v>139609883661</v>
      </c>
      <c r="M236" s="146"/>
      <c r="N236" s="146">
        <v>-135970522442</v>
      </c>
      <c r="O236" s="146"/>
      <c r="P236" s="146">
        <f t="shared" si="7"/>
        <v>3639361219</v>
      </c>
    </row>
    <row r="237" spans="1:16">
      <c r="A237" s="122" t="s">
        <v>177</v>
      </c>
      <c r="C237" s="146">
        <v>9577222</v>
      </c>
      <c r="D237" s="146"/>
      <c r="E237" s="146">
        <v>99105672681</v>
      </c>
      <c r="F237" s="146"/>
      <c r="G237" s="146">
        <v>-104695495750</v>
      </c>
      <c r="H237" s="146"/>
      <c r="I237" s="158">
        <f t="shared" si="6"/>
        <v>-5589823069</v>
      </c>
      <c r="J237" s="146">
        <v>9577222</v>
      </c>
      <c r="K237" s="146"/>
      <c r="L237" s="146">
        <v>99105672681</v>
      </c>
      <c r="M237" s="146"/>
      <c r="N237" s="146">
        <v>-103073845104</v>
      </c>
      <c r="O237" s="146"/>
      <c r="P237" s="146">
        <f t="shared" si="7"/>
        <v>-3968172423</v>
      </c>
    </row>
    <row r="238" spans="1:16">
      <c r="A238" s="122" t="s">
        <v>382</v>
      </c>
      <c r="C238" s="146">
        <v>228231</v>
      </c>
      <c r="D238" s="146"/>
      <c r="E238" s="146">
        <v>16162434342</v>
      </c>
      <c r="F238" s="146"/>
      <c r="G238" s="146">
        <v>-16172754788</v>
      </c>
      <c r="H238" s="146"/>
      <c r="I238" s="158">
        <f t="shared" si="6"/>
        <v>-10320446</v>
      </c>
      <c r="J238" s="146">
        <v>228231</v>
      </c>
      <c r="K238" s="146"/>
      <c r="L238" s="146">
        <v>16162434342</v>
      </c>
      <c r="M238" s="146"/>
      <c r="N238" s="146">
        <v>-19394851271</v>
      </c>
      <c r="O238" s="146"/>
      <c r="P238" s="146">
        <f t="shared" si="7"/>
        <v>-3232416929</v>
      </c>
    </row>
    <row r="239" spans="1:16">
      <c r="A239" s="122" t="s">
        <v>386</v>
      </c>
      <c r="C239" s="146">
        <v>1072639</v>
      </c>
      <c r="D239" s="146"/>
      <c r="E239" s="146">
        <v>28042553789</v>
      </c>
      <c r="F239" s="146"/>
      <c r="G239" s="146">
        <v>-30129571811</v>
      </c>
      <c r="H239" s="146"/>
      <c r="I239" s="158">
        <f t="shared" si="6"/>
        <v>-2087018022</v>
      </c>
      <c r="J239" s="146">
        <v>1072639</v>
      </c>
      <c r="K239" s="146"/>
      <c r="L239" s="146">
        <v>28042553789</v>
      </c>
      <c r="M239" s="146"/>
      <c r="N239" s="146">
        <v>-31338669962</v>
      </c>
      <c r="O239" s="146"/>
      <c r="P239" s="146">
        <f t="shared" si="7"/>
        <v>-3296116173</v>
      </c>
    </row>
    <row r="240" spans="1:16">
      <c r="A240" s="122" t="s">
        <v>373</v>
      </c>
      <c r="C240" s="146">
        <v>5275958</v>
      </c>
      <c r="D240" s="146"/>
      <c r="E240" s="146">
        <v>43844572180</v>
      </c>
      <c r="F240" s="146"/>
      <c r="G240" s="146">
        <v>-46840774786</v>
      </c>
      <c r="H240" s="146"/>
      <c r="I240" s="158">
        <f t="shared" si="6"/>
        <v>-2996202606</v>
      </c>
      <c r="J240" s="146">
        <v>5275958</v>
      </c>
      <c r="K240" s="146"/>
      <c r="L240" s="146">
        <v>43844572180</v>
      </c>
      <c r="M240" s="146"/>
      <c r="N240" s="146">
        <v>-46025278312</v>
      </c>
      <c r="O240" s="146"/>
      <c r="P240" s="146">
        <f t="shared" si="7"/>
        <v>-2180706132</v>
      </c>
    </row>
    <row r="241" spans="1:16">
      <c r="A241" s="122" t="s">
        <v>374</v>
      </c>
      <c r="C241" s="146">
        <v>3794969</v>
      </c>
      <c r="D241" s="146"/>
      <c r="E241" s="146">
        <v>185412916132</v>
      </c>
      <c r="F241" s="146"/>
      <c r="G241" s="146">
        <v>-183271283965</v>
      </c>
      <c r="H241" s="146"/>
      <c r="I241" s="158">
        <f t="shared" si="6"/>
        <v>2141632167</v>
      </c>
      <c r="J241" s="146">
        <v>3794969</v>
      </c>
      <c r="K241" s="146"/>
      <c r="L241" s="146">
        <v>185412916132</v>
      </c>
      <c r="M241" s="146"/>
      <c r="N241" s="146">
        <v>-170430886754</v>
      </c>
      <c r="O241" s="146"/>
      <c r="P241" s="146">
        <f t="shared" si="7"/>
        <v>14982029378</v>
      </c>
    </row>
    <row r="242" spans="1:16">
      <c r="A242" s="122" t="s">
        <v>355</v>
      </c>
      <c r="C242" s="146">
        <v>645548</v>
      </c>
      <c r="D242" s="146"/>
      <c r="E242" s="146">
        <v>25488601625</v>
      </c>
      <c r="F242" s="146"/>
      <c r="G242" s="146">
        <v>-27219344905</v>
      </c>
      <c r="H242" s="146"/>
      <c r="I242" s="158">
        <f t="shared" si="6"/>
        <v>-1730743280</v>
      </c>
      <c r="J242" s="146">
        <v>645548</v>
      </c>
      <c r="K242" s="146"/>
      <c r="L242" s="146">
        <v>25488601625</v>
      </c>
      <c r="M242" s="146"/>
      <c r="N242" s="146">
        <v>-24290846061</v>
      </c>
      <c r="O242" s="146"/>
      <c r="P242" s="146">
        <f t="shared" si="7"/>
        <v>1197755564</v>
      </c>
    </row>
    <row r="243" spans="1:16">
      <c r="A243" s="122" t="s">
        <v>333</v>
      </c>
      <c r="C243" s="146">
        <v>18017532</v>
      </c>
      <c r="D243" s="146"/>
      <c r="E243" s="146">
        <v>47605650987</v>
      </c>
      <c r="F243" s="146"/>
      <c r="G243" s="146">
        <v>-50222099001</v>
      </c>
      <c r="H243" s="146"/>
      <c r="I243" s="158">
        <f t="shared" si="6"/>
        <v>-2616448014</v>
      </c>
      <c r="J243" s="146">
        <v>18017532</v>
      </c>
      <c r="K243" s="146"/>
      <c r="L243" s="146">
        <v>47605650987</v>
      </c>
      <c r="M243" s="146"/>
      <c r="N243" s="146">
        <v>-62549869289</v>
      </c>
      <c r="O243" s="146"/>
      <c r="P243" s="146">
        <f t="shared" si="7"/>
        <v>-14944218302</v>
      </c>
    </row>
    <row r="244" spans="1:16">
      <c r="A244" s="122" t="s">
        <v>343</v>
      </c>
      <c r="C244" s="146">
        <v>6382020</v>
      </c>
      <c r="D244" s="146"/>
      <c r="E244" s="146">
        <v>21855241854</v>
      </c>
      <c r="F244" s="146"/>
      <c r="G244" s="146">
        <v>-23594761629</v>
      </c>
      <c r="H244" s="146"/>
      <c r="I244" s="158">
        <f t="shared" si="6"/>
        <v>-1739519775</v>
      </c>
      <c r="J244" s="146">
        <v>6382020</v>
      </c>
      <c r="K244" s="146"/>
      <c r="L244" s="146">
        <v>21855241854</v>
      </c>
      <c r="M244" s="146"/>
      <c r="N244" s="146">
        <v>-25334968492</v>
      </c>
      <c r="O244" s="146"/>
      <c r="P244" s="146">
        <f t="shared" si="7"/>
        <v>-3479726638</v>
      </c>
    </row>
    <row r="245" spans="1:16">
      <c r="A245" s="122" t="s">
        <v>304</v>
      </c>
      <c r="C245" s="146">
        <v>3846566</v>
      </c>
      <c r="D245" s="146"/>
      <c r="E245" s="146">
        <v>39192709058</v>
      </c>
      <c r="F245" s="146"/>
      <c r="G245" s="146">
        <v>-40934566698</v>
      </c>
      <c r="H245" s="146"/>
      <c r="I245" s="158">
        <f t="shared" si="6"/>
        <v>-1741857640</v>
      </c>
      <c r="J245" s="146">
        <v>3846566</v>
      </c>
      <c r="K245" s="146"/>
      <c r="L245" s="146">
        <v>39192709058</v>
      </c>
      <c r="M245" s="146"/>
      <c r="N245" s="146">
        <v>-46165927221</v>
      </c>
      <c r="O245" s="146"/>
      <c r="P245" s="146">
        <f t="shared" si="7"/>
        <v>-6973218163</v>
      </c>
    </row>
    <row r="246" spans="1:16">
      <c r="A246" s="122" t="s">
        <v>280</v>
      </c>
      <c r="C246" s="146">
        <v>408759</v>
      </c>
      <c r="D246" s="146"/>
      <c r="E246" s="146">
        <v>15919887316</v>
      </c>
      <c r="F246" s="146"/>
      <c r="G246" s="146">
        <v>-19610461570</v>
      </c>
      <c r="H246" s="146"/>
      <c r="I246" s="158">
        <f t="shared" si="6"/>
        <v>-3690574254</v>
      </c>
      <c r="J246" s="146">
        <v>408759</v>
      </c>
      <c r="K246" s="146"/>
      <c r="L246" s="146">
        <v>15919887316</v>
      </c>
      <c r="M246" s="146"/>
      <c r="N246" s="146">
        <v>-14138723951</v>
      </c>
      <c r="O246" s="146"/>
      <c r="P246" s="146">
        <f t="shared" si="7"/>
        <v>1781163365</v>
      </c>
    </row>
    <row r="247" spans="1:16">
      <c r="A247" s="122" t="s">
        <v>267</v>
      </c>
      <c r="C247" s="146">
        <v>9915387</v>
      </c>
      <c r="D247" s="146"/>
      <c r="E247" s="146">
        <v>49262239458</v>
      </c>
      <c r="F247" s="146"/>
      <c r="G247" s="146">
        <v>-49182050480</v>
      </c>
      <c r="H247" s="146"/>
      <c r="I247" s="158">
        <f t="shared" si="6"/>
        <v>80188978</v>
      </c>
      <c r="J247" s="146">
        <v>9915387</v>
      </c>
      <c r="K247" s="146"/>
      <c r="L247" s="146">
        <v>49262239458</v>
      </c>
      <c r="M247" s="146"/>
      <c r="N247" s="146">
        <v>-65547728724</v>
      </c>
      <c r="O247" s="146"/>
      <c r="P247" s="146">
        <f t="shared" si="7"/>
        <v>-16285489266</v>
      </c>
    </row>
    <row r="248" spans="1:16">
      <c r="A248" s="122" t="s">
        <v>214</v>
      </c>
      <c r="C248" s="146">
        <v>4657723</v>
      </c>
      <c r="D248" s="146"/>
      <c r="E248" s="146">
        <v>17214375504</v>
      </c>
      <c r="F248" s="146"/>
      <c r="G248" s="146">
        <v>-16989537561</v>
      </c>
      <c r="H248" s="146"/>
      <c r="I248" s="158">
        <f t="shared" si="6"/>
        <v>224837943</v>
      </c>
      <c r="J248" s="146">
        <v>4657723</v>
      </c>
      <c r="K248" s="146"/>
      <c r="L248" s="146">
        <v>17214375504</v>
      </c>
      <c r="M248" s="146"/>
      <c r="N248" s="146">
        <v>-17616722700</v>
      </c>
      <c r="O248" s="146"/>
      <c r="P248" s="146">
        <f t="shared" si="7"/>
        <v>-402347196</v>
      </c>
    </row>
    <row r="249" spans="1:16">
      <c r="A249" s="122" t="s">
        <v>213</v>
      </c>
      <c r="C249" s="146">
        <v>5794863</v>
      </c>
      <c r="D249" s="146"/>
      <c r="E249" s="146">
        <v>42857253729</v>
      </c>
      <c r="F249" s="146"/>
      <c r="G249" s="146">
        <v>-39728809803</v>
      </c>
      <c r="H249" s="146"/>
      <c r="I249" s="158">
        <f t="shared" si="6"/>
        <v>3128443926</v>
      </c>
      <c r="J249" s="146">
        <v>5794863</v>
      </c>
      <c r="K249" s="146"/>
      <c r="L249" s="146">
        <v>42857253729</v>
      </c>
      <c r="M249" s="146"/>
      <c r="N249" s="146">
        <v>-48763591411</v>
      </c>
      <c r="O249" s="146"/>
      <c r="P249" s="146">
        <f t="shared" si="7"/>
        <v>-5906337682</v>
      </c>
    </row>
    <row r="250" spans="1:16">
      <c r="A250" s="122" t="s">
        <v>212</v>
      </c>
      <c r="C250" s="146">
        <v>34561517</v>
      </c>
      <c r="D250" s="146"/>
      <c r="E250" s="146">
        <v>76751026930</v>
      </c>
      <c r="F250" s="146"/>
      <c r="G250" s="146">
        <v>-75902853931</v>
      </c>
      <c r="H250" s="146"/>
      <c r="I250" s="158">
        <f t="shared" si="6"/>
        <v>848172999</v>
      </c>
      <c r="J250" s="146">
        <v>34561517</v>
      </c>
      <c r="K250" s="146"/>
      <c r="L250" s="146">
        <v>76751026930</v>
      </c>
      <c r="M250" s="146"/>
      <c r="N250" s="146">
        <v>-83283780004</v>
      </c>
      <c r="O250" s="146"/>
      <c r="P250" s="146">
        <f t="shared" si="7"/>
        <v>-6532753074</v>
      </c>
    </row>
    <row r="251" spans="1:16">
      <c r="A251" s="122" t="s">
        <v>210</v>
      </c>
      <c r="C251" s="146">
        <v>11637034</v>
      </c>
      <c r="D251" s="146"/>
      <c r="E251" s="146">
        <v>90344468390</v>
      </c>
      <c r="F251" s="146"/>
      <c r="G251" s="146">
        <v>-95056572714</v>
      </c>
      <c r="H251" s="146"/>
      <c r="I251" s="158">
        <f t="shared" si="6"/>
        <v>-4712104324</v>
      </c>
      <c r="J251" s="146">
        <v>11637034</v>
      </c>
      <c r="K251" s="146"/>
      <c r="L251" s="146">
        <v>90344468390</v>
      </c>
      <c r="M251" s="146"/>
      <c r="N251" s="146">
        <v>-89400663142</v>
      </c>
      <c r="O251" s="146"/>
      <c r="P251" s="146">
        <f t="shared" si="7"/>
        <v>943805248</v>
      </c>
    </row>
    <row r="252" spans="1:16">
      <c r="A252" s="122" t="s">
        <v>209</v>
      </c>
      <c r="C252" s="146">
        <v>3540440</v>
      </c>
      <c r="D252" s="146"/>
      <c r="E252" s="146">
        <v>31533594465</v>
      </c>
      <c r="F252" s="146"/>
      <c r="G252" s="146">
        <v>-33528064781</v>
      </c>
      <c r="H252" s="146"/>
      <c r="I252" s="158">
        <f t="shared" si="6"/>
        <v>-1994470316</v>
      </c>
      <c r="J252" s="146">
        <v>3540440</v>
      </c>
      <c r="K252" s="146"/>
      <c r="L252" s="146">
        <v>31533594465</v>
      </c>
      <c r="M252" s="146"/>
      <c r="N252" s="146">
        <v>-40776180061</v>
      </c>
      <c r="O252" s="146"/>
      <c r="P252" s="146">
        <f t="shared" si="7"/>
        <v>-9242585596</v>
      </c>
    </row>
    <row r="253" spans="1:16">
      <c r="A253" s="122" t="s">
        <v>208</v>
      </c>
      <c r="C253" s="146">
        <v>801399</v>
      </c>
      <c r="D253" s="146"/>
      <c r="E253" s="146">
        <v>35880245648</v>
      </c>
      <c r="F253" s="146"/>
      <c r="G253" s="146">
        <v>-35699646749</v>
      </c>
      <c r="H253" s="146"/>
      <c r="I253" s="158">
        <f t="shared" si="6"/>
        <v>180598899</v>
      </c>
      <c r="J253" s="146">
        <v>801399</v>
      </c>
      <c r="K253" s="146"/>
      <c r="L253" s="146">
        <v>35880245648</v>
      </c>
      <c r="M253" s="146"/>
      <c r="N253" s="146">
        <v>-38376897766</v>
      </c>
      <c r="O253" s="146"/>
      <c r="P253" s="146">
        <f t="shared" si="7"/>
        <v>-2496652118</v>
      </c>
    </row>
    <row r="254" spans="1:16">
      <c r="A254" s="122" t="s">
        <v>207</v>
      </c>
      <c r="C254" s="146">
        <v>13262051</v>
      </c>
      <c r="D254" s="146"/>
      <c r="E254" s="146">
        <v>38190918708</v>
      </c>
      <c r="F254" s="146"/>
      <c r="G254" s="146">
        <v>-38495808005</v>
      </c>
      <c r="H254" s="146"/>
      <c r="I254" s="158">
        <f t="shared" si="6"/>
        <v>-304889297</v>
      </c>
      <c r="J254" s="146">
        <v>13262051</v>
      </c>
      <c r="K254" s="146"/>
      <c r="L254" s="146">
        <v>38190918708</v>
      </c>
      <c r="M254" s="146"/>
      <c r="N254" s="146">
        <v>-42999328455</v>
      </c>
      <c r="O254" s="146"/>
      <c r="P254" s="146">
        <f t="shared" si="7"/>
        <v>-4808409747</v>
      </c>
    </row>
    <row r="255" spans="1:16">
      <c r="A255" s="122" t="s">
        <v>206</v>
      </c>
      <c r="C255" s="146">
        <v>12368255</v>
      </c>
      <c r="D255" s="146"/>
      <c r="E255" s="146">
        <v>93562392152</v>
      </c>
      <c r="F255" s="146"/>
      <c r="G255" s="146">
        <v>-91662112547</v>
      </c>
      <c r="H255" s="146"/>
      <c r="I255" s="158">
        <f t="shared" si="6"/>
        <v>1900279605</v>
      </c>
      <c r="J255" s="146">
        <v>12368255</v>
      </c>
      <c r="K255" s="146"/>
      <c r="L255" s="146">
        <v>93562392152</v>
      </c>
      <c r="M255" s="146"/>
      <c r="N255" s="146">
        <v>-83683562073</v>
      </c>
      <c r="O255" s="146"/>
      <c r="P255" s="146">
        <f t="shared" si="7"/>
        <v>9878830079</v>
      </c>
    </row>
    <row r="256" spans="1:16">
      <c r="A256" s="122" t="s">
        <v>205</v>
      </c>
      <c r="C256" s="146">
        <v>8161968</v>
      </c>
      <c r="D256" s="146"/>
      <c r="E256" s="146">
        <v>37078257611</v>
      </c>
      <c r="F256" s="146"/>
      <c r="G256" s="146">
        <v>-32184317249</v>
      </c>
      <c r="H256" s="146"/>
      <c r="I256" s="158">
        <f t="shared" si="6"/>
        <v>4893940362</v>
      </c>
      <c r="J256" s="146">
        <v>8161968</v>
      </c>
      <c r="K256" s="146"/>
      <c r="L256" s="146">
        <v>37078257611</v>
      </c>
      <c r="M256" s="146"/>
      <c r="N256" s="146">
        <v>-31293536048</v>
      </c>
      <c r="O256" s="146"/>
      <c r="P256" s="146">
        <f t="shared" si="7"/>
        <v>5784721563</v>
      </c>
    </row>
    <row r="257" spans="1:16">
      <c r="A257" s="122" t="s">
        <v>204</v>
      </c>
      <c r="C257" s="146">
        <v>22770807</v>
      </c>
      <c r="D257" s="146"/>
      <c r="E257" s="146">
        <v>40426682772</v>
      </c>
      <c r="F257" s="146"/>
      <c r="G257" s="146">
        <v>-42106694861</v>
      </c>
      <c r="H257" s="146"/>
      <c r="I257" s="158">
        <f t="shared" si="6"/>
        <v>-1680012089</v>
      </c>
      <c r="J257" s="146">
        <v>22770807</v>
      </c>
      <c r="K257" s="146"/>
      <c r="L257" s="146">
        <v>40426682772</v>
      </c>
      <c r="M257" s="146"/>
      <c r="N257" s="146">
        <v>-51836483638</v>
      </c>
      <c r="O257" s="146"/>
      <c r="P257" s="146">
        <f t="shared" si="7"/>
        <v>-11409800866</v>
      </c>
    </row>
    <row r="258" spans="1:16">
      <c r="A258" s="122" t="s">
        <v>203</v>
      </c>
      <c r="C258" s="146">
        <v>10053498</v>
      </c>
      <c r="D258" s="146"/>
      <c r="E258" s="146">
        <v>75252408045</v>
      </c>
      <c r="F258" s="146"/>
      <c r="G258" s="146">
        <v>-59996496402</v>
      </c>
      <c r="H258" s="146"/>
      <c r="I258" s="158">
        <f t="shared" si="6"/>
        <v>15255911643</v>
      </c>
      <c r="J258" s="146">
        <v>10053498</v>
      </c>
      <c r="K258" s="146"/>
      <c r="L258" s="146">
        <v>75252408045</v>
      </c>
      <c r="M258" s="146"/>
      <c r="N258" s="146">
        <v>-75736287369</v>
      </c>
      <c r="O258" s="146"/>
      <c r="P258" s="146">
        <f t="shared" si="7"/>
        <v>-483879324</v>
      </c>
    </row>
    <row r="259" spans="1:16">
      <c r="A259" s="122" t="s">
        <v>202</v>
      </c>
      <c r="C259" s="146">
        <v>7880754</v>
      </c>
      <c r="D259" s="146"/>
      <c r="E259" s="146">
        <v>63062601288</v>
      </c>
      <c r="F259" s="146"/>
      <c r="G259" s="146">
        <v>-73265110721</v>
      </c>
      <c r="H259" s="146"/>
      <c r="I259" s="158">
        <f t="shared" si="6"/>
        <v>-10202509433</v>
      </c>
      <c r="J259" s="146">
        <v>7880754</v>
      </c>
      <c r="K259" s="146"/>
      <c r="L259" s="146">
        <v>63062601288</v>
      </c>
      <c r="M259" s="146"/>
      <c r="N259" s="146">
        <v>-62383771280</v>
      </c>
      <c r="O259" s="146"/>
      <c r="P259" s="146">
        <f t="shared" si="7"/>
        <v>678830008</v>
      </c>
    </row>
    <row r="260" spans="1:16" s="30" customFormat="1">
      <c r="A260" s="122" t="s">
        <v>201</v>
      </c>
      <c r="B260" s="116"/>
      <c r="C260" s="146">
        <v>24667402</v>
      </c>
      <c r="D260" s="146"/>
      <c r="E260" s="146">
        <v>85773167095</v>
      </c>
      <c r="F260" s="146"/>
      <c r="G260" s="146">
        <v>-89313274838</v>
      </c>
      <c r="H260" s="146"/>
      <c r="I260" s="158">
        <f t="shared" si="6"/>
        <v>-3540107743</v>
      </c>
      <c r="J260" s="146">
        <v>24667402</v>
      </c>
      <c r="K260" s="146"/>
      <c r="L260" s="146">
        <v>85773167095</v>
      </c>
      <c r="M260" s="146"/>
      <c r="N260" s="146">
        <v>-90688879513</v>
      </c>
      <c r="O260" s="146"/>
      <c r="P260" s="146">
        <f t="shared" si="7"/>
        <v>-4915712418</v>
      </c>
    </row>
    <row r="261" spans="1:16">
      <c r="A261" s="122" t="s">
        <v>283</v>
      </c>
      <c r="C261" s="146">
        <v>0</v>
      </c>
      <c r="D261" s="146"/>
      <c r="E261" s="146">
        <v>0</v>
      </c>
      <c r="F261" s="146"/>
      <c r="G261" s="146">
        <v>0</v>
      </c>
      <c r="H261" s="146"/>
      <c r="I261" s="158">
        <f t="shared" si="6"/>
        <v>0</v>
      </c>
      <c r="J261" s="146">
        <v>0</v>
      </c>
      <c r="K261" s="146"/>
      <c r="L261" s="146">
        <v>0</v>
      </c>
      <c r="M261" s="146"/>
      <c r="N261" s="146">
        <v>-85177273</v>
      </c>
      <c r="O261" s="146"/>
      <c r="P261" s="146">
        <f t="shared" si="7"/>
        <v>-85177273</v>
      </c>
    </row>
    <row r="262" spans="1:16">
      <c r="A262" s="122" t="s">
        <v>388</v>
      </c>
      <c r="C262" s="146">
        <v>1005027</v>
      </c>
      <c r="D262" s="146"/>
      <c r="E262" s="146">
        <v>7293043757</v>
      </c>
      <c r="F262" s="146"/>
      <c r="G262" s="146">
        <v>-9919139840</v>
      </c>
      <c r="H262" s="146"/>
      <c r="I262" s="158">
        <f t="shared" si="6"/>
        <v>-2626096083</v>
      </c>
      <c r="J262" s="146">
        <v>1005027</v>
      </c>
      <c r="K262" s="146"/>
      <c r="L262" s="146">
        <v>7293043757</v>
      </c>
      <c r="M262" s="146"/>
      <c r="N262" s="146">
        <v>-6295512383</v>
      </c>
      <c r="O262" s="146"/>
      <c r="P262" s="146">
        <f t="shared" si="7"/>
        <v>997531374</v>
      </c>
    </row>
    <row r="263" spans="1:16">
      <c r="A263" s="122" t="s">
        <v>305</v>
      </c>
      <c r="C263" s="146">
        <v>0</v>
      </c>
      <c r="D263" s="146"/>
      <c r="E263" s="146">
        <v>0</v>
      </c>
      <c r="F263" s="146"/>
      <c r="G263" s="146">
        <v>0</v>
      </c>
      <c r="H263" s="146"/>
      <c r="I263" s="158">
        <f t="shared" si="6"/>
        <v>0</v>
      </c>
      <c r="J263" s="146">
        <v>0</v>
      </c>
      <c r="K263" s="146"/>
      <c r="L263" s="146">
        <v>0</v>
      </c>
      <c r="M263" s="146"/>
      <c r="N263" s="146">
        <v>0</v>
      </c>
      <c r="O263" s="146"/>
      <c r="P263" s="146">
        <f t="shared" si="7"/>
        <v>0</v>
      </c>
    </row>
    <row r="264" spans="1:16">
      <c r="A264" s="122" t="s">
        <v>375</v>
      </c>
      <c r="C264" s="146">
        <v>0</v>
      </c>
      <c r="D264" s="146"/>
      <c r="E264" s="146">
        <v>0</v>
      </c>
      <c r="F264" s="146"/>
      <c r="G264" s="146">
        <v>2319601120</v>
      </c>
      <c r="H264" s="146"/>
      <c r="I264" s="158">
        <f t="shared" si="6"/>
        <v>2319601120</v>
      </c>
      <c r="J264" s="146">
        <v>0</v>
      </c>
      <c r="K264" s="146"/>
      <c r="L264" s="146">
        <v>0</v>
      </c>
      <c r="M264" s="146"/>
      <c r="N264" s="146">
        <v>0</v>
      </c>
      <c r="O264" s="146"/>
      <c r="P264" s="146">
        <f t="shared" si="7"/>
        <v>0</v>
      </c>
    </row>
    <row r="265" spans="1:16" ht="36">
      <c r="A265" s="122" t="s">
        <v>443</v>
      </c>
      <c r="C265" s="146">
        <v>12866558</v>
      </c>
      <c r="D265" s="146"/>
      <c r="E265" s="146">
        <v>67147510400</v>
      </c>
      <c r="F265" s="146"/>
      <c r="G265" s="146">
        <v>-80264190038</v>
      </c>
      <c r="H265" s="146"/>
      <c r="I265" s="158">
        <f t="shared" si="6"/>
        <v>-13116679638</v>
      </c>
      <c r="J265" s="146">
        <v>12866558</v>
      </c>
      <c r="K265" s="146"/>
      <c r="L265" s="146">
        <v>67147510400</v>
      </c>
      <c r="M265" s="146"/>
      <c r="N265" s="146">
        <v>-80264190037</v>
      </c>
      <c r="O265" s="146"/>
      <c r="P265" s="146">
        <f t="shared" ref="P265:P267" si="8">L265+N265</f>
        <v>-13116679637</v>
      </c>
    </row>
    <row r="266" spans="1:16">
      <c r="A266" s="122" t="s">
        <v>429</v>
      </c>
      <c r="C266" s="146">
        <v>0</v>
      </c>
      <c r="D266" s="146"/>
      <c r="E266" s="146">
        <v>0</v>
      </c>
      <c r="F266" s="146"/>
      <c r="G266" s="146">
        <v>-870251330</v>
      </c>
      <c r="H266" s="146"/>
      <c r="I266" s="158">
        <f t="shared" ref="I266:I267" si="9">E266+G266</f>
        <v>-870251330</v>
      </c>
      <c r="J266" s="146">
        <v>0</v>
      </c>
      <c r="K266" s="146"/>
      <c r="L266" s="146">
        <v>0</v>
      </c>
      <c r="M266" s="146"/>
      <c r="N266" s="146">
        <v>0</v>
      </c>
      <c r="O266" s="146"/>
      <c r="P266" s="146">
        <f t="shared" si="8"/>
        <v>0</v>
      </c>
    </row>
    <row r="267" spans="1:16">
      <c r="A267" s="122" t="s">
        <v>385</v>
      </c>
      <c r="C267" s="146">
        <v>0</v>
      </c>
      <c r="D267" s="146"/>
      <c r="E267" s="146">
        <v>0</v>
      </c>
      <c r="F267" s="146"/>
      <c r="G267" s="146">
        <v>40020117117</v>
      </c>
      <c r="H267" s="146"/>
      <c r="I267" s="158">
        <f t="shared" si="9"/>
        <v>40020117117</v>
      </c>
      <c r="J267" s="146">
        <v>0</v>
      </c>
      <c r="K267" s="146"/>
      <c r="L267" s="146">
        <v>0</v>
      </c>
      <c r="M267" s="146"/>
      <c r="N267" s="146">
        <v>0</v>
      </c>
      <c r="O267" s="146"/>
      <c r="P267" s="146">
        <f t="shared" si="8"/>
        <v>0</v>
      </c>
    </row>
    <row r="268" spans="1:16" ht="23.25" thickBot="1">
      <c r="A268" s="75" t="s">
        <v>2</v>
      </c>
      <c r="B268" s="75"/>
      <c r="D268" s="75"/>
      <c r="E268" s="172">
        <f>SUM(E8:E267)</f>
        <v>10956754758988</v>
      </c>
      <c r="F268" s="173"/>
      <c r="G268" s="172">
        <f>SUM(G8:G267)</f>
        <v>-11255374043042</v>
      </c>
      <c r="H268" s="173"/>
      <c r="I268" s="174">
        <f>SUM(I8:I267)</f>
        <v>-298619284054</v>
      </c>
      <c r="K268" s="173"/>
      <c r="L268" s="172">
        <f>SUM(L8:L267)</f>
        <v>10956754758988</v>
      </c>
      <c r="M268" s="173"/>
      <c r="N268" s="172">
        <f>SUM(N8:N267)</f>
        <v>-11672106082185</v>
      </c>
      <c r="O268" s="173"/>
      <c r="P268" s="172">
        <f>SUM(P8:P267)</f>
        <v>-715351323197</v>
      </c>
    </row>
    <row r="269" spans="1:16" ht="22.5" thickTop="1">
      <c r="A269" s="75"/>
      <c r="B269" s="75"/>
    </row>
    <row r="270" spans="1:16">
      <c r="A270" s="75"/>
      <c r="B270" s="75"/>
    </row>
    <row r="271" spans="1:16" s="19" customFormat="1" ht="18">
      <c r="A271" s="300" t="s">
        <v>245</v>
      </c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  <c r="M271" s="301"/>
      <c r="N271" s="301"/>
      <c r="O271" s="301"/>
      <c r="P271" s="302"/>
    </row>
    <row r="272" spans="1:16" s="165" customFormat="1"/>
    <row r="273" spans="3:10" s="165" customFormat="1">
      <c r="C273" s="155"/>
      <c r="J273" s="205"/>
    </row>
    <row r="274" spans="3:10" s="165" customFormat="1"/>
    <row r="275" spans="3:10" s="165" customFormat="1"/>
    <row r="276" spans="3:10" s="165" customFormat="1"/>
    <row r="277" spans="3:10" s="165" customFormat="1"/>
    <row r="278" spans="3:10" s="165" customFormat="1"/>
  </sheetData>
  <autoFilter ref="A7:P268" xr:uid="{00000000-0009-0000-0000-000008000000}">
    <sortState xmlns:xlrd2="http://schemas.microsoft.com/office/spreadsheetml/2017/richdata2" ref="A8:P192">
      <sortCondition ref="A7"/>
    </sortState>
  </autoFilter>
  <mergeCells count="7">
    <mergeCell ref="A271:P271"/>
    <mergeCell ref="C6:I6"/>
    <mergeCell ref="J6:P6"/>
    <mergeCell ref="A5:G5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I305"/>
  <sheetViews>
    <sheetView rightToLeft="1" view="pageBreakPreview" zoomScale="70" zoomScaleNormal="100" zoomScaleSheetLayoutView="70" workbookViewId="0">
      <selection activeCell="B4" sqref="B4"/>
    </sheetView>
  </sheetViews>
  <sheetFormatPr defaultColWidth="9.140625" defaultRowHeight="30.75"/>
  <cols>
    <col min="1" max="1" width="2.7109375" style="4" customWidth="1"/>
    <col min="2" max="2" width="50.140625" style="31" customWidth="1"/>
    <col min="3" max="3" width="1.28515625" style="31" customWidth="1"/>
    <col min="4" max="4" width="24.42578125" style="33" customWidth="1"/>
    <col min="5" max="5" width="0.85546875" style="33" customWidth="1"/>
    <col min="6" max="6" width="29.5703125" style="214" customWidth="1"/>
    <col min="7" max="7" width="1.28515625" style="214" customWidth="1"/>
    <col min="8" max="8" width="26.7109375" style="214" bestFit="1" customWidth="1"/>
    <col min="9" max="9" width="1.28515625" style="214" customWidth="1"/>
    <col min="10" max="10" width="33" style="215" bestFit="1" customWidth="1"/>
    <col min="11" max="11" width="23.140625" style="216" customWidth="1"/>
    <col min="12" max="12" width="1" style="216" customWidth="1"/>
    <col min="13" max="13" width="28.140625" style="33" customWidth="1"/>
    <col min="14" max="14" width="1.5703125" style="33" customWidth="1"/>
    <col min="15" max="15" width="33.7109375" style="214" customWidth="1"/>
    <col min="16" max="16" width="1.5703125" style="214" customWidth="1"/>
    <col min="17" max="17" width="31" style="214" bestFit="1" customWidth="1"/>
    <col min="18" max="18" width="1.85546875" style="214" customWidth="1"/>
    <col min="19" max="19" width="33" style="214" bestFit="1" customWidth="1"/>
    <col min="20" max="20" width="1.42578125" style="214" customWidth="1"/>
    <col min="21" max="21" width="19" style="216" customWidth="1"/>
    <col min="22" max="16336" width="9.140625" style="4"/>
    <col min="16337" max="16337" width="22.85546875" style="4" bestFit="1" customWidth="1"/>
    <col min="16338" max="16384" width="9.140625" style="4"/>
  </cols>
  <sheetData>
    <row r="1" spans="1:21" ht="31.5">
      <c r="B1" s="252" t="s">
        <v>84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31.5">
      <c r="B2" s="252" t="s">
        <v>53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</row>
    <row r="3" spans="1:21" ht="31.5">
      <c r="B3" s="252" t="str">
        <f>' سهام'!B3</f>
        <v>برای ماه منتهی به 1402/11/30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</row>
    <row r="5" spans="1:21" ht="31.5">
      <c r="B5" s="259" t="s">
        <v>28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</row>
    <row r="6" spans="1:21" ht="9.75" customHeight="1"/>
    <row r="7" spans="1:21" ht="32.25" thickBot="1">
      <c r="B7" s="217"/>
      <c r="C7" s="197"/>
      <c r="D7" s="304" t="str">
        <f>'درآمد سود سهام'!$I$7</f>
        <v>طی  بهمن ماه</v>
      </c>
      <c r="E7" s="245"/>
      <c r="F7" s="245"/>
      <c r="G7" s="245"/>
      <c r="H7" s="245"/>
      <c r="I7" s="245"/>
      <c r="J7" s="245"/>
      <c r="K7" s="245"/>
      <c r="L7" s="210"/>
      <c r="M7" s="304" t="str">
        <f>'درآمد سود سهام'!$O$7</f>
        <v>از ابتدای سال مالی تا پایان بهمن ماه</v>
      </c>
      <c r="N7" s="245"/>
      <c r="O7" s="245"/>
      <c r="P7" s="245"/>
      <c r="Q7" s="245"/>
      <c r="R7" s="245"/>
      <c r="S7" s="245"/>
      <c r="T7" s="245"/>
      <c r="U7" s="245"/>
    </row>
    <row r="8" spans="1:21" s="218" customFormat="1" ht="24.75" customHeight="1">
      <c r="B8" s="305" t="s">
        <v>24</v>
      </c>
      <c r="C8" s="306"/>
      <c r="D8" s="308" t="s">
        <v>12</v>
      </c>
      <c r="E8" s="220"/>
      <c r="F8" s="310" t="s">
        <v>13</v>
      </c>
      <c r="G8" s="221"/>
      <c r="H8" s="310" t="s">
        <v>14</v>
      </c>
      <c r="I8" s="221"/>
      <c r="J8" s="312" t="s">
        <v>2</v>
      </c>
      <c r="K8" s="312"/>
      <c r="L8" s="222"/>
      <c r="M8" s="308" t="s">
        <v>12</v>
      </c>
      <c r="N8" s="220"/>
      <c r="O8" s="310" t="s">
        <v>13</v>
      </c>
      <c r="P8" s="221"/>
      <c r="Q8" s="310" t="s">
        <v>14</v>
      </c>
      <c r="R8" s="221"/>
      <c r="S8" s="312" t="s">
        <v>2</v>
      </c>
      <c r="T8" s="312"/>
      <c r="U8" s="312"/>
    </row>
    <row r="9" spans="1:21" s="218" customFormat="1" ht="6" customHeight="1" thickBot="1">
      <c r="B9" s="306"/>
      <c r="C9" s="306"/>
      <c r="D9" s="309"/>
      <c r="E9" s="223"/>
      <c r="F9" s="311"/>
      <c r="G9" s="224"/>
      <c r="H9" s="311"/>
      <c r="I9" s="224"/>
      <c r="J9" s="245"/>
      <c r="K9" s="245"/>
      <c r="L9" s="35"/>
      <c r="M9" s="309"/>
      <c r="N9" s="223"/>
      <c r="O9" s="311"/>
      <c r="P9" s="224"/>
      <c r="Q9" s="311"/>
      <c r="R9" s="224"/>
      <c r="S9" s="245"/>
      <c r="T9" s="245"/>
      <c r="U9" s="245"/>
    </row>
    <row r="10" spans="1:21" s="218" customFormat="1" ht="63.75" thickBot="1">
      <c r="B10" s="307"/>
      <c r="C10" s="306"/>
      <c r="D10" s="239" t="s">
        <v>56</v>
      </c>
      <c r="E10" s="211"/>
      <c r="F10" s="225" t="s">
        <v>57</v>
      </c>
      <c r="G10" s="225"/>
      <c r="H10" s="225" t="s">
        <v>58</v>
      </c>
      <c r="I10" s="225"/>
      <c r="J10" s="226" t="s">
        <v>6</v>
      </c>
      <c r="K10" s="227" t="s">
        <v>19</v>
      </c>
      <c r="L10" s="210"/>
      <c r="M10" s="211" t="s">
        <v>56</v>
      </c>
      <c r="N10" s="211"/>
      <c r="O10" s="225" t="s">
        <v>57</v>
      </c>
      <c r="P10" s="225"/>
      <c r="Q10" s="225" t="s">
        <v>58</v>
      </c>
      <c r="R10" s="225"/>
      <c r="S10" s="228" t="s">
        <v>6</v>
      </c>
      <c r="T10" s="228"/>
      <c r="U10" s="227" t="s">
        <v>19</v>
      </c>
    </row>
    <row r="11" spans="1:21" s="218" customFormat="1" ht="42.75" customHeight="1">
      <c r="A11" s="218">
        <v>1</v>
      </c>
      <c r="B11" s="229" t="s">
        <v>440</v>
      </c>
      <c r="C11" s="219"/>
      <c r="D11" s="240">
        <v>0</v>
      </c>
      <c r="E11" s="38"/>
      <c r="F11" s="38">
        <v>-829496493</v>
      </c>
      <c r="G11" s="38"/>
      <c r="H11" s="38">
        <v>-24451143</v>
      </c>
      <c r="I11" s="38"/>
      <c r="J11" s="238">
        <f>D11+F11+H11</f>
        <v>-853947636</v>
      </c>
      <c r="K11" s="57">
        <f>J11/-365355957632</f>
        <v>2.3373031646581979E-3</v>
      </c>
      <c r="L11" s="57"/>
      <c r="M11" s="38">
        <v>0</v>
      </c>
      <c r="N11" s="38"/>
      <c r="O11" s="38">
        <v>-829496493</v>
      </c>
      <c r="P11" s="38"/>
      <c r="Q11" s="38">
        <v>-24451143</v>
      </c>
      <c r="R11" s="38"/>
      <c r="S11" s="238">
        <f t="shared" ref="S11:S74" si="0">M11+O11+Q11</f>
        <v>-853947636</v>
      </c>
      <c r="T11" s="224"/>
      <c r="U11" s="57">
        <f>S11/درآمدها!$J$4</f>
        <v>2.6698046882646055E-3</v>
      </c>
    </row>
    <row r="12" spans="1:21" s="218" customFormat="1" ht="42.75" customHeight="1">
      <c r="A12" s="218">
        <v>2</v>
      </c>
      <c r="B12" s="229" t="s">
        <v>441</v>
      </c>
      <c r="C12" s="219"/>
      <c r="D12" s="240">
        <v>0</v>
      </c>
      <c r="E12" s="38"/>
      <c r="F12" s="38">
        <v>-1707817385</v>
      </c>
      <c r="G12" s="38"/>
      <c r="H12" s="38">
        <v>-173550780</v>
      </c>
      <c r="I12" s="38"/>
      <c r="J12" s="238">
        <f t="shared" ref="J12:J75" si="1">D12+F12+H12</f>
        <v>-1881368165</v>
      </c>
      <c r="K12" s="57">
        <f t="shared" ref="K12:K75" si="2">J12/-365355957632</f>
        <v>5.1494114867971673E-3</v>
      </c>
      <c r="L12" s="57"/>
      <c r="M12" s="38">
        <v>0</v>
      </c>
      <c r="N12" s="38"/>
      <c r="O12" s="38">
        <v>-1707817385</v>
      </c>
      <c r="P12" s="38"/>
      <c r="Q12" s="38">
        <v>-173550780</v>
      </c>
      <c r="R12" s="38"/>
      <c r="S12" s="238">
        <f t="shared" si="0"/>
        <v>-1881368165</v>
      </c>
      <c r="T12" s="224"/>
      <c r="U12" s="57">
        <f>S12/درآمدها!$J$4</f>
        <v>5.8819596606609469E-3</v>
      </c>
    </row>
    <row r="13" spans="1:21" s="218" customFormat="1" ht="42.75" customHeight="1">
      <c r="A13" s="218">
        <v>3</v>
      </c>
      <c r="B13" s="229" t="s">
        <v>430</v>
      </c>
      <c r="C13" s="219"/>
      <c r="D13" s="240">
        <v>0</v>
      </c>
      <c r="E13" s="38"/>
      <c r="F13" s="38">
        <v>-3875590923</v>
      </c>
      <c r="G13" s="38"/>
      <c r="H13" s="38">
        <v>-340285437</v>
      </c>
      <c r="I13" s="38"/>
      <c r="J13" s="238">
        <f t="shared" si="1"/>
        <v>-4215876360</v>
      </c>
      <c r="K13" s="57">
        <f t="shared" si="2"/>
        <v>1.1539092963816909E-2</v>
      </c>
      <c r="L13" s="57"/>
      <c r="M13" s="38">
        <v>0</v>
      </c>
      <c r="N13" s="38"/>
      <c r="O13" s="38">
        <v>-4334454745</v>
      </c>
      <c r="P13" s="38"/>
      <c r="Q13" s="38">
        <v>-340285437</v>
      </c>
      <c r="R13" s="38"/>
      <c r="S13" s="238">
        <f t="shared" si="0"/>
        <v>-4674740182</v>
      </c>
      <c r="T13" s="224"/>
      <c r="U13" s="57">
        <f>S13/درآمدها!$J$4</f>
        <v>1.4615232513299605E-2</v>
      </c>
    </row>
    <row r="14" spans="1:21" s="218" customFormat="1" ht="42.75" customHeight="1">
      <c r="A14" s="218">
        <v>4</v>
      </c>
      <c r="B14" s="229" t="s">
        <v>400</v>
      </c>
      <c r="C14" s="219"/>
      <c r="D14" s="240">
        <v>0</v>
      </c>
      <c r="E14" s="38"/>
      <c r="F14" s="38">
        <v>1980941956</v>
      </c>
      <c r="G14" s="38"/>
      <c r="H14" s="38">
        <v>-548108694</v>
      </c>
      <c r="I14" s="38"/>
      <c r="J14" s="238">
        <f t="shared" si="1"/>
        <v>1432833262</v>
      </c>
      <c r="K14" s="57">
        <f t="shared" si="2"/>
        <v>-3.9217459906407291E-3</v>
      </c>
      <c r="L14" s="57"/>
      <c r="M14" s="38">
        <v>0</v>
      </c>
      <c r="N14" s="38"/>
      <c r="O14" s="38">
        <v>-2601412470</v>
      </c>
      <c r="P14" s="38"/>
      <c r="Q14" s="38">
        <v>-550716977</v>
      </c>
      <c r="R14" s="38"/>
      <c r="S14" s="238">
        <f t="shared" si="0"/>
        <v>-3152129447</v>
      </c>
      <c r="T14" s="224"/>
      <c r="U14" s="57">
        <f>S14/درآمدها!$J$4</f>
        <v>9.8549016600562606E-3</v>
      </c>
    </row>
    <row r="15" spans="1:21" s="218" customFormat="1" ht="42.75" customHeight="1">
      <c r="A15" s="218">
        <v>5</v>
      </c>
      <c r="B15" s="229" t="s">
        <v>389</v>
      </c>
      <c r="C15" s="219"/>
      <c r="D15" s="240">
        <v>0</v>
      </c>
      <c r="E15" s="38"/>
      <c r="F15" s="38">
        <v>-7525649558</v>
      </c>
      <c r="G15" s="38"/>
      <c r="H15" s="38">
        <v>-695551880</v>
      </c>
      <c r="I15" s="38"/>
      <c r="J15" s="238">
        <f t="shared" si="1"/>
        <v>-8221201438</v>
      </c>
      <c r="K15" s="57">
        <f t="shared" si="2"/>
        <v>2.2501895114245538E-2</v>
      </c>
      <c r="L15" s="57"/>
      <c r="M15" s="38">
        <v>0</v>
      </c>
      <c r="N15" s="38"/>
      <c r="O15" s="38">
        <v>-5417692055</v>
      </c>
      <c r="P15" s="38"/>
      <c r="Q15" s="38">
        <v>-732213621</v>
      </c>
      <c r="R15" s="38"/>
      <c r="S15" s="238">
        <f t="shared" si="0"/>
        <v>-6149905676</v>
      </c>
      <c r="T15" s="224"/>
      <c r="U15" s="57">
        <f>S15/درآمدها!$J$4</f>
        <v>1.9227229298366379E-2</v>
      </c>
    </row>
    <row r="16" spans="1:21" s="218" customFormat="1" ht="42.75" customHeight="1">
      <c r="A16" s="218">
        <v>6</v>
      </c>
      <c r="B16" s="229" t="s">
        <v>402</v>
      </c>
      <c r="C16" s="219"/>
      <c r="D16" s="240">
        <v>0</v>
      </c>
      <c r="E16" s="38"/>
      <c r="F16" s="38">
        <v>-331026138</v>
      </c>
      <c r="G16" s="38"/>
      <c r="H16" s="38">
        <v>134577064</v>
      </c>
      <c r="I16" s="38"/>
      <c r="J16" s="238">
        <f t="shared" si="1"/>
        <v>-196449074</v>
      </c>
      <c r="K16" s="57">
        <f t="shared" si="2"/>
        <v>5.3769226940558268E-4</v>
      </c>
      <c r="L16" s="57"/>
      <c r="M16" s="38">
        <v>0</v>
      </c>
      <c r="N16" s="38"/>
      <c r="O16" s="38">
        <v>1539102548</v>
      </c>
      <c r="P16" s="38"/>
      <c r="Q16" s="38">
        <v>152010572</v>
      </c>
      <c r="R16" s="38"/>
      <c r="S16" s="238">
        <f t="shared" si="0"/>
        <v>1691113120</v>
      </c>
      <c r="T16" s="224"/>
      <c r="U16" s="57">
        <f>S16/درآمدها!$J$4</f>
        <v>-5.2871412084590447E-3</v>
      </c>
    </row>
    <row r="17" spans="1:21" s="218" customFormat="1" ht="42.75" customHeight="1">
      <c r="A17" s="218">
        <v>7</v>
      </c>
      <c r="B17" s="229" t="s">
        <v>387</v>
      </c>
      <c r="C17" s="219"/>
      <c r="D17" s="240">
        <v>0</v>
      </c>
      <c r="E17" s="38"/>
      <c r="F17" s="38">
        <v>-1307577951</v>
      </c>
      <c r="G17" s="38"/>
      <c r="H17" s="38">
        <v>-57798527</v>
      </c>
      <c r="I17" s="38"/>
      <c r="J17" s="238">
        <f t="shared" si="1"/>
        <v>-1365376478</v>
      </c>
      <c r="K17" s="57">
        <f t="shared" si="2"/>
        <v>3.7371129428119456E-3</v>
      </c>
      <c r="L17" s="57"/>
      <c r="M17" s="38">
        <v>0</v>
      </c>
      <c r="N17" s="38"/>
      <c r="O17" s="38">
        <v>-841583158</v>
      </c>
      <c r="P17" s="38"/>
      <c r="Q17" s="38">
        <v>-44479602</v>
      </c>
      <c r="R17" s="38"/>
      <c r="S17" s="238">
        <f t="shared" si="0"/>
        <v>-886062760</v>
      </c>
      <c r="T17" s="224"/>
      <c r="U17" s="57">
        <f>S17/درآمدها!$J$4</f>
        <v>2.7702102693620855E-3</v>
      </c>
    </row>
    <row r="18" spans="1:21" s="218" customFormat="1" ht="42.75" customHeight="1">
      <c r="A18" s="218">
        <v>8</v>
      </c>
      <c r="B18" s="229" t="s">
        <v>365</v>
      </c>
      <c r="C18" s="219"/>
      <c r="D18" s="240">
        <v>0</v>
      </c>
      <c r="E18" s="38"/>
      <c r="F18" s="38">
        <v>1603208518</v>
      </c>
      <c r="G18" s="38"/>
      <c r="H18" s="38">
        <v>1401040307</v>
      </c>
      <c r="I18" s="38"/>
      <c r="J18" s="238">
        <f t="shared" si="1"/>
        <v>3004248825</v>
      </c>
      <c r="K18" s="57">
        <f t="shared" si="2"/>
        <v>-8.2227996074611433E-3</v>
      </c>
      <c r="L18" s="57"/>
      <c r="M18" s="38">
        <v>0</v>
      </c>
      <c r="N18" s="38"/>
      <c r="O18" s="38">
        <v>7264415224</v>
      </c>
      <c r="P18" s="38"/>
      <c r="Q18" s="38">
        <v>3126263907</v>
      </c>
      <c r="R18" s="38"/>
      <c r="S18" s="238">
        <f t="shared" si="0"/>
        <v>10390679131</v>
      </c>
      <c r="T18" s="224"/>
      <c r="U18" s="57">
        <f>S18/درآمدها!$J$4</f>
        <v>-3.2485696650136286E-2</v>
      </c>
    </row>
    <row r="19" spans="1:21" s="218" customFormat="1" ht="42.75" customHeight="1">
      <c r="A19" s="218">
        <v>9</v>
      </c>
      <c r="B19" s="229" t="s">
        <v>356</v>
      </c>
      <c r="C19" s="219"/>
      <c r="D19" s="240">
        <v>0</v>
      </c>
      <c r="E19" s="38"/>
      <c r="F19" s="38">
        <v>-1858906261</v>
      </c>
      <c r="G19" s="38"/>
      <c r="H19" s="38">
        <v>212208483</v>
      </c>
      <c r="I19" s="38"/>
      <c r="J19" s="238">
        <f t="shared" si="1"/>
        <v>-1646697778</v>
      </c>
      <c r="K19" s="57">
        <f t="shared" si="2"/>
        <v>4.5071053136038217E-3</v>
      </c>
      <c r="L19" s="57"/>
      <c r="M19" s="38">
        <v>0</v>
      </c>
      <c r="N19" s="38"/>
      <c r="O19" s="38">
        <v>-799672574</v>
      </c>
      <c r="P19" s="38"/>
      <c r="Q19" s="38">
        <v>283406258</v>
      </c>
      <c r="R19" s="38"/>
      <c r="S19" s="238">
        <f t="shared" si="0"/>
        <v>-516266316</v>
      </c>
      <c r="T19" s="224"/>
      <c r="U19" s="57">
        <f>S19/درآمدها!$J$4</f>
        <v>1.6140687938503719E-3</v>
      </c>
    </row>
    <row r="20" spans="1:21" s="218" customFormat="1" ht="42.75" customHeight="1">
      <c r="A20" s="218">
        <v>10</v>
      </c>
      <c r="B20" s="229" t="s">
        <v>88</v>
      </c>
      <c r="C20" s="219"/>
      <c r="D20" s="240">
        <v>0</v>
      </c>
      <c r="E20" s="38"/>
      <c r="F20" s="38">
        <v>-4427644187</v>
      </c>
      <c r="G20" s="38"/>
      <c r="H20" s="38">
        <v>501818226</v>
      </c>
      <c r="I20" s="38"/>
      <c r="J20" s="238">
        <f t="shared" si="1"/>
        <v>-3925825961</v>
      </c>
      <c r="K20" s="57">
        <f t="shared" si="2"/>
        <v>1.0745208553446491E-2</v>
      </c>
      <c r="L20" s="57"/>
      <c r="M20" s="38">
        <v>0</v>
      </c>
      <c r="N20" s="38"/>
      <c r="O20" s="38">
        <v>3698730878</v>
      </c>
      <c r="P20" s="38"/>
      <c r="Q20" s="38">
        <v>762116136</v>
      </c>
      <c r="R20" s="38"/>
      <c r="S20" s="238">
        <f t="shared" si="0"/>
        <v>4460847014</v>
      </c>
      <c r="T20" s="224"/>
      <c r="U20" s="57">
        <f>S20/درآمدها!$J$4</f>
        <v>-1.394651120224937E-2</v>
      </c>
    </row>
    <row r="21" spans="1:21" s="218" customFormat="1" ht="42.75" customHeight="1">
      <c r="A21" s="218">
        <v>11</v>
      </c>
      <c r="B21" s="229" t="s">
        <v>334</v>
      </c>
      <c r="C21" s="219"/>
      <c r="D21" s="240">
        <f>'درآمد سود سهام'!M109</f>
        <v>383237277</v>
      </c>
      <c r="E21" s="38"/>
      <c r="F21" s="38">
        <v>-2093536153</v>
      </c>
      <c r="G21" s="38"/>
      <c r="H21" s="38">
        <v>-247088975</v>
      </c>
      <c r="I21" s="38"/>
      <c r="J21" s="238">
        <f t="shared" si="1"/>
        <v>-1957387851</v>
      </c>
      <c r="K21" s="57">
        <f t="shared" si="2"/>
        <v>5.3574816835792599E-3</v>
      </c>
      <c r="L21" s="57"/>
      <c r="M21" s="38">
        <v>383237277</v>
      </c>
      <c r="N21" s="38"/>
      <c r="O21" s="38">
        <v>-4344808045</v>
      </c>
      <c r="P21" s="38"/>
      <c r="Q21" s="38">
        <v>-434402245</v>
      </c>
      <c r="R21" s="38"/>
      <c r="S21" s="238">
        <f t="shared" si="0"/>
        <v>-4395973013</v>
      </c>
      <c r="T21" s="224"/>
      <c r="U21" s="57">
        <f>S21/درآمدها!$J$4</f>
        <v>1.3743687393488005E-2</v>
      </c>
    </row>
    <row r="22" spans="1:21" s="218" customFormat="1" ht="42.75" customHeight="1">
      <c r="A22" s="218">
        <v>12</v>
      </c>
      <c r="B22" s="229" t="s">
        <v>303</v>
      </c>
      <c r="C22" s="219"/>
      <c r="D22" s="240">
        <v>0</v>
      </c>
      <c r="E22" s="38"/>
      <c r="F22" s="38">
        <v>-2035178884</v>
      </c>
      <c r="G22" s="38"/>
      <c r="H22" s="38">
        <v>-428784809</v>
      </c>
      <c r="I22" s="38"/>
      <c r="J22" s="238">
        <f t="shared" si="1"/>
        <v>-2463963693</v>
      </c>
      <c r="K22" s="57">
        <f t="shared" si="2"/>
        <v>6.7440085251922873E-3</v>
      </c>
      <c r="L22" s="57"/>
      <c r="M22" s="38">
        <v>0</v>
      </c>
      <c r="N22" s="38"/>
      <c r="O22" s="38">
        <v>-5566742653</v>
      </c>
      <c r="P22" s="38"/>
      <c r="Q22" s="38">
        <v>-610673262</v>
      </c>
      <c r="R22" s="38"/>
      <c r="S22" s="238">
        <f t="shared" si="0"/>
        <v>-6177415915</v>
      </c>
      <c r="T22" s="224"/>
      <c r="U22" s="57">
        <f>S22/درآمدها!$J$4</f>
        <v>1.9313238044056588E-2</v>
      </c>
    </row>
    <row r="23" spans="1:21" s="218" customFormat="1" ht="42.75" customHeight="1">
      <c r="A23" s="218">
        <v>13</v>
      </c>
      <c r="B23" s="229" t="s">
        <v>306</v>
      </c>
      <c r="C23" s="219"/>
      <c r="D23" s="240">
        <v>0</v>
      </c>
      <c r="E23" s="38"/>
      <c r="F23" s="38">
        <v>3298110024</v>
      </c>
      <c r="G23" s="38"/>
      <c r="H23" s="38">
        <v>-6389052117</v>
      </c>
      <c r="I23" s="38"/>
      <c r="J23" s="238">
        <f t="shared" si="1"/>
        <v>-3090942093</v>
      </c>
      <c r="K23" s="57">
        <f t="shared" si="2"/>
        <v>8.4600840041954666E-3</v>
      </c>
      <c r="L23" s="57"/>
      <c r="M23" s="38">
        <v>0</v>
      </c>
      <c r="N23" s="38"/>
      <c r="O23" s="38">
        <v>0</v>
      </c>
      <c r="P23" s="38"/>
      <c r="Q23" s="38">
        <v>-4065175387</v>
      </c>
      <c r="R23" s="38"/>
      <c r="S23" s="238">
        <f t="shared" si="0"/>
        <v>-4065175387</v>
      </c>
      <c r="T23" s="224"/>
      <c r="U23" s="57">
        <f>S23/درآمدها!$J$4</f>
        <v>1.2709472863779299E-2</v>
      </c>
    </row>
    <row r="24" spans="1:21" s="218" customFormat="1" ht="42.6" customHeight="1">
      <c r="A24" s="218">
        <v>14</v>
      </c>
      <c r="B24" s="229" t="s">
        <v>292</v>
      </c>
      <c r="C24" s="219"/>
      <c r="D24" s="240">
        <v>0</v>
      </c>
      <c r="E24" s="38"/>
      <c r="F24" s="38">
        <v>0</v>
      </c>
      <c r="G24" s="38"/>
      <c r="H24" s="38">
        <v>0</v>
      </c>
      <c r="I24" s="38"/>
      <c r="J24" s="238">
        <f t="shared" si="1"/>
        <v>0</v>
      </c>
      <c r="K24" s="57">
        <f t="shared" si="2"/>
        <v>0</v>
      </c>
      <c r="L24" s="57"/>
      <c r="M24" s="38">
        <v>0</v>
      </c>
      <c r="N24" s="38"/>
      <c r="O24" s="38">
        <v>0</v>
      </c>
      <c r="P24" s="38"/>
      <c r="Q24" s="38">
        <v>-8292006323</v>
      </c>
      <c r="R24" s="38"/>
      <c r="S24" s="238">
        <f t="shared" si="0"/>
        <v>-8292006323</v>
      </c>
      <c r="T24" s="224"/>
      <c r="U24" s="57">
        <f>S24/درآمدها!$J$4</f>
        <v>2.5924349951904024E-2</v>
      </c>
    </row>
    <row r="25" spans="1:21" s="218" customFormat="1" ht="42.75" customHeight="1">
      <c r="A25" s="218">
        <v>15</v>
      </c>
      <c r="B25" s="229" t="s">
        <v>296</v>
      </c>
      <c r="C25" s="219"/>
      <c r="D25" s="240">
        <v>0</v>
      </c>
      <c r="E25" s="38"/>
      <c r="F25" s="38">
        <v>-5022885634</v>
      </c>
      <c r="G25" s="38"/>
      <c r="H25" s="38">
        <v>-898556106</v>
      </c>
      <c r="I25" s="38"/>
      <c r="J25" s="238">
        <f t="shared" si="1"/>
        <v>-5921441740</v>
      </c>
      <c r="K25" s="57">
        <f t="shared" si="2"/>
        <v>1.6207322246444094E-2</v>
      </c>
      <c r="L25" s="57"/>
      <c r="M25" s="38">
        <v>0</v>
      </c>
      <c r="N25" s="38">
        <v>1171867702</v>
      </c>
      <c r="O25" s="38">
        <v>-9774259350</v>
      </c>
      <c r="P25" s="38"/>
      <c r="Q25" s="38">
        <v>-1178512995</v>
      </c>
      <c r="R25" s="38"/>
      <c r="S25" s="238">
        <f t="shared" si="0"/>
        <v>-10952772345</v>
      </c>
      <c r="T25" s="224"/>
      <c r="U25" s="57">
        <f>S25/درآمدها!$J$4</f>
        <v>3.4243039881400782E-2</v>
      </c>
    </row>
    <row r="26" spans="1:21" s="218" customFormat="1" ht="42.75" customHeight="1">
      <c r="A26" s="218">
        <v>16</v>
      </c>
      <c r="B26" s="229" t="s">
        <v>288</v>
      </c>
      <c r="C26" s="219"/>
      <c r="D26" s="240">
        <v>0</v>
      </c>
      <c r="E26" s="38"/>
      <c r="F26" s="38">
        <v>-2684667964</v>
      </c>
      <c r="G26" s="38"/>
      <c r="H26" s="38">
        <v>440258402</v>
      </c>
      <c r="I26" s="38"/>
      <c r="J26" s="238">
        <f t="shared" si="1"/>
        <v>-2244409562</v>
      </c>
      <c r="K26" s="57">
        <f t="shared" si="2"/>
        <v>6.143076402932649E-3</v>
      </c>
      <c r="L26" s="57"/>
      <c r="M26" s="38">
        <v>0</v>
      </c>
      <c r="N26" s="38"/>
      <c r="O26" s="38">
        <v>3117483332</v>
      </c>
      <c r="P26" s="38"/>
      <c r="Q26" s="38">
        <v>1762434551</v>
      </c>
      <c r="R26" s="38"/>
      <c r="S26" s="238">
        <f t="shared" si="0"/>
        <v>4879917883</v>
      </c>
      <c r="T26" s="224"/>
      <c r="U26" s="57">
        <f>S26/درآمدها!$J$4</f>
        <v>-1.5256705555631621E-2</v>
      </c>
    </row>
    <row r="27" spans="1:21" s="218" customFormat="1" ht="44.45" customHeight="1">
      <c r="A27" s="218">
        <v>17</v>
      </c>
      <c r="B27" s="229" t="s">
        <v>282</v>
      </c>
      <c r="C27" s="219"/>
      <c r="D27" s="240">
        <v>0</v>
      </c>
      <c r="E27" s="38"/>
      <c r="F27" s="38">
        <v>-266262819</v>
      </c>
      <c r="G27" s="38"/>
      <c r="H27" s="38">
        <v>-366397945</v>
      </c>
      <c r="I27" s="38"/>
      <c r="J27" s="238">
        <f t="shared" si="1"/>
        <v>-632660764</v>
      </c>
      <c r="K27" s="57">
        <f t="shared" si="2"/>
        <v>1.7316284319010319E-3</v>
      </c>
      <c r="L27" s="57"/>
      <c r="M27" s="38">
        <v>1195478200</v>
      </c>
      <c r="N27" s="38"/>
      <c r="O27" s="38">
        <v>-1494974268</v>
      </c>
      <c r="P27" s="38"/>
      <c r="Q27" s="38">
        <v>-365342634</v>
      </c>
      <c r="R27" s="38"/>
      <c r="S27" s="238">
        <f t="shared" si="0"/>
        <v>-664838702</v>
      </c>
      <c r="T27" s="224"/>
      <c r="U27" s="57">
        <f>S27/درآمدها!$J$4</f>
        <v>2.0785694680924851E-3</v>
      </c>
    </row>
    <row r="28" spans="1:21" s="218" customFormat="1" ht="42.75" customHeight="1">
      <c r="A28" s="218">
        <v>18</v>
      </c>
      <c r="B28" s="229" t="s">
        <v>274</v>
      </c>
      <c r="C28" s="219"/>
      <c r="D28" s="240">
        <v>0</v>
      </c>
      <c r="E28" s="38"/>
      <c r="F28" s="38">
        <v>-443983664</v>
      </c>
      <c r="G28" s="38"/>
      <c r="H28" s="38">
        <v>-1304683600</v>
      </c>
      <c r="I28" s="38"/>
      <c r="J28" s="238">
        <f t="shared" si="1"/>
        <v>-1748667264</v>
      </c>
      <c r="K28" s="57">
        <f t="shared" si="2"/>
        <v>4.7862015863480789E-3</v>
      </c>
      <c r="L28" s="57"/>
      <c r="M28" s="38">
        <v>0</v>
      </c>
      <c r="N28" s="38">
        <v>21153660</v>
      </c>
      <c r="O28" s="38">
        <v>-7516864804</v>
      </c>
      <c r="P28" s="38"/>
      <c r="Q28" s="38">
        <v>-1585239266</v>
      </c>
      <c r="R28" s="38"/>
      <c r="S28" s="238">
        <f t="shared" si="0"/>
        <v>-9102104070</v>
      </c>
      <c r="T28" s="224"/>
      <c r="U28" s="57">
        <f>S28/درآمدها!$J$4</f>
        <v>2.8457061176475167E-2</v>
      </c>
    </row>
    <row r="29" spans="1:21" s="218" customFormat="1" ht="42.75" customHeight="1">
      <c r="A29" s="218">
        <v>19</v>
      </c>
      <c r="B29" s="229" t="s">
        <v>279</v>
      </c>
      <c r="C29" s="219"/>
      <c r="D29" s="240">
        <v>0</v>
      </c>
      <c r="E29" s="38"/>
      <c r="F29" s="38">
        <v>-7603435818</v>
      </c>
      <c r="G29" s="38"/>
      <c r="H29" s="38">
        <v>1809297929</v>
      </c>
      <c r="I29" s="38"/>
      <c r="J29" s="238">
        <f t="shared" si="1"/>
        <v>-5794137889</v>
      </c>
      <c r="K29" s="57">
        <f t="shared" si="2"/>
        <v>1.5858884378275474E-2</v>
      </c>
      <c r="L29" s="57"/>
      <c r="M29" s="38">
        <v>0</v>
      </c>
      <c r="N29" s="38">
        <v>409814636</v>
      </c>
      <c r="O29" s="38">
        <v>11874983695</v>
      </c>
      <c r="P29" s="38"/>
      <c r="Q29" s="38">
        <v>2307706496</v>
      </c>
      <c r="R29" s="38"/>
      <c r="S29" s="238">
        <f t="shared" si="0"/>
        <v>14182690191</v>
      </c>
      <c r="T29" s="224"/>
      <c r="U29" s="57">
        <f>S29/درآمدها!$J$4</f>
        <v>-4.4341141268919956E-2</v>
      </c>
    </row>
    <row r="30" spans="1:21" s="218" customFormat="1" ht="42.75" customHeight="1">
      <c r="A30" s="218">
        <v>20</v>
      </c>
      <c r="B30" s="229" t="s">
        <v>271</v>
      </c>
      <c r="C30" s="219"/>
      <c r="D30" s="240">
        <v>0</v>
      </c>
      <c r="E30" s="38"/>
      <c r="F30" s="38">
        <v>1142688474</v>
      </c>
      <c r="G30" s="38"/>
      <c r="H30" s="38">
        <v>-64711124</v>
      </c>
      <c r="I30" s="38"/>
      <c r="J30" s="238">
        <f t="shared" si="1"/>
        <v>1077977350</v>
      </c>
      <c r="K30" s="57">
        <f t="shared" si="2"/>
        <v>-2.9504852117007998E-3</v>
      </c>
      <c r="L30" s="57"/>
      <c r="M30" s="38">
        <v>21153660</v>
      </c>
      <c r="N30" s="38"/>
      <c r="O30" s="38">
        <v>-22118191</v>
      </c>
      <c r="P30" s="38"/>
      <c r="Q30" s="38">
        <v>-1584208470</v>
      </c>
      <c r="R30" s="38"/>
      <c r="S30" s="238">
        <f t="shared" si="0"/>
        <v>-1585173001</v>
      </c>
      <c r="T30" s="224"/>
      <c r="U30" s="57">
        <f>S30/درآمدها!$J$4</f>
        <v>4.9559271919809777E-3</v>
      </c>
    </row>
    <row r="31" spans="1:21" s="218" customFormat="1" ht="42.75" customHeight="1">
      <c r="A31" s="218">
        <v>21</v>
      </c>
      <c r="B31" s="229" t="s">
        <v>265</v>
      </c>
      <c r="C31" s="219"/>
      <c r="D31" s="240">
        <v>0</v>
      </c>
      <c r="E31" s="38"/>
      <c r="F31" s="38">
        <v>557281655</v>
      </c>
      <c r="G31" s="38"/>
      <c r="H31" s="38">
        <v>-1680700749</v>
      </c>
      <c r="I31" s="38"/>
      <c r="J31" s="238">
        <f t="shared" si="1"/>
        <v>-1123419094</v>
      </c>
      <c r="K31" s="57">
        <f t="shared" si="2"/>
        <v>3.0748618450928593E-3</v>
      </c>
      <c r="L31" s="57"/>
      <c r="M31" s="38">
        <v>409814636</v>
      </c>
      <c r="N31" s="38">
        <v>916135000</v>
      </c>
      <c r="O31" s="38">
        <v>-9779869149</v>
      </c>
      <c r="P31" s="38"/>
      <c r="Q31" s="38">
        <v>-2146473101</v>
      </c>
      <c r="R31" s="38"/>
      <c r="S31" s="238">
        <f t="shared" si="0"/>
        <v>-11516527614</v>
      </c>
      <c r="T31" s="224"/>
      <c r="U31" s="57">
        <f>S31/درآمدها!$J$4</f>
        <v>3.6005579405791563E-2</v>
      </c>
    </row>
    <row r="32" spans="1:21" s="218" customFormat="1" ht="42.75" customHeight="1">
      <c r="A32" s="218">
        <v>22</v>
      </c>
      <c r="B32" s="229" t="s">
        <v>263</v>
      </c>
      <c r="C32" s="219"/>
      <c r="D32" s="240">
        <f>'درآمد سود سهام'!M117</f>
        <v>6358606290</v>
      </c>
      <c r="E32" s="38"/>
      <c r="F32" s="38">
        <v>-9206299527</v>
      </c>
      <c r="G32" s="38"/>
      <c r="H32" s="38">
        <v>-1530367531</v>
      </c>
      <c r="I32" s="38"/>
      <c r="J32" s="238">
        <f t="shared" si="1"/>
        <v>-4378060768</v>
      </c>
      <c r="K32" s="57">
        <f t="shared" si="2"/>
        <v>1.1983000896921857E-2</v>
      </c>
      <c r="L32" s="57"/>
      <c r="M32" s="38">
        <v>6358606290</v>
      </c>
      <c r="N32" s="38"/>
      <c r="O32" s="38">
        <v>-21550034715</v>
      </c>
      <c r="P32" s="38"/>
      <c r="Q32" s="38">
        <v>-12752206879</v>
      </c>
      <c r="R32" s="38"/>
      <c r="S32" s="238">
        <f t="shared" si="0"/>
        <v>-27943635304</v>
      </c>
      <c r="T32" s="224"/>
      <c r="U32" s="57">
        <f>S32/درآمدها!$J$4</f>
        <v>8.7363727466042831E-2</v>
      </c>
    </row>
    <row r="33" spans="1:21" s="218" customFormat="1" ht="42.75" customHeight="1">
      <c r="A33" s="218">
        <v>23</v>
      </c>
      <c r="B33" s="229" t="s">
        <v>255</v>
      </c>
      <c r="C33" s="219"/>
      <c r="D33" s="240">
        <v>0</v>
      </c>
      <c r="E33" s="38"/>
      <c r="F33" s="38">
        <v>-6865183105</v>
      </c>
      <c r="G33" s="38"/>
      <c r="H33" s="38">
        <v>-157454630</v>
      </c>
      <c r="I33" s="38"/>
      <c r="J33" s="238">
        <f t="shared" si="1"/>
        <v>-7022637735</v>
      </c>
      <c r="K33" s="57">
        <f t="shared" si="2"/>
        <v>1.9221358207804181E-2</v>
      </c>
      <c r="L33" s="57"/>
      <c r="M33" s="38">
        <v>916135740</v>
      </c>
      <c r="N33" s="38"/>
      <c r="O33" s="38">
        <v>-1054530653</v>
      </c>
      <c r="P33" s="38"/>
      <c r="Q33" s="38">
        <v>-2447540563</v>
      </c>
      <c r="R33" s="38"/>
      <c r="S33" s="238">
        <f t="shared" si="0"/>
        <v>-2585935476</v>
      </c>
      <c r="T33" s="224"/>
      <c r="U33" s="57">
        <f>S33/درآمدها!$J$4</f>
        <v>8.0847377126231253E-3</v>
      </c>
    </row>
    <row r="34" spans="1:21" s="218" customFormat="1" ht="42.75" customHeight="1">
      <c r="A34" s="218">
        <v>24</v>
      </c>
      <c r="B34" s="229" t="s">
        <v>236</v>
      </c>
      <c r="C34" s="219"/>
      <c r="D34" s="240">
        <v>0</v>
      </c>
      <c r="E34" s="38"/>
      <c r="F34" s="38">
        <v>1687648608</v>
      </c>
      <c r="G34" s="38"/>
      <c r="H34" s="38">
        <v>-1714720772</v>
      </c>
      <c r="I34" s="38"/>
      <c r="J34" s="238">
        <f t="shared" si="1"/>
        <v>-27072164</v>
      </c>
      <c r="K34" s="57">
        <f t="shared" si="2"/>
        <v>7.4098049955074454E-5</v>
      </c>
      <c r="L34" s="57"/>
      <c r="M34" s="38">
        <v>0</v>
      </c>
      <c r="N34" s="38"/>
      <c r="O34" s="38">
        <v>-12567553424</v>
      </c>
      <c r="P34" s="38"/>
      <c r="Q34" s="38">
        <v>-17114838861</v>
      </c>
      <c r="R34" s="38"/>
      <c r="S34" s="238">
        <f t="shared" si="0"/>
        <v>-29682392285</v>
      </c>
      <c r="T34" s="224"/>
      <c r="U34" s="57">
        <f>S34/درآمدها!$J$4</f>
        <v>9.2799823713549293E-2</v>
      </c>
    </row>
    <row r="35" spans="1:21" s="218" customFormat="1" ht="42.75" customHeight="1">
      <c r="A35" s="218">
        <v>25</v>
      </c>
      <c r="B35" s="229" t="s">
        <v>218</v>
      </c>
      <c r="C35" s="219"/>
      <c r="D35" s="240">
        <v>0</v>
      </c>
      <c r="E35" s="38"/>
      <c r="F35" s="38">
        <v>1832448969</v>
      </c>
      <c r="G35" s="38"/>
      <c r="H35" s="38">
        <v>-135863643</v>
      </c>
      <c r="I35" s="38"/>
      <c r="J35" s="238">
        <f t="shared" si="1"/>
        <v>1696585326</v>
      </c>
      <c r="K35" s="57">
        <f t="shared" si="2"/>
        <v>-4.6436503649650712E-3</v>
      </c>
      <c r="L35" s="57"/>
      <c r="M35" s="38">
        <v>0</v>
      </c>
      <c r="N35" s="38"/>
      <c r="O35" s="38">
        <v>-2298235496</v>
      </c>
      <c r="P35" s="38"/>
      <c r="Q35" s="38">
        <v>-46159832</v>
      </c>
      <c r="R35" s="38"/>
      <c r="S35" s="238">
        <f t="shared" si="0"/>
        <v>-2344395328</v>
      </c>
      <c r="T35" s="224"/>
      <c r="U35" s="57">
        <f>S35/درآمدها!$J$4</f>
        <v>7.329580145169508E-3</v>
      </c>
    </row>
    <row r="36" spans="1:21" s="218" customFormat="1" ht="42.75" customHeight="1">
      <c r="A36" s="218">
        <v>26</v>
      </c>
      <c r="B36" s="229" t="s">
        <v>219</v>
      </c>
      <c r="C36" s="219"/>
      <c r="D36" s="240">
        <v>0</v>
      </c>
      <c r="E36" s="38"/>
      <c r="F36" s="38">
        <v>-1459670711</v>
      </c>
      <c r="G36" s="38"/>
      <c r="H36" s="38">
        <v>-1895535013</v>
      </c>
      <c r="I36" s="38"/>
      <c r="J36" s="238">
        <f t="shared" si="1"/>
        <v>-3355205724</v>
      </c>
      <c r="K36" s="57">
        <f t="shared" si="2"/>
        <v>9.1833885664442533E-3</v>
      </c>
      <c r="L36" s="57"/>
      <c r="M36" s="38">
        <v>0</v>
      </c>
      <c r="N36" s="38"/>
      <c r="O36" s="38">
        <v>-13019679475</v>
      </c>
      <c r="P36" s="38"/>
      <c r="Q36" s="38">
        <v>-3483537977</v>
      </c>
      <c r="R36" s="38"/>
      <c r="S36" s="238">
        <f t="shared" si="0"/>
        <v>-16503217452</v>
      </c>
      <c r="T36" s="224"/>
      <c r="U36" s="57">
        <f>S36/درآمدها!$J$4</f>
        <v>5.1596099652180379E-2</v>
      </c>
    </row>
    <row r="37" spans="1:21" s="218" customFormat="1" ht="42.75" customHeight="1">
      <c r="A37" s="218">
        <v>27</v>
      </c>
      <c r="B37" s="229" t="s">
        <v>220</v>
      </c>
      <c r="C37" s="219"/>
      <c r="D37" s="240">
        <v>0</v>
      </c>
      <c r="E37" s="38"/>
      <c r="F37" s="38">
        <v>-571731148</v>
      </c>
      <c r="G37" s="38"/>
      <c r="H37" s="38">
        <v>-779700245</v>
      </c>
      <c r="I37" s="38"/>
      <c r="J37" s="238">
        <f t="shared" si="1"/>
        <v>-1351431393</v>
      </c>
      <c r="K37" s="57">
        <f t="shared" si="2"/>
        <v>3.6989444534012814E-3</v>
      </c>
      <c r="L37" s="57"/>
      <c r="M37" s="38">
        <v>0</v>
      </c>
      <c r="N37" s="38">
        <v>589536690</v>
      </c>
      <c r="O37" s="38">
        <v>-4543835262</v>
      </c>
      <c r="P37" s="38"/>
      <c r="Q37" s="38">
        <v>-284000624</v>
      </c>
      <c r="R37" s="38"/>
      <c r="S37" s="238">
        <f t="shared" si="0"/>
        <v>-4827835886</v>
      </c>
      <c r="T37" s="224"/>
      <c r="U37" s="57">
        <f>S37/درآمدها!$J$4</f>
        <v>1.5093875009702476E-2</v>
      </c>
    </row>
    <row r="38" spans="1:21" s="218" customFormat="1" ht="42.75" customHeight="1">
      <c r="A38" s="218">
        <v>28</v>
      </c>
      <c r="B38" s="229" t="s">
        <v>100</v>
      </c>
      <c r="C38" s="219"/>
      <c r="D38" s="240">
        <v>0</v>
      </c>
      <c r="E38" s="38"/>
      <c r="F38" s="38">
        <v>-662129816</v>
      </c>
      <c r="G38" s="38"/>
      <c r="H38" s="38">
        <v>-112294739</v>
      </c>
      <c r="I38" s="38"/>
      <c r="J38" s="238">
        <f t="shared" si="1"/>
        <v>-774424555</v>
      </c>
      <c r="K38" s="57">
        <f t="shared" si="2"/>
        <v>2.1196439768474476E-3</v>
      </c>
      <c r="L38" s="57"/>
      <c r="M38" s="38">
        <v>0</v>
      </c>
      <c r="N38" s="38"/>
      <c r="O38" s="38">
        <v>-586377010</v>
      </c>
      <c r="P38" s="38"/>
      <c r="Q38" s="38">
        <v>836661593</v>
      </c>
      <c r="R38" s="38"/>
      <c r="S38" s="238">
        <f t="shared" si="0"/>
        <v>250284583</v>
      </c>
      <c r="T38" s="224"/>
      <c r="U38" s="57">
        <f>S38/درآمدها!$J$4</f>
        <v>-7.8249640250043601E-4</v>
      </c>
    </row>
    <row r="39" spans="1:21" s="218" customFormat="1" ht="42.75" customHeight="1">
      <c r="A39" s="218">
        <v>29</v>
      </c>
      <c r="B39" s="229" t="s">
        <v>99</v>
      </c>
      <c r="C39" s="219"/>
      <c r="D39" s="240">
        <v>0</v>
      </c>
      <c r="E39" s="38"/>
      <c r="F39" s="38">
        <v>5380850949</v>
      </c>
      <c r="G39" s="38"/>
      <c r="H39" s="38">
        <v>-1627531552</v>
      </c>
      <c r="I39" s="38"/>
      <c r="J39" s="238">
        <f t="shared" si="1"/>
        <v>3753319397</v>
      </c>
      <c r="K39" s="57">
        <f t="shared" si="2"/>
        <v>-1.0273048293304367E-2</v>
      </c>
      <c r="L39" s="57"/>
      <c r="M39" s="38">
        <v>589536690</v>
      </c>
      <c r="N39" s="38">
        <v>2557135750</v>
      </c>
      <c r="O39" s="38">
        <v>-8845002498</v>
      </c>
      <c r="P39" s="38"/>
      <c r="Q39" s="38">
        <v>-2269778894</v>
      </c>
      <c r="R39" s="38"/>
      <c r="S39" s="238">
        <f t="shared" si="0"/>
        <v>-10525244702</v>
      </c>
      <c r="T39" s="224"/>
      <c r="U39" s="57">
        <f>S39/درآمدها!$J$4</f>
        <v>3.2906406044002211E-2</v>
      </c>
    </row>
    <row r="40" spans="1:21" s="218" customFormat="1" ht="42.75" customHeight="1">
      <c r="A40" s="218">
        <v>30</v>
      </c>
      <c r="B40" s="229" t="s">
        <v>98</v>
      </c>
      <c r="C40" s="219"/>
      <c r="D40" s="240">
        <v>0</v>
      </c>
      <c r="E40" s="38"/>
      <c r="F40" s="38">
        <v>3603738764</v>
      </c>
      <c r="G40" s="38"/>
      <c r="H40" s="38">
        <v>-333956847</v>
      </c>
      <c r="I40" s="38"/>
      <c r="J40" s="238">
        <f t="shared" si="1"/>
        <v>3269781917</v>
      </c>
      <c r="K40" s="57">
        <f t="shared" si="2"/>
        <v>-8.9495787565436261E-3</v>
      </c>
      <c r="L40" s="57"/>
      <c r="M40" s="38">
        <v>0</v>
      </c>
      <c r="N40" s="38"/>
      <c r="O40" s="38">
        <v>-437471669</v>
      </c>
      <c r="P40" s="38"/>
      <c r="Q40" s="38">
        <v>-626810917</v>
      </c>
      <c r="R40" s="38"/>
      <c r="S40" s="238">
        <f t="shared" si="0"/>
        <v>-1064282586</v>
      </c>
      <c r="T40" s="224"/>
      <c r="U40" s="57">
        <f>S40/درآمدها!$J$4</f>
        <v>3.3274014915607524E-3</v>
      </c>
    </row>
    <row r="41" spans="1:21" s="218" customFormat="1" ht="42.75" customHeight="1">
      <c r="A41" s="218">
        <v>31</v>
      </c>
      <c r="B41" s="229" t="s">
        <v>97</v>
      </c>
      <c r="C41" s="219"/>
      <c r="D41" s="240">
        <v>0</v>
      </c>
      <c r="E41" s="38"/>
      <c r="F41" s="38">
        <v>668053722</v>
      </c>
      <c r="G41" s="38"/>
      <c r="H41" s="38">
        <v>-494512632</v>
      </c>
      <c r="I41" s="38"/>
      <c r="J41" s="238">
        <f t="shared" si="1"/>
        <v>173541090</v>
      </c>
      <c r="K41" s="57">
        <f t="shared" si="2"/>
        <v>-4.7499181654182024E-4</v>
      </c>
      <c r="L41" s="57"/>
      <c r="M41" s="38">
        <v>2557135750</v>
      </c>
      <c r="N41" s="38"/>
      <c r="O41" s="38">
        <v>-12477025185</v>
      </c>
      <c r="P41" s="38"/>
      <c r="Q41" s="38">
        <v>-1130107328</v>
      </c>
      <c r="R41" s="38"/>
      <c r="S41" s="238">
        <f t="shared" si="0"/>
        <v>-11049996763</v>
      </c>
      <c r="T41" s="224"/>
      <c r="U41" s="57">
        <f>S41/درآمدها!$J$4</f>
        <v>3.4547004897576783E-2</v>
      </c>
    </row>
    <row r="42" spans="1:21" s="218" customFormat="1" ht="42.75" customHeight="1">
      <c r="A42" s="218">
        <v>32</v>
      </c>
      <c r="B42" s="229" t="s">
        <v>96</v>
      </c>
      <c r="C42" s="219"/>
      <c r="D42" s="240">
        <v>0</v>
      </c>
      <c r="E42" s="38"/>
      <c r="F42" s="38">
        <v>-3021270582</v>
      </c>
      <c r="G42" s="38"/>
      <c r="H42" s="38">
        <v>1760223353</v>
      </c>
      <c r="I42" s="38"/>
      <c r="J42" s="238">
        <f t="shared" si="1"/>
        <v>-1261047229</v>
      </c>
      <c r="K42" s="57">
        <f t="shared" si="2"/>
        <v>3.4515578647554813E-3</v>
      </c>
      <c r="L42" s="57"/>
      <c r="M42" s="38">
        <v>0</v>
      </c>
      <c r="N42" s="38"/>
      <c r="O42" s="38">
        <v>1402091273</v>
      </c>
      <c r="P42" s="38"/>
      <c r="Q42" s="38">
        <v>11317297777</v>
      </c>
      <c r="R42" s="38"/>
      <c r="S42" s="238">
        <f t="shared" si="0"/>
        <v>12719389050</v>
      </c>
      <c r="T42" s="224"/>
      <c r="U42" s="57">
        <f>S42/درآمدها!$J$4</f>
        <v>-3.976623751383216E-2</v>
      </c>
    </row>
    <row r="43" spans="1:21" s="218" customFormat="1" ht="42.75" customHeight="1">
      <c r="A43" s="218">
        <v>33</v>
      </c>
      <c r="B43" s="229" t="s">
        <v>95</v>
      </c>
      <c r="C43" s="219"/>
      <c r="D43" s="240">
        <v>0</v>
      </c>
      <c r="E43" s="38"/>
      <c r="F43" s="38">
        <v>-2899539080</v>
      </c>
      <c r="G43" s="38"/>
      <c r="H43" s="38">
        <v>-981594609</v>
      </c>
      <c r="I43" s="38"/>
      <c r="J43" s="238">
        <f t="shared" si="1"/>
        <v>-3881133689</v>
      </c>
      <c r="K43" s="57">
        <f t="shared" si="2"/>
        <v>1.0622883267471503E-2</v>
      </c>
      <c r="L43" s="57"/>
      <c r="M43" s="38">
        <v>0</v>
      </c>
      <c r="N43" s="38">
        <v>674234184</v>
      </c>
      <c r="O43" s="38">
        <v>-8199222775</v>
      </c>
      <c r="P43" s="38"/>
      <c r="Q43" s="38">
        <v>-1967095864</v>
      </c>
      <c r="R43" s="38"/>
      <c r="S43" s="238">
        <f t="shared" si="0"/>
        <v>-10166318639</v>
      </c>
      <c r="T43" s="224"/>
      <c r="U43" s="57">
        <f>S43/درآمدها!$J$4</f>
        <v>3.178425001787117E-2</v>
      </c>
    </row>
    <row r="44" spans="1:21" s="218" customFormat="1" ht="42.75" customHeight="1">
      <c r="A44" s="218">
        <v>34</v>
      </c>
      <c r="B44" s="229" t="s">
        <v>94</v>
      </c>
      <c r="C44" s="219"/>
      <c r="D44" s="240">
        <v>0</v>
      </c>
      <c r="E44" s="38"/>
      <c r="F44" s="38">
        <v>2498397316</v>
      </c>
      <c r="G44" s="38"/>
      <c r="H44" s="38">
        <v>875820884</v>
      </c>
      <c r="I44" s="38"/>
      <c r="J44" s="238">
        <f t="shared" si="1"/>
        <v>3374218200</v>
      </c>
      <c r="K44" s="57">
        <f t="shared" si="2"/>
        <v>-9.2354267927352018E-3</v>
      </c>
      <c r="L44" s="57"/>
      <c r="M44" s="38">
        <v>0</v>
      </c>
      <c r="N44" s="38">
        <v>4153430160</v>
      </c>
      <c r="O44" s="38">
        <v>7851843397</v>
      </c>
      <c r="P44" s="38"/>
      <c r="Q44" s="38">
        <v>878486759</v>
      </c>
      <c r="R44" s="38"/>
      <c r="S44" s="238">
        <f t="shared" si="0"/>
        <v>8730330156</v>
      </c>
      <c r="T44" s="224"/>
      <c r="U44" s="57">
        <f>S44/درآمدها!$J$4</f>
        <v>-2.7294737285960078E-2</v>
      </c>
    </row>
    <row r="45" spans="1:21" s="218" customFormat="1" ht="42.75" customHeight="1">
      <c r="A45" s="218">
        <v>35</v>
      </c>
      <c r="B45" s="229" t="s">
        <v>93</v>
      </c>
      <c r="C45" s="219"/>
      <c r="D45" s="240">
        <v>0</v>
      </c>
      <c r="E45" s="38"/>
      <c r="F45" s="38">
        <v>-5634116761</v>
      </c>
      <c r="G45" s="38"/>
      <c r="H45" s="38">
        <v>-880325664</v>
      </c>
      <c r="I45" s="38"/>
      <c r="J45" s="238">
        <f t="shared" si="1"/>
        <v>-6514442425</v>
      </c>
      <c r="K45" s="57">
        <f t="shared" si="2"/>
        <v>1.7830398790325972E-2</v>
      </c>
      <c r="L45" s="57"/>
      <c r="M45" s="38">
        <v>674234184</v>
      </c>
      <c r="N45" s="38">
        <v>338041787</v>
      </c>
      <c r="O45" s="38">
        <v>-7992016367</v>
      </c>
      <c r="P45" s="38"/>
      <c r="Q45" s="38">
        <v>-1129828571</v>
      </c>
      <c r="R45" s="38"/>
      <c r="S45" s="238">
        <f t="shared" si="0"/>
        <v>-8447610754</v>
      </c>
      <c r="T45" s="224"/>
      <c r="U45" s="57">
        <f>S45/درآمدها!$J$4</f>
        <v>2.6410835799378803E-2</v>
      </c>
    </row>
    <row r="46" spans="1:21" s="218" customFormat="1" ht="42.75" customHeight="1">
      <c r="A46" s="218">
        <v>36</v>
      </c>
      <c r="B46" s="229" t="s">
        <v>92</v>
      </c>
      <c r="C46" s="219"/>
      <c r="D46" s="240">
        <v>0</v>
      </c>
      <c r="E46" s="38"/>
      <c r="F46" s="38">
        <v>-3553864622</v>
      </c>
      <c r="G46" s="38"/>
      <c r="H46" s="38">
        <v>-1849638217</v>
      </c>
      <c r="I46" s="38"/>
      <c r="J46" s="238">
        <f t="shared" si="1"/>
        <v>-5403502839</v>
      </c>
      <c r="K46" s="57">
        <f t="shared" si="2"/>
        <v>1.4789694067183126E-2</v>
      </c>
      <c r="L46" s="57"/>
      <c r="M46" s="38">
        <v>4153430160</v>
      </c>
      <c r="N46" s="38">
        <v>2408312550</v>
      </c>
      <c r="O46" s="38">
        <v>-12476949389</v>
      </c>
      <c r="P46" s="38"/>
      <c r="Q46" s="38">
        <v>-5504255549</v>
      </c>
      <c r="R46" s="38"/>
      <c r="S46" s="238">
        <f t="shared" si="0"/>
        <v>-13827774778</v>
      </c>
      <c r="T46" s="224"/>
      <c r="U46" s="57">
        <f>S46/درآمدها!$J$4</f>
        <v>4.3231524246027032E-2</v>
      </c>
    </row>
    <row r="47" spans="1:21" s="218" customFormat="1" ht="42.75" customHeight="1">
      <c r="A47" s="218">
        <v>37</v>
      </c>
      <c r="B47" s="229" t="s">
        <v>91</v>
      </c>
      <c r="C47" s="219"/>
      <c r="D47" s="240">
        <v>0</v>
      </c>
      <c r="E47" s="38"/>
      <c r="F47" s="38">
        <v>-2615834526</v>
      </c>
      <c r="G47" s="38"/>
      <c r="H47" s="38">
        <v>-350417312</v>
      </c>
      <c r="I47" s="38"/>
      <c r="J47" s="238">
        <f t="shared" si="1"/>
        <v>-2966251838</v>
      </c>
      <c r="K47" s="57">
        <f t="shared" si="2"/>
        <v>8.1187996966720286E-3</v>
      </c>
      <c r="L47" s="57"/>
      <c r="M47" s="38">
        <v>338041787</v>
      </c>
      <c r="N47" s="38"/>
      <c r="O47" s="38">
        <v>-8744554424</v>
      </c>
      <c r="P47" s="38"/>
      <c r="Q47" s="38">
        <v>-914190037</v>
      </c>
      <c r="R47" s="38"/>
      <c r="S47" s="238">
        <f t="shared" si="0"/>
        <v>-9320702674</v>
      </c>
      <c r="T47" s="224"/>
      <c r="U47" s="57">
        <f>S47/درآمدها!$J$4</f>
        <v>2.9140493688263627E-2</v>
      </c>
    </row>
    <row r="48" spans="1:21" s="218" customFormat="1" ht="42.75" customHeight="1">
      <c r="A48" s="218">
        <v>38</v>
      </c>
      <c r="B48" s="229" t="s">
        <v>90</v>
      </c>
      <c r="C48" s="219"/>
      <c r="D48" s="240">
        <v>0</v>
      </c>
      <c r="E48" s="38"/>
      <c r="F48" s="38">
        <v>1096674963</v>
      </c>
      <c r="G48" s="38"/>
      <c r="H48" s="38">
        <v>-3329435591</v>
      </c>
      <c r="I48" s="38"/>
      <c r="J48" s="238">
        <f t="shared" si="1"/>
        <v>-2232760628</v>
      </c>
      <c r="K48" s="57">
        <f t="shared" si="2"/>
        <v>6.1111926091784686E-3</v>
      </c>
      <c r="L48" s="57"/>
      <c r="M48" s="38">
        <v>2408312550</v>
      </c>
      <c r="N48" s="38"/>
      <c r="O48" s="38">
        <v>-19391715822</v>
      </c>
      <c r="P48" s="38"/>
      <c r="Q48" s="38">
        <v>-5697450973</v>
      </c>
      <c r="R48" s="38"/>
      <c r="S48" s="238">
        <f t="shared" si="0"/>
        <v>-22680854245</v>
      </c>
      <c r="T48" s="224"/>
      <c r="U48" s="57">
        <f>S48/درآمدها!$J$4</f>
        <v>7.0910028255113264E-2</v>
      </c>
    </row>
    <row r="49" spans="1:21" s="218" customFormat="1" ht="42.75" customHeight="1">
      <c r="A49" s="218">
        <v>39</v>
      </c>
      <c r="B49" s="229" t="s">
        <v>89</v>
      </c>
      <c r="C49" s="219"/>
      <c r="D49" s="240">
        <v>0</v>
      </c>
      <c r="E49" s="38"/>
      <c r="F49" s="38">
        <v>0</v>
      </c>
      <c r="G49" s="38"/>
      <c r="H49" s="38">
        <v>0</v>
      </c>
      <c r="I49" s="38"/>
      <c r="J49" s="238">
        <f t="shared" si="1"/>
        <v>0</v>
      </c>
      <c r="K49" s="57">
        <f t="shared" si="2"/>
        <v>0</v>
      </c>
      <c r="L49" s="57"/>
      <c r="M49" s="38">
        <v>0</v>
      </c>
      <c r="N49" s="38"/>
      <c r="O49" s="38">
        <v>0</v>
      </c>
      <c r="P49" s="38"/>
      <c r="Q49" s="38">
        <v>-179485186</v>
      </c>
      <c r="R49" s="38"/>
      <c r="S49" s="238">
        <f t="shared" si="0"/>
        <v>-179485186</v>
      </c>
      <c r="T49" s="224"/>
      <c r="U49" s="57">
        <f>S49/درآمدها!$J$4</f>
        <v>5.6114727748581147E-4</v>
      </c>
    </row>
    <row r="50" spans="1:21" s="218" customFormat="1" ht="42.75" customHeight="1">
      <c r="A50" s="218">
        <v>40</v>
      </c>
      <c r="B50" s="229" t="s">
        <v>379</v>
      </c>
      <c r="C50" s="219"/>
      <c r="D50" s="240">
        <v>0</v>
      </c>
      <c r="E50" s="38"/>
      <c r="F50" s="38">
        <v>-3183522351</v>
      </c>
      <c r="G50" s="38"/>
      <c r="H50" s="38">
        <v>-562531218</v>
      </c>
      <c r="I50" s="38"/>
      <c r="J50" s="238">
        <f t="shared" si="1"/>
        <v>-3746053569</v>
      </c>
      <c r="K50" s="57">
        <f t="shared" si="2"/>
        <v>1.0253161309533547E-2</v>
      </c>
      <c r="L50" s="57"/>
      <c r="M50" s="38">
        <v>0</v>
      </c>
      <c r="N50" s="38"/>
      <c r="O50" s="38">
        <v>-5758927511</v>
      </c>
      <c r="P50" s="38"/>
      <c r="Q50" s="38">
        <v>-577603454</v>
      </c>
      <c r="R50" s="38"/>
      <c r="S50" s="238">
        <f t="shared" si="0"/>
        <v>-6336530965</v>
      </c>
      <c r="T50" s="224"/>
      <c r="U50" s="57">
        <f>S50/درآمدها!$J$4</f>
        <v>1.9810699584501039E-2</v>
      </c>
    </row>
    <row r="51" spans="1:21" s="218" customFormat="1" ht="42.75" customHeight="1">
      <c r="A51" s="218">
        <v>41</v>
      </c>
      <c r="B51" s="229" t="s">
        <v>417</v>
      </c>
      <c r="C51" s="219"/>
      <c r="D51" s="240">
        <v>0</v>
      </c>
      <c r="E51" s="38"/>
      <c r="F51" s="38">
        <v>-5193150959</v>
      </c>
      <c r="G51" s="38"/>
      <c r="H51" s="38">
        <v>-413326850</v>
      </c>
      <c r="I51" s="38"/>
      <c r="J51" s="238">
        <f t="shared" si="1"/>
        <v>-5606477809</v>
      </c>
      <c r="K51" s="57">
        <f t="shared" si="2"/>
        <v>1.5345248084464113E-2</v>
      </c>
      <c r="L51" s="57"/>
      <c r="M51" s="38">
        <v>0</v>
      </c>
      <c r="N51" s="38"/>
      <c r="O51" s="38">
        <v>-4592706526</v>
      </c>
      <c r="P51" s="38"/>
      <c r="Q51" s="38">
        <v>-380914761</v>
      </c>
      <c r="R51" s="38"/>
      <c r="S51" s="238">
        <f t="shared" si="0"/>
        <v>-4973621287</v>
      </c>
      <c r="T51" s="224"/>
      <c r="U51" s="57">
        <f>S51/درآمدها!$J$4</f>
        <v>1.5549662379632422E-2</v>
      </c>
    </row>
    <row r="52" spans="1:21" s="218" customFormat="1" ht="42.75" customHeight="1">
      <c r="A52" s="218">
        <v>42</v>
      </c>
      <c r="B52" s="229" t="s">
        <v>383</v>
      </c>
      <c r="C52" s="219"/>
      <c r="D52" s="240">
        <v>0</v>
      </c>
      <c r="E52" s="38"/>
      <c r="F52" s="38">
        <v>5420696867</v>
      </c>
      <c r="G52" s="38"/>
      <c r="H52" s="38">
        <v>1285363239</v>
      </c>
      <c r="I52" s="38"/>
      <c r="J52" s="238">
        <f t="shared" si="1"/>
        <v>6706060106</v>
      </c>
      <c r="K52" s="57">
        <f t="shared" si="2"/>
        <v>-1.8354867262776624E-2</v>
      </c>
      <c r="L52" s="57"/>
      <c r="M52" s="38">
        <v>0</v>
      </c>
      <c r="N52" s="38"/>
      <c r="O52" s="38">
        <v>13153391649</v>
      </c>
      <c r="P52" s="38"/>
      <c r="Q52" s="38">
        <v>1327646511</v>
      </c>
      <c r="R52" s="38"/>
      <c r="S52" s="238">
        <f t="shared" si="0"/>
        <v>14481038160</v>
      </c>
      <c r="T52" s="224"/>
      <c r="U52" s="57">
        <f>S52/درآمدها!$J$4</f>
        <v>-4.5273904324628467E-2</v>
      </c>
    </row>
    <row r="53" spans="1:21" s="218" customFormat="1" ht="42.75" customHeight="1">
      <c r="A53" s="218">
        <v>43</v>
      </c>
      <c r="B53" s="229" t="s">
        <v>392</v>
      </c>
      <c r="C53" s="219"/>
      <c r="D53" s="240">
        <v>0</v>
      </c>
      <c r="E53" s="38"/>
      <c r="F53" s="38">
        <v>5839529833</v>
      </c>
      <c r="G53" s="38"/>
      <c r="H53" s="38">
        <v>822506011</v>
      </c>
      <c r="I53" s="38"/>
      <c r="J53" s="238">
        <f t="shared" si="1"/>
        <v>6662035844</v>
      </c>
      <c r="K53" s="57">
        <f t="shared" si="2"/>
        <v>-1.8234370358099508E-2</v>
      </c>
      <c r="L53" s="57"/>
      <c r="M53" s="38">
        <v>0</v>
      </c>
      <c r="N53" s="38"/>
      <c r="O53" s="38">
        <v>3564687202</v>
      </c>
      <c r="P53" s="38"/>
      <c r="Q53" s="38">
        <v>814052818</v>
      </c>
      <c r="R53" s="38"/>
      <c r="S53" s="238">
        <f t="shared" si="0"/>
        <v>4378740020</v>
      </c>
      <c r="T53" s="224"/>
      <c r="U53" s="57">
        <f>S53/درآمدها!$J$4</f>
        <v>-1.3689809704078685E-2</v>
      </c>
    </row>
    <row r="54" spans="1:21" s="218" customFormat="1" ht="42.75" customHeight="1">
      <c r="A54" s="218">
        <v>44</v>
      </c>
      <c r="B54" s="229" t="s">
        <v>370</v>
      </c>
      <c r="C54" s="219"/>
      <c r="D54" s="240">
        <v>0</v>
      </c>
      <c r="E54" s="38"/>
      <c r="F54" s="38">
        <v>-2270147583</v>
      </c>
      <c r="G54" s="38"/>
      <c r="H54" s="38">
        <v>-264572877</v>
      </c>
      <c r="I54" s="38"/>
      <c r="J54" s="238">
        <f t="shared" si="1"/>
        <v>-2534720460</v>
      </c>
      <c r="K54" s="57">
        <f t="shared" si="2"/>
        <v>6.9376738138565239E-3</v>
      </c>
      <c r="L54" s="57"/>
      <c r="M54" s="38">
        <v>0</v>
      </c>
      <c r="N54" s="38"/>
      <c r="O54" s="38">
        <v>-2496313312</v>
      </c>
      <c r="P54" s="38"/>
      <c r="Q54" s="38">
        <v>-264176652</v>
      </c>
      <c r="R54" s="38"/>
      <c r="S54" s="238">
        <f t="shared" si="0"/>
        <v>-2760489964</v>
      </c>
      <c r="T54" s="224"/>
      <c r="U54" s="57">
        <f>S54/درآمدها!$J$4</f>
        <v>8.6304695242397662E-3</v>
      </c>
    </row>
    <row r="55" spans="1:21" s="218" customFormat="1" ht="42.75" customHeight="1">
      <c r="A55" s="218">
        <v>45</v>
      </c>
      <c r="B55" s="229" t="s">
        <v>371</v>
      </c>
      <c r="C55" s="219"/>
      <c r="D55" s="240">
        <v>0</v>
      </c>
      <c r="E55" s="38"/>
      <c r="F55" s="38">
        <v>-2251877176</v>
      </c>
      <c r="G55" s="38"/>
      <c r="H55" s="38">
        <v>102809750</v>
      </c>
      <c r="I55" s="38"/>
      <c r="J55" s="238">
        <f t="shared" si="1"/>
        <v>-2149067426</v>
      </c>
      <c r="K55" s="57">
        <f t="shared" si="2"/>
        <v>5.8821195634220919E-3</v>
      </c>
      <c r="L55" s="57"/>
      <c r="M55" s="38">
        <v>0</v>
      </c>
      <c r="N55" s="38"/>
      <c r="O55" s="38">
        <v>1964537808</v>
      </c>
      <c r="P55" s="38"/>
      <c r="Q55" s="38">
        <v>212055025</v>
      </c>
      <c r="R55" s="38"/>
      <c r="S55" s="238">
        <f t="shared" si="0"/>
        <v>2176592833</v>
      </c>
      <c r="T55" s="224"/>
      <c r="U55" s="57">
        <f>S55/درآمدها!$J$4</f>
        <v>-6.8049579447357822E-3</v>
      </c>
    </row>
    <row r="56" spans="1:21" s="218" customFormat="1" ht="42.75" customHeight="1">
      <c r="A56" s="218">
        <v>46</v>
      </c>
      <c r="B56" s="229" t="s">
        <v>352</v>
      </c>
      <c r="C56" s="219"/>
      <c r="D56" s="240">
        <v>0</v>
      </c>
      <c r="E56" s="38"/>
      <c r="F56" s="38">
        <v>-1687681808</v>
      </c>
      <c r="G56" s="38"/>
      <c r="H56" s="38">
        <v>638099279</v>
      </c>
      <c r="I56" s="38"/>
      <c r="J56" s="238">
        <f t="shared" si="1"/>
        <v>-1049582529</v>
      </c>
      <c r="K56" s="57">
        <f t="shared" si="2"/>
        <v>2.8727669744397005E-3</v>
      </c>
      <c r="L56" s="57"/>
      <c r="M56" s="38">
        <v>0</v>
      </c>
      <c r="N56" s="38"/>
      <c r="O56" s="38">
        <v>2732292939</v>
      </c>
      <c r="P56" s="38"/>
      <c r="Q56" s="38">
        <v>614564342</v>
      </c>
      <c r="R56" s="38"/>
      <c r="S56" s="238">
        <f t="shared" si="0"/>
        <v>3346857281</v>
      </c>
      <c r="T56" s="224"/>
      <c r="U56" s="57">
        <f>S56/درآمدها!$J$4</f>
        <v>-1.0463703959204275E-2</v>
      </c>
    </row>
    <row r="57" spans="1:21" s="218" customFormat="1" ht="42.75" customHeight="1">
      <c r="A57" s="218">
        <v>47</v>
      </c>
      <c r="B57" s="229" t="s">
        <v>347</v>
      </c>
      <c r="C57" s="219"/>
      <c r="D57" s="240">
        <v>0</v>
      </c>
      <c r="E57" s="38"/>
      <c r="F57" s="38">
        <v>-2759577898</v>
      </c>
      <c r="G57" s="38"/>
      <c r="H57" s="38">
        <v>-320767494</v>
      </c>
      <c r="I57" s="38"/>
      <c r="J57" s="238">
        <f t="shared" si="1"/>
        <v>-3080345392</v>
      </c>
      <c r="K57" s="57">
        <f t="shared" si="2"/>
        <v>8.4310802319053392E-3</v>
      </c>
      <c r="L57" s="57"/>
      <c r="M57" s="38">
        <v>0</v>
      </c>
      <c r="N57" s="38"/>
      <c r="O57" s="38">
        <v>-2275179982</v>
      </c>
      <c r="P57" s="38"/>
      <c r="Q57" s="38">
        <v>-308020097</v>
      </c>
      <c r="R57" s="38"/>
      <c r="S57" s="238">
        <f t="shared" si="0"/>
        <v>-2583200079</v>
      </c>
      <c r="T57" s="224"/>
      <c r="U57" s="57">
        <f>S57/درآمدها!$J$4</f>
        <v>8.0761856944114776E-3</v>
      </c>
    </row>
    <row r="58" spans="1:21" s="218" customFormat="1" ht="42.75" customHeight="1">
      <c r="A58" s="218">
        <v>48</v>
      </c>
      <c r="B58" s="229" t="s">
        <v>350</v>
      </c>
      <c r="C58" s="219"/>
      <c r="D58" s="240">
        <v>0</v>
      </c>
      <c r="E58" s="38"/>
      <c r="F58" s="38">
        <v>-8607801143</v>
      </c>
      <c r="G58" s="38"/>
      <c r="H58" s="38">
        <v>-1193282874</v>
      </c>
      <c r="I58" s="38"/>
      <c r="J58" s="238">
        <f t="shared" si="1"/>
        <v>-9801084017</v>
      </c>
      <c r="K58" s="57">
        <f t="shared" si="2"/>
        <v>2.6826123434593101E-2</v>
      </c>
      <c r="L58" s="57"/>
      <c r="M58" s="38">
        <v>0</v>
      </c>
      <c r="N58" s="38">
        <v>1000000000</v>
      </c>
      <c r="O58" s="38">
        <v>-15361762520</v>
      </c>
      <c r="P58" s="38"/>
      <c r="Q58" s="38">
        <v>-1219192955</v>
      </c>
      <c r="R58" s="38"/>
      <c r="S58" s="238">
        <f t="shared" si="0"/>
        <v>-16580955475</v>
      </c>
      <c r="T58" s="224"/>
      <c r="U58" s="57">
        <f>S58/درآمدها!$J$4</f>
        <v>5.183914188277193E-2</v>
      </c>
    </row>
    <row r="59" spans="1:21" s="218" customFormat="1" ht="42.75" customHeight="1">
      <c r="A59" s="218">
        <v>49</v>
      </c>
      <c r="B59" s="229" t="s">
        <v>340</v>
      </c>
      <c r="C59" s="219"/>
      <c r="D59" s="240">
        <v>0</v>
      </c>
      <c r="E59" s="38"/>
      <c r="F59" s="38">
        <v>-1572959993</v>
      </c>
      <c r="G59" s="38"/>
      <c r="H59" s="38">
        <v>-1036383216</v>
      </c>
      <c r="I59" s="38"/>
      <c r="J59" s="238">
        <f t="shared" si="1"/>
        <v>-2609343209</v>
      </c>
      <c r="K59" s="57">
        <f t="shared" si="2"/>
        <v>7.141920514755166E-3</v>
      </c>
      <c r="L59" s="57"/>
      <c r="M59" s="38">
        <v>0</v>
      </c>
      <c r="N59" s="38"/>
      <c r="O59" s="38">
        <v>-4233126990</v>
      </c>
      <c r="P59" s="38"/>
      <c r="Q59" s="38">
        <v>-1139608798</v>
      </c>
      <c r="R59" s="38"/>
      <c r="S59" s="238">
        <f t="shared" si="0"/>
        <v>-5372735788</v>
      </c>
      <c r="T59" s="224"/>
      <c r="U59" s="57">
        <f>S59/درآمدها!$J$4</f>
        <v>1.6797464611295474E-2</v>
      </c>
    </row>
    <row r="60" spans="1:21" s="218" customFormat="1" ht="42.75" customHeight="1">
      <c r="A60" s="218">
        <v>50</v>
      </c>
      <c r="B60" s="229" t="s">
        <v>300</v>
      </c>
      <c r="C60" s="219"/>
      <c r="D60" s="240">
        <v>0</v>
      </c>
      <c r="E60" s="38"/>
      <c r="F60" s="38">
        <v>0</v>
      </c>
      <c r="G60" s="38"/>
      <c r="H60" s="38">
        <v>0</v>
      </c>
      <c r="I60" s="38"/>
      <c r="J60" s="238">
        <f t="shared" si="1"/>
        <v>0</v>
      </c>
      <c r="K60" s="57">
        <f t="shared" si="2"/>
        <v>0</v>
      </c>
      <c r="L60" s="57"/>
      <c r="M60" s="38">
        <v>1000000000</v>
      </c>
      <c r="N60" s="38">
        <v>661213280</v>
      </c>
      <c r="O60" s="38">
        <v>0</v>
      </c>
      <c r="P60" s="38"/>
      <c r="Q60" s="38">
        <v>6172014010</v>
      </c>
      <c r="R60" s="38"/>
      <c r="S60" s="238">
        <f t="shared" si="0"/>
        <v>7172014010</v>
      </c>
      <c r="T60" s="224"/>
      <c r="U60" s="57">
        <f>S60/درآمدها!$J$4</f>
        <v>-2.2422776082487373E-2</v>
      </c>
    </row>
    <row r="61" spans="1:21" s="218" customFormat="1" ht="42.75" customHeight="1">
      <c r="A61" s="218">
        <v>51</v>
      </c>
      <c r="B61" s="229" t="s">
        <v>298</v>
      </c>
      <c r="C61" s="219"/>
      <c r="D61" s="240">
        <v>0</v>
      </c>
      <c r="E61" s="38"/>
      <c r="F61" s="38">
        <v>-1517465023</v>
      </c>
      <c r="G61" s="38"/>
      <c r="H61" s="38">
        <v>818448155</v>
      </c>
      <c r="I61" s="38"/>
      <c r="J61" s="238">
        <f t="shared" si="1"/>
        <v>-699016868</v>
      </c>
      <c r="K61" s="57">
        <f t="shared" si="2"/>
        <v>1.913248856076067E-3</v>
      </c>
      <c r="L61" s="57"/>
      <c r="M61" s="38">
        <v>0</v>
      </c>
      <c r="N61" s="38"/>
      <c r="O61" s="38">
        <v>10180923307</v>
      </c>
      <c r="P61" s="38"/>
      <c r="Q61" s="38">
        <v>6469456123</v>
      </c>
      <c r="R61" s="38"/>
      <c r="S61" s="238">
        <f t="shared" si="0"/>
        <v>16650379430</v>
      </c>
      <c r="T61" s="224"/>
      <c r="U61" s="57">
        <f>S61/درآمدها!$J$4</f>
        <v>-5.2056190789195593E-2</v>
      </c>
    </row>
    <row r="62" spans="1:21" s="218" customFormat="1" ht="42.75" customHeight="1">
      <c r="A62" s="218">
        <v>52</v>
      </c>
      <c r="B62" s="229" t="s">
        <v>293</v>
      </c>
      <c r="C62" s="219"/>
      <c r="D62" s="240">
        <v>0</v>
      </c>
      <c r="E62" s="38"/>
      <c r="F62" s="38">
        <v>-7143863847</v>
      </c>
      <c r="G62" s="38"/>
      <c r="H62" s="38">
        <v>-560829901</v>
      </c>
      <c r="I62" s="38"/>
      <c r="J62" s="238">
        <f t="shared" si="1"/>
        <v>-7704693748</v>
      </c>
      <c r="K62" s="57">
        <f t="shared" si="2"/>
        <v>2.1088184240752005E-2</v>
      </c>
      <c r="L62" s="57"/>
      <c r="M62" s="38">
        <v>661213280</v>
      </c>
      <c r="N62" s="38"/>
      <c r="O62" s="38">
        <v>-6724579959</v>
      </c>
      <c r="P62" s="38"/>
      <c r="Q62" s="38">
        <v>-855037448</v>
      </c>
      <c r="R62" s="38"/>
      <c r="S62" s="238">
        <f t="shared" si="0"/>
        <v>-6918404127</v>
      </c>
      <c r="T62" s="224"/>
      <c r="U62" s="57">
        <f>S62/درآمدها!$J$4</f>
        <v>2.1629883373286599E-2</v>
      </c>
    </row>
    <row r="63" spans="1:21" s="218" customFormat="1" ht="42.75" customHeight="1">
      <c r="A63" s="218">
        <v>53</v>
      </c>
      <c r="B63" s="229" t="s">
        <v>281</v>
      </c>
      <c r="C63" s="219"/>
      <c r="D63" s="240">
        <f>'درآمد سود سهام'!M115</f>
        <v>15561273220</v>
      </c>
      <c r="E63" s="38"/>
      <c r="F63" s="38">
        <v>-11131323362</v>
      </c>
      <c r="G63" s="38"/>
      <c r="H63" s="38">
        <v>2270091526</v>
      </c>
      <c r="I63" s="38"/>
      <c r="J63" s="238">
        <f t="shared" si="1"/>
        <v>6700041384</v>
      </c>
      <c r="K63" s="57">
        <f t="shared" si="2"/>
        <v>-1.8338393678935239E-2</v>
      </c>
      <c r="L63" s="57"/>
      <c r="M63" s="38">
        <v>15561273220</v>
      </c>
      <c r="N63" s="38">
        <v>702452400</v>
      </c>
      <c r="O63" s="38">
        <v>2232792826</v>
      </c>
      <c r="P63" s="38"/>
      <c r="Q63" s="38">
        <v>10039659496</v>
      </c>
      <c r="R63" s="38"/>
      <c r="S63" s="238">
        <f t="shared" si="0"/>
        <v>27833725542</v>
      </c>
      <c r="T63" s="224"/>
      <c r="U63" s="57">
        <f>S63/درآمدها!$J$4</f>
        <v>-8.7020102651706274E-2</v>
      </c>
    </row>
    <row r="64" spans="1:21" s="218" customFormat="1" ht="42.75" customHeight="1">
      <c r="A64" s="218">
        <v>54</v>
      </c>
      <c r="B64" s="229" t="s">
        <v>260</v>
      </c>
      <c r="C64" s="219"/>
      <c r="D64" s="240">
        <v>0</v>
      </c>
      <c r="E64" s="38"/>
      <c r="F64" s="38">
        <v>-431184735</v>
      </c>
      <c r="G64" s="38"/>
      <c r="H64" s="38">
        <v>-1450813792</v>
      </c>
      <c r="I64" s="38"/>
      <c r="J64" s="238">
        <f t="shared" si="1"/>
        <v>-1881998527</v>
      </c>
      <c r="K64" s="57">
        <f t="shared" si="2"/>
        <v>5.1511368233814825E-3</v>
      </c>
      <c r="L64" s="57"/>
      <c r="M64" s="38">
        <v>0</v>
      </c>
      <c r="N64" s="38">
        <v>36616579</v>
      </c>
      <c r="O64" s="38">
        <v>-10865710074</v>
      </c>
      <c r="P64" s="38"/>
      <c r="Q64" s="38">
        <v>-2022851522</v>
      </c>
      <c r="R64" s="38"/>
      <c r="S64" s="238">
        <f t="shared" si="0"/>
        <v>-12888561596</v>
      </c>
      <c r="T64" s="224"/>
      <c r="U64" s="57">
        <f>S64/درآمدها!$J$4</f>
        <v>4.0295143078290512E-2</v>
      </c>
    </row>
    <row r="65" spans="1:21" s="218" customFormat="1" ht="42.75" customHeight="1">
      <c r="A65" s="218">
        <v>55</v>
      </c>
      <c r="B65" s="229" t="s">
        <v>221</v>
      </c>
      <c r="C65" s="219"/>
      <c r="D65" s="240">
        <v>0</v>
      </c>
      <c r="E65" s="38"/>
      <c r="F65" s="38">
        <v>-5246901</v>
      </c>
      <c r="G65" s="38"/>
      <c r="H65" s="38">
        <v>-1212063054</v>
      </c>
      <c r="I65" s="38"/>
      <c r="J65" s="238">
        <f t="shared" si="1"/>
        <v>-1217309955</v>
      </c>
      <c r="K65" s="57">
        <f t="shared" si="2"/>
        <v>3.3318464625287964E-3</v>
      </c>
      <c r="L65" s="57"/>
      <c r="M65" s="38">
        <v>702452400</v>
      </c>
      <c r="N65" s="38"/>
      <c r="O65" s="38">
        <v>-10772325728</v>
      </c>
      <c r="P65" s="38"/>
      <c r="Q65" s="38">
        <v>-1546038950</v>
      </c>
      <c r="R65" s="38"/>
      <c r="S65" s="238">
        <f t="shared" si="0"/>
        <v>-11615912278</v>
      </c>
      <c r="T65" s="224"/>
      <c r="U65" s="57">
        <f>S65/درآمدها!$J$4</f>
        <v>3.6316298272737177E-2</v>
      </c>
    </row>
    <row r="66" spans="1:21" s="218" customFormat="1" ht="42.75" customHeight="1">
      <c r="A66" s="218">
        <v>56</v>
      </c>
      <c r="B66" s="229" t="s">
        <v>269</v>
      </c>
      <c r="C66" s="219"/>
      <c r="D66" s="240">
        <v>0</v>
      </c>
      <c r="E66" s="38"/>
      <c r="F66" s="38">
        <v>-197121683</v>
      </c>
      <c r="G66" s="38"/>
      <c r="H66" s="38">
        <v>70210097</v>
      </c>
      <c r="I66" s="38"/>
      <c r="J66" s="238">
        <f t="shared" si="1"/>
        <v>-126911586</v>
      </c>
      <c r="K66" s="57">
        <f t="shared" si="2"/>
        <v>3.4736421659183682E-4</v>
      </c>
      <c r="L66" s="57"/>
      <c r="M66" s="38">
        <v>36616579</v>
      </c>
      <c r="N66" s="38"/>
      <c r="O66" s="38">
        <v>603508276</v>
      </c>
      <c r="P66" s="38"/>
      <c r="Q66" s="38">
        <v>76208588</v>
      </c>
      <c r="R66" s="38"/>
      <c r="S66" s="238">
        <f t="shared" si="0"/>
        <v>716333443</v>
      </c>
      <c r="T66" s="224"/>
      <c r="U66" s="57">
        <f>S66/درآمدها!$J$4</f>
        <v>-2.2395640011844084E-3</v>
      </c>
    </row>
    <row r="67" spans="1:21" s="218" customFormat="1" ht="42.75" customHeight="1">
      <c r="A67" s="218">
        <v>57</v>
      </c>
      <c r="B67" s="229" t="s">
        <v>222</v>
      </c>
      <c r="C67" s="219"/>
      <c r="D67" s="240">
        <v>0</v>
      </c>
      <c r="E67" s="38"/>
      <c r="F67" s="38">
        <v>-2586242139</v>
      </c>
      <c r="G67" s="38"/>
      <c r="H67" s="38">
        <v>51167100</v>
      </c>
      <c r="I67" s="38"/>
      <c r="J67" s="238">
        <f t="shared" si="1"/>
        <v>-2535075039</v>
      </c>
      <c r="K67" s="57">
        <f t="shared" si="2"/>
        <v>6.9386443167115978E-3</v>
      </c>
      <c r="L67" s="57"/>
      <c r="M67" s="38">
        <v>0</v>
      </c>
      <c r="N67" s="38"/>
      <c r="O67" s="38">
        <v>-3541106971</v>
      </c>
      <c r="P67" s="38"/>
      <c r="Q67" s="38">
        <v>-1712363778</v>
      </c>
      <c r="R67" s="38"/>
      <c r="S67" s="238">
        <f t="shared" si="0"/>
        <v>-5253470749</v>
      </c>
      <c r="T67" s="224"/>
      <c r="U67" s="57">
        <f>S67/درآمدها!$J$4</f>
        <v>1.6424591209174763E-2</v>
      </c>
    </row>
    <row r="68" spans="1:21" s="218" customFormat="1" ht="42.75" customHeight="1">
      <c r="A68" s="218">
        <v>58</v>
      </c>
      <c r="B68" s="229" t="s">
        <v>112</v>
      </c>
      <c r="C68" s="219"/>
      <c r="D68" s="240">
        <v>0</v>
      </c>
      <c r="E68" s="38"/>
      <c r="F68" s="38">
        <v>-827430884</v>
      </c>
      <c r="G68" s="38"/>
      <c r="H68" s="38">
        <v>969302602</v>
      </c>
      <c r="I68" s="38"/>
      <c r="J68" s="238">
        <f t="shared" si="1"/>
        <v>141871718</v>
      </c>
      <c r="K68" s="57">
        <f t="shared" si="2"/>
        <v>-3.8831094727322996E-4</v>
      </c>
      <c r="L68" s="57"/>
      <c r="M68" s="38">
        <v>0</v>
      </c>
      <c r="N68" s="38"/>
      <c r="O68" s="38">
        <v>5609976892</v>
      </c>
      <c r="P68" s="38"/>
      <c r="Q68" s="38">
        <v>1136340579</v>
      </c>
      <c r="R68" s="38"/>
      <c r="S68" s="238">
        <f t="shared" si="0"/>
        <v>6746317471</v>
      </c>
      <c r="T68" s="224"/>
      <c r="U68" s="57">
        <f>S68/درآمدها!$J$4</f>
        <v>-2.1091867057522036E-2</v>
      </c>
    </row>
    <row r="69" spans="1:21" s="218" customFormat="1" ht="42.75" customHeight="1">
      <c r="A69" s="218">
        <v>59</v>
      </c>
      <c r="B69" s="229" t="s">
        <v>111</v>
      </c>
      <c r="C69" s="219"/>
      <c r="D69" s="240">
        <v>0</v>
      </c>
      <c r="E69" s="38"/>
      <c r="F69" s="38">
        <v>0</v>
      </c>
      <c r="G69" s="38"/>
      <c r="H69" s="38">
        <v>0</v>
      </c>
      <c r="I69" s="38"/>
      <c r="J69" s="238">
        <f t="shared" si="1"/>
        <v>0</v>
      </c>
      <c r="K69" s="57">
        <f t="shared" si="2"/>
        <v>0</v>
      </c>
      <c r="L69" s="57"/>
      <c r="M69" s="38">
        <v>0</v>
      </c>
      <c r="N69" s="38"/>
      <c r="O69" s="38">
        <v>0</v>
      </c>
      <c r="P69" s="38"/>
      <c r="Q69" s="38">
        <v>-2028300375</v>
      </c>
      <c r="R69" s="38"/>
      <c r="S69" s="238">
        <f t="shared" si="0"/>
        <v>-2028300375</v>
      </c>
      <c r="T69" s="224"/>
      <c r="U69" s="57">
        <f>S69/درآمدها!$J$4</f>
        <v>6.3413324448665116E-3</v>
      </c>
    </row>
    <row r="70" spans="1:21" s="218" customFormat="1" ht="42.75" customHeight="1">
      <c r="A70" s="218">
        <v>60</v>
      </c>
      <c r="B70" s="229" t="s">
        <v>110</v>
      </c>
      <c r="C70" s="219"/>
      <c r="D70" s="240">
        <v>0</v>
      </c>
      <c r="E70" s="38"/>
      <c r="F70" s="38">
        <v>-1115649438</v>
      </c>
      <c r="G70" s="38"/>
      <c r="H70" s="38">
        <v>-1054650149</v>
      </c>
      <c r="I70" s="38"/>
      <c r="J70" s="238">
        <f t="shared" si="1"/>
        <v>-2170299587</v>
      </c>
      <c r="K70" s="57">
        <f t="shared" si="2"/>
        <v>5.9402331935859819E-3</v>
      </c>
      <c r="L70" s="57"/>
      <c r="M70" s="38">
        <v>0</v>
      </c>
      <c r="N70" s="38"/>
      <c r="O70" s="38">
        <v>-6769624909</v>
      </c>
      <c r="P70" s="38"/>
      <c r="Q70" s="38">
        <v>-1211004523</v>
      </c>
      <c r="R70" s="38"/>
      <c r="S70" s="238">
        <f t="shared" si="0"/>
        <v>-7980629432</v>
      </c>
      <c r="T70" s="224"/>
      <c r="U70" s="57">
        <f>S70/درآمدها!$J$4</f>
        <v>2.4950852926602745E-2</v>
      </c>
    </row>
    <row r="71" spans="1:21" s="218" customFormat="1" ht="42.75" customHeight="1">
      <c r="A71" s="218">
        <v>61</v>
      </c>
      <c r="B71" s="229" t="s">
        <v>109</v>
      </c>
      <c r="C71" s="219"/>
      <c r="D71" s="240">
        <v>0</v>
      </c>
      <c r="E71" s="38"/>
      <c r="F71" s="38">
        <v>3230096955</v>
      </c>
      <c r="G71" s="38"/>
      <c r="H71" s="38">
        <v>-84715314</v>
      </c>
      <c r="I71" s="38"/>
      <c r="J71" s="238">
        <f t="shared" si="1"/>
        <v>3145381641</v>
      </c>
      <c r="K71" s="57">
        <f t="shared" si="2"/>
        <v>-8.6090881380074397E-3</v>
      </c>
      <c r="L71" s="57"/>
      <c r="M71" s="38">
        <v>0</v>
      </c>
      <c r="N71" s="38"/>
      <c r="O71" s="38">
        <v>-2106063441</v>
      </c>
      <c r="P71" s="38"/>
      <c r="Q71" s="38">
        <v>-452754858</v>
      </c>
      <c r="R71" s="38"/>
      <c r="S71" s="238">
        <f t="shared" si="0"/>
        <v>-2558818299</v>
      </c>
      <c r="T71" s="224"/>
      <c r="U71" s="57">
        <f>S71/درآمدها!$J$4</f>
        <v>7.9999578464638593E-3</v>
      </c>
    </row>
    <row r="72" spans="1:21" s="218" customFormat="1" ht="42.75" customHeight="1">
      <c r="A72" s="218">
        <v>62</v>
      </c>
      <c r="B72" s="229" t="s">
        <v>108</v>
      </c>
      <c r="C72" s="219"/>
      <c r="D72" s="240">
        <v>0</v>
      </c>
      <c r="E72" s="38"/>
      <c r="F72" s="38">
        <v>1192391049</v>
      </c>
      <c r="G72" s="38"/>
      <c r="H72" s="38">
        <v>592375181</v>
      </c>
      <c r="I72" s="38"/>
      <c r="J72" s="238">
        <f t="shared" si="1"/>
        <v>1784766230</v>
      </c>
      <c r="K72" s="57">
        <f t="shared" si="2"/>
        <v>-4.8850065058954981E-3</v>
      </c>
      <c r="L72" s="57"/>
      <c r="M72" s="38">
        <v>0</v>
      </c>
      <c r="N72" s="38">
        <v>1260882212</v>
      </c>
      <c r="O72" s="38">
        <v>3649434055</v>
      </c>
      <c r="P72" s="38"/>
      <c r="Q72" s="38">
        <v>607434222</v>
      </c>
      <c r="R72" s="38"/>
      <c r="S72" s="238">
        <f t="shared" si="0"/>
        <v>4256868277</v>
      </c>
      <c r="T72" s="224"/>
      <c r="U72" s="57">
        <f>S72/درآمدها!$J$4</f>
        <v>-1.3308786632977427E-2</v>
      </c>
    </row>
    <row r="73" spans="1:21" s="218" customFormat="1" ht="42.75" customHeight="1">
      <c r="A73" s="218">
        <v>63</v>
      </c>
      <c r="B73" s="229" t="s">
        <v>107</v>
      </c>
      <c r="C73" s="219"/>
      <c r="D73" s="240">
        <v>0</v>
      </c>
      <c r="E73" s="38"/>
      <c r="F73" s="38">
        <v>-1829139511</v>
      </c>
      <c r="G73" s="38"/>
      <c r="H73" s="38">
        <v>30056980</v>
      </c>
      <c r="I73" s="38"/>
      <c r="J73" s="238">
        <f t="shared" si="1"/>
        <v>-1799082531</v>
      </c>
      <c r="K73" s="57">
        <f t="shared" si="2"/>
        <v>4.9241910345748418E-3</v>
      </c>
      <c r="L73" s="57"/>
      <c r="M73" s="38">
        <v>0</v>
      </c>
      <c r="N73" s="38">
        <v>5667044149</v>
      </c>
      <c r="O73" s="38">
        <v>-129412743</v>
      </c>
      <c r="P73" s="38"/>
      <c r="Q73" s="38">
        <v>996283209</v>
      </c>
      <c r="R73" s="38"/>
      <c r="S73" s="238">
        <f t="shared" si="0"/>
        <v>866870466</v>
      </c>
      <c r="T73" s="224"/>
      <c r="U73" s="57">
        <f>S73/درآمدها!$J$4</f>
        <v>-2.7102069689960749E-3</v>
      </c>
    </row>
    <row r="74" spans="1:21" s="218" customFormat="1" ht="42.75" customHeight="1">
      <c r="A74" s="218">
        <v>64</v>
      </c>
      <c r="B74" s="229" t="s">
        <v>106</v>
      </c>
      <c r="C74" s="219"/>
      <c r="D74" s="240">
        <v>0</v>
      </c>
      <c r="E74" s="38"/>
      <c r="F74" s="38">
        <v>-2942953677</v>
      </c>
      <c r="G74" s="38"/>
      <c r="H74" s="38">
        <v>816454302</v>
      </c>
      <c r="I74" s="38"/>
      <c r="J74" s="238">
        <f t="shared" si="1"/>
        <v>-2126499375</v>
      </c>
      <c r="K74" s="57">
        <f t="shared" si="2"/>
        <v>5.8203495264798405E-3</v>
      </c>
      <c r="L74" s="57"/>
      <c r="M74" s="38">
        <v>1304063110</v>
      </c>
      <c r="N74" s="38">
        <v>17784211200</v>
      </c>
      <c r="O74" s="38">
        <v>2462554924</v>
      </c>
      <c r="P74" s="38"/>
      <c r="Q74" s="38">
        <v>2427096596</v>
      </c>
      <c r="R74" s="38"/>
      <c r="S74" s="238">
        <f t="shared" si="0"/>
        <v>6193714630</v>
      </c>
      <c r="T74" s="224"/>
      <c r="U74" s="57">
        <f>S74/درآمدها!$J$4</f>
        <v>-1.9364194781782938E-2</v>
      </c>
    </row>
    <row r="75" spans="1:21" s="218" customFormat="1" ht="42.6" customHeight="1">
      <c r="A75" s="218">
        <v>65</v>
      </c>
      <c r="B75" s="229" t="s">
        <v>105</v>
      </c>
      <c r="C75" s="219"/>
      <c r="D75" s="240">
        <v>0</v>
      </c>
      <c r="E75" s="38"/>
      <c r="F75" s="38">
        <v>-7450439908</v>
      </c>
      <c r="G75" s="38"/>
      <c r="H75" s="38">
        <v>87277955</v>
      </c>
      <c r="I75" s="38"/>
      <c r="J75" s="238">
        <f t="shared" si="1"/>
        <v>-7363161953</v>
      </c>
      <c r="K75" s="57">
        <f t="shared" si="2"/>
        <v>2.0153392326549793E-2</v>
      </c>
      <c r="L75" s="57"/>
      <c r="M75" s="38">
        <v>5670074142</v>
      </c>
      <c r="N75" s="38"/>
      <c r="O75" s="38">
        <v>154931029</v>
      </c>
      <c r="P75" s="38"/>
      <c r="Q75" s="38">
        <v>-4789425</v>
      </c>
      <c r="R75" s="38"/>
      <c r="S75" s="238">
        <f t="shared" ref="S75:S138" si="3">M75+O75+Q75</f>
        <v>5820215746</v>
      </c>
      <c r="T75" s="224"/>
      <c r="U75" s="57">
        <f>S75/درآمدها!$J$4</f>
        <v>-1.8196477899005834E-2</v>
      </c>
    </row>
    <row r="76" spans="1:21" s="218" customFormat="1" ht="42.75" customHeight="1">
      <c r="A76" s="218">
        <v>66</v>
      </c>
      <c r="B76" s="229" t="s">
        <v>104</v>
      </c>
      <c r="C76" s="219"/>
      <c r="D76" s="240">
        <v>0</v>
      </c>
      <c r="E76" s="38"/>
      <c r="F76" s="38">
        <v>-11096092368</v>
      </c>
      <c r="G76" s="38"/>
      <c r="H76" s="38">
        <v>-2713119276</v>
      </c>
      <c r="I76" s="38"/>
      <c r="J76" s="238">
        <f t="shared" ref="J76:J139" si="4">D76+F76+H76</f>
        <v>-13809211644</v>
      </c>
      <c r="K76" s="57">
        <f t="shared" ref="K76:K139" si="5">J76/-365355957632</f>
        <v>3.7796596320756173E-2</v>
      </c>
      <c r="L76" s="57"/>
      <c r="M76" s="38">
        <v>17784211200</v>
      </c>
      <c r="N76" s="38"/>
      <c r="O76" s="38">
        <v>-25083701301</v>
      </c>
      <c r="P76" s="38"/>
      <c r="Q76" s="38">
        <v>-5968533698</v>
      </c>
      <c r="R76" s="38"/>
      <c r="S76" s="238">
        <f t="shared" si="3"/>
        <v>-13268023799</v>
      </c>
      <c r="T76" s="224"/>
      <c r="U76" s="57">
        <f>S76/درآمدها!$J$4</f>
        <v>4.1481503840800564E-2</v>
      </c>
    </row>
    <row r="77" spans="1:21" s="218" customFormat="1" ht="42.75" customHeight="1">
      <c r="A77" s="218">
        <v>67</v>
      </c>
      <c r="B77" s="229" t="s">
        <v>103</v>
      </c>
      <c r="C77" s="219"/>
      <c r="D77" s="240">
        <f>'درآمد سود سهام'!M111</f>
        <v>2059387751</v>
      </c>
      <c r="E77" s="38"/>
      <c r="F77" s="38">
        <v>-815396678</v>
      </c>
      <c r="G77" s="38"/>
      <c r="H77" s="38">
        <v>-2467153741</v>
      </c>
      <c r="I77" s="38"/>
      <c r="J77" s="238">
        <f t="shared" si="4"/>
        <v>-1223162668</v>
      </c>
      <c r="K77" s="57">
        <f t="shared" si="5"/>
        <v>3.3478656703116215E-3</v>
      </c>
      <c r="L77" s="57"/>
      <c r="M77" s="38">
        <v>2059387751</v>
      </c>
      <c r="N77" s="38">
        <v>1436885450</v>
      </c>
      <c r="O77" s="38">
        <v>-24332403406</v>
      </c>
      <c r="P77" s="38"/>
      <c r="Q77" s="38">
        <v>-5156590404</v>
      </c>
      <c r="R77" s="38"/>
      <c r="S77" s="238">
        <f t="shared" si="3"/>
        <v>-27429606059</v>
      </c>
      <c r="T77" s="224"/>
      <c r="U77" s="57">
        <f>S77/درآمدها!$J$4</f>
        <v>8.5756652710693174E-2</v>
      </c>
    </row>
    <row r="78" spans="1:21" s="218" customFormat="1" ht="42.75" customHeight="1">
      <c r="A78" s="218">
        <v>68</v>
      </c>
      <c r="B78" s="229" t="s">
        <v>102</v>
      </c>
      <c r="C78" s="219"/>
      <c r="D78" s="240">
        <v>0</v>
      </c>
      <c r="E78" s="38"/>
      <c r="F78" s="38">
        <v>-810615625</v>
      </c>
      <c r="G78" s="38"/>
      <c r="H78" s="38">
        <v>793210918</v>
      </c>
      <c r="I78" s="38"/>
      <c r="J78" s="238">
        <f t="shared" si="4"/>
        <v>-17404707</v>
      </c>
      <c r="K78" s="57">
        <f t="shared" si="5"/>
        <v>4.7637671253004893E-5</v>
      </c>
      <c r="L78" s="57"/>
      <c r="M78" s="38">
        <v>0</v>
      </c>
      <c r="N78" s="38"/>
      <c r="O78" s="38">
        <v>6717019056</v>
      </c>
      <c r="P78" s="38"/>
      <c r="Q78" s="38">
        <v>-5305638794</v>
      </c>
      <c r="R78" s="38"/>
      <c r="S78" s="238">
        <f t="shared" si="3"/>
        <v>1411380262</v>
      </c>
      <c r="T78" s="224"/>
      <c r="U78" s="57">
        <f>S78/درآمدها!$J$4</f>
        <v>-4.4125769327754511E-3</v>
      </c>
    </row>
    <row r="79" spans="1:21" s="218" customFormat="1" ht="42.75" customHeight="1">
      <c r="A79" s="218">
        <v>69</v>
      </c>
      <c r="B79" s="229" t="s">
        <v>101</v>
      </c>
      <c r="C79" s="219"/>
      <c r="D79" s="240">
        <v>0</v>
      </c>
      <c r="E79" s="38"/>
      <c r="F79" s="38">
        <v>-4881693527</v>
      </c>
      <c r="G79" s="38"/>
      <c r="H79" s="38">
        <v>7026678709</v>
      </c>
      <c r="I79" s="38"/>
      <c r="J79" s="238">
        <f t="shared" si="4"/>
        <v>2144985182</v>
      </c>
      <c r="K79" s="57">
        <f t="shared" si="5"/>
        <v>-5.8709462298148921E-3</v>
      </c>
      <c r="L79" s="57"/>
      <c r="M79" s="38">
        <v>1436885450</v>
      </c>
      <c r="N79" s="38"/>
      <c r="O79" s="38">
        <v>30821872016</v>
      </c>
      <c r="P79" s="38"/>
      <c r="Q79" s="38">
        <v>25194246664</v>
      </c>
      <c r="R79" s="38"/>
      <c r="S79" s="238">
        <f t="shared" si="3"/>
        <v>57453004130</v>
      </c>
      <c r="T79" s="224"/>
      <c r="U79" s="57">
        <f>S79/درآمدها!$J$4</f>
        <v>-0.17962260601791719</v>
      </c>
    </row>
    <row r="80" spans="1:21" s="218" customFormat="1" ht="42.75" customHeight="1">
      <c r="A80" s="218">
        <v>70</v>
      </c>
      <c r="B80" s="229" t="s">
        <v>442</v>
      </c>
      <c r="C80" s="219"/>
      <c r="D80" s="240">
        <v>0</v>
      </c>
      <c r="E80" s="38"/>
      <c r="F80" s="38">
        <v>5217013740</v>
      </c>
      <c r="G80" s="38"/>
      <c r="H80" s="38">
        <v>79043052</v>
      </c>
      <c r="I80" s="38"/>
      <c r="J80" s="238">
        <f t="shared" si="4"/>
        <v>5296056792</v>
      </c>
      <c r="K80" s="57">
        <f t="shared" si="5"/>
        <v>-1.4495608136036977E-2</v>
      </c>
      <c r="L80" s="57"/>
      <c r="M80" s="38">
        <v>0</v>
      </c>
      <c r="N80" s="38"/>
      <c r="O80" s="38">
        <v>5217013740</v>
      </c>
      <c r="P80" s="38"/>
      <c r="Q80" s="38">
        <v>79043052</v>
      </c>
      <c r="R80" s="38"/>
      <c r="S80" s="238">
        <f t="shared" si="3"/>
        <v>5296056792</v>
      </c>
      <c r="T80" s="224"/>
      <c r="U80" s="57">
        <f>S80/درآمدها!$J$4</f>
        <v>-1.6557733350991099E-2</v>
      </c>
    </row>
    <row r="81" spans="1:21" s="218" customFormat="1" ht="42.75" customHeight="1">
      <c r="A81" s="218">
        <v>71</v>
      </c>
      <c r="B81" s="229" t="s">
        <v>403</v>
      </c>
      <c r="C81" s="219"/>
      <c r="D81" s="240">
        <v>0</v>
      </c>
      <c r="E81" s="38"/>
      <c r="F81" s="38">
        <v>538834412</v>
      </c>
      <c r="G81" s="38"/>
      <c r="H81" s="38">
        <v>-757809325</v>
      </c>
      <c r="I81" s="38"/>
      <c r="J81" s="238">
        <f t="shared" si="4"/>
        <v>-218974913</v>
      </c>
      <c r="K81" s="57">
        <f t="shared" si="5"/>
        <v>5.9934676970714573E-4</v>
      </c>
      <c r="L81" s="57"/>
      <c r="M81" s="38">
        <v>0</v>
      </c>
      <c r="N81" s="38"/>
      <c r="O81" s="38">
        <v>-4549953434</v>
      </c>
      <c r="P81" s="38"/>
      <c r="Q81" s="38">
        <v>-784979666</v>
      </c>
      <c r="R81" s="38"/>
      <c r="S81" s="238">
        <f t="shared" si="3"/>
        <v>-5334933100</v>
      </c>
      <c r="T81" s="224"/>
      <c r="U81" s="57">
        <f>S81/درآمدها!$J$4</f>
        <v>1.6679277278259279E-2</v>
      </c>
    </row>
    <row r="82" spans="1:21" s="218" customFormat="1" ht="42.75" customHeight="1">
      <c r="A82" s="218">
        <v>72</v>
      </c>
      <c r="B82" s="229" t="s">
        <v>413</v>
      </c>
      <c r="C82" s="219"/>
      <c r="D82" s="240">
        <v>0</v>
      </c>
      <c r="E82" s="38"/>
      <c r="F82" s="38">
        <v>-1046432057</v>
      </c>
      <c r="G82" s="38"/>
      <c r="H82" s="38">
        <v>-247271703</v>
      </c>
      <c r="I82" s="38"/>
      <c r="J82" s="238">
        <f t="shared" si="4"/>
        <v>-1293703760</v>
      </c>
      <c r="K82" s="57">
        <f t="shared" si="5"/>
        <v>3.5409406442553928E-3</v>
      </c>
      <c r="L82" s="57"/>
      <c r="M82" s="38">
        <v>0</v>
      </c>
      <c r="N82" s="38">
        <v>272020363</v>
      </c>
      <c r="O82" s="38">
        <v>-1643119940</v>
      </c>
      <c r="P82" s="38"/>
      <c r="Q82" s="38">
        <v>-242434433</v>
      </c>
      <c r="R82" s="38"/>
      <c r="S82" s="238">
        <f t="shared" si="3"/>
        <v>-1885554373</v>
      </c>
      <c r="T82" s="224"/>
      <c r="U82" s="57">
        <f>S82/درآمدها!$J$4</f>
        <v>5.8950475331173927E-3</v>
      </c>
    </row>
    <row r="83" spans="1:21" s="218" customFormat="1" ht="42.75" customHeight="1">
      <c r="A83" s="218">
        <v>73</v>
      </c>
      <c r="B83" s="229" t="s">
        <v>406</v>
      </c>
      <c r="C83" s="219"/>
      <c r="D83" s="240">
        <v>0</v>
      </c>
      <c r="E83" s="38"/>
      <c r="F83" s="38">
        <v>-2285749976</v>
      </c>
      <c r="G83" s="38"/>
      <c r="H83" s="38">
        <v>-468581596</v>
      </c>
      <c r="I83" s="38"/>
      <c r="J83" s="238">
        <f t="shared" si="4"/>
        <v>-2754331572</v>
      </c>
      <c r="K83" s="57">
        <f t="shared" si="5"/>
        <v>7.5387618963483945E-3</v>
      </c>
      <c r="L83" s="57"/>
      <c r="M83" s="38">
        <v>0</v>
      </c>
      <c r="N83" s="38"/>
      <c r="O83" s="38">
        <v>-3747946081</v>
      </c>
      <c r="P83" s="38"/>
      <c r="Q83" s="38">
        <v>-478516624</v>
      </c>
      <c r="R83" s="38"/>
      <c r="S83" s="238">
        <f t="shared" si="3"/>
        <v>-4226462705</v>
      </c>
      <c r="T83" s="224"/>
      <c r="U83" s="57">
        <f>S83/درآمدها!$J$4</f>
        <v>1.3213725840895129E-2</v>
      </c>
    </row>
    <row r="84" spans="1:21" s="218" customFormat="1" ht="42.75" customHeight="1">
      <c r="A84" s="218">
        <v>74</v>
      </c>
      <c r="B84" s="229" t="s">
        <v>409</v>
      </c>
      <c r="C84" s="219"/>
      <c r="D84" s="240">
        <v>0</v>
      </c>
      <c r="E84" s="38"/>
      <c r="F84" s="38">
        <v>-4460018454</v>
      </c>
      <c r="G84" s="38"/>
      <c r="H84" s="38">
        <v>-429104920</v>
      </c>
      <c r="I84" s="38"/>
      <c r="J84" s="238">
        <f t="shared" si="4"/>
        <v>-4889123374</v>
      </c>
      <c r="K84" s="57">
        <f t="shared" si="5"/>
        <v>1.3381808266349677E-2</v>
      </c>
      <c r="L84" s="57"/>
      <c r="M84" s="38">
        <v>0</v>
      </c>
      <c r="N84" s="38"/>
      <c r="O84" s="38">
        <v>-3957100878</v>
      </c>
      <c r="P84" s="38"/>
      <c r="Q84" s="38">
        <v>-441520539</v>
      </c>
      <c r="R84" s="38"/>
      <c r="S84" s="238">
        <f t="shared" si="3"/>
        <v>-4398621417</v>
      </c>
      <c r="T84" s="224"/>
      <c r="U84" s="57">
        <f>S84/درآمدها!$J$4</f>
        <v>1.3751967434461875E-2</v>
      </c>
    </row>
    <row r="85" spans="1:21" s="218" customFormat="1" ht="42.75" customHeight="1">
      <c r="A85" s="218">
        <v>75</v>
      </c>
      <c r="B85" s="229" t="s">
        <v>396</v>
      </c>
      <c r="C85" s="219"/>
      <c r="D85" s="240">
        <v>0</v>
      </c>
      <c r="E85" s="38"/>
      <c r="F85" s="38">
        <v>-236137420</v>
      </c>
      <c r="G85" s="38"/>
      <c r="H85" s="38">
        <v>-131789684</v>
      </c>
      <c r="I85" s="38"/>
      <c r="J85" s="238">
        <f t="shared" si="4"/>
        <v>-367927104</v>
      </c>
      <c r="K85" s="57">
        <f t="shared" si="5"/>
        <v>1.0070373735922209E-3</v>
      </c>
      <c r="L85" s="57"/>
      <c r="M85" s="38">
        <v>317481300</v>
      </c>
      <c r="N85" s="38"/>
      <c r="O85" s="38">
        <v>-459396841</v>
      </c>
      <c r="P85" s="38"/>
      <c r="Q85" s="38">
        <v>-131946273</v>
      </c>
      <c r="R85" s="38"/>
      <c r="S85" s="238">
        <f t="shared" si="3"/>
        <v>-273861814</v>
      </c>
      <c r="T85" s="224"/>
      <c r="U85" s="57">
        <f>S85/درآمدها!$J$4</f>
        <v>8.5620888697424699E-4</v>
      </c>
    </row>
    <row r="86" spans="1:21" s="218" customFormat="1" ht="42.75" customHeight="1">
      <c r="A86" s="218">
        <v>76</v>
      </c>
      <c r="B86" s="229" t="s">
        <v>337</v>
      </c>
      <c r="C86" s="219"/>
      <c r="D86" s="240">
        <v>0</v>
      </c>
      <c r="E86" s="38"/>
      <c r="F86" s="38">
        <v>-3052912010</v>
      </c>
      <c r="G86" s="38"/>
      <c r="H86" s="38">
        <v>-324028613</v>
      </c>
      <c r="I86" s="38"/>
      <c r="J86" s="238">
        <f t="shared" si="4"/>
        <v>-3376940623</v>
      </c>
      <c r="K86" s="57">
        <f t="shared" si="5"/>
        <v>9.2428782190583005E-3</v>
      </c>
      <c r="L86" s="57"/>
      <c r="M86" s="38">
        <v>0</v>
      </c>
      <c r="N86" s="38"/>
      <c r="O86" s="38">
        <v>-4312130266</v>
      </c>
      <c r="P86" s="38"/>
      <c r="Q86" s="38">
        <v>-420648972</v>
      </c>
      <c r="R86" s="38"/>
      <c r="S86" s="238">
        <f t="shared" si="3"/>
        <v>-4732779238</v>
      </c>
      <c r="T86" s="224"/>
      <c r="U86" s="57">
        <f>S86/درآمدها!$J$4</f>
        <v>1.4796687367530563E-2</v>
      </c>
    </row>
    <row r="87" spans="1:21" s="218" customFormat="1" ht="42.75" customHeight="1">
      <c r="A87" s="218">
        <v>77</v>
      </c>
      <c r="B87" s="229" t="s">
        <v>291</v>
      </c>
      <c r="C87" s="219"/>
      <c r="D87" s="240">
        <v>0</v>
      </c>
      <c r="E87" s="38"/>
      <c r="F87" s="38">
        <v>-546530811</v>
      </c>
      <c r="G87" s="38"/>
      <c r="H87" s="38">
        <v>85664282</v>
      </c>
      <c r="I87" s="38"/>
      <c r="J87" s="238">
        <f t="shared" si="4"/>
        <v>-460866529</v>
      </c>
      <c r="K87" s="57">
        <f t="shared" si="5"/>
        <v>1.2614178566760961E-3</v>
      </c>
      <c r="L87" s="57"/>
      <c r="M87" s="38">
        <v>0</v>
      </c>
      <c r="N87" s="38"/>
      <c r="O87" s="38">
        <v>45377046</v>
      </c>
      <c r="P87" s="38"/>
      <c r="Q87" s="38">
        <v>118739036</v>
      </c>
      <c r="R87" s="38"/>
      <c r="S87" s="238">
        <f t="shared" si="3"/>
        <v>164116082</v>
      </c>
      <c r="T87" s="224"/>
      <c r="U87" s="57">
        <f>S87/درآمدها!$J$4</f>
        <v>-5.1309690040902988E-4</v>
      </c>
    </row>
    <row r="88" spans="1:21" s="218" customFormat="1" ht="42.75" customHeight="1">
      <c r="A88" s="218">
        <v>78</v>
      </c>
      <c r="B88" s="229" t="s">
        <v>125</v>
      </c>
      <c r="C88" s="219"/>
      <c r="D88" s="240">
        <v>0</v>
      </c>
      <c r="E88" s="38"/>
      <c r="F88" s="38">
        <v>-154323228</v>
      </c>
      <c r="G88" s="38"/>
      <c r="H88" s="38">
        <v>-59445360</v>
      </c>
      <c r="I88" s="38"/>
      <c r="J88" s="238">
        <f t="shared" si="4"/>
        <v>-213768588</v>
      </c>
      <c r="K88" s="57">
        <f t="shared" si="5"/>
        <v>5.8509676258055058E-4</v>
      </c>
      <c r="L88" s="57"/>
      <c r="M88" s="38">
        <v>0</v>
      </c>
      <c r="N88" s="38">
        <v>17385423000</v>
      </c>
      <c r="O88" s="38">
        <v>-643553158</v>
      </c>
      <c r="P88" s="38"/>
      <c r="Q88" s="38">
        <v>-76354510</v>
      </c>
      <c r="R88" s="38"/>
      <c r="S88" s="238">
        <f t="shared" si="3"/>
        <v>-719907668</v>
      </c>
      <c r="T88" s="224"/>
      <c r="U88" s="57">
        <f>S88/درآمدها!$J$4</f>
        <v>2.2507385536506587E-3</v>
      </c>
    </row>
    <row r="89" spans="1:21" s="218" customFormat="1" ht="42.75" customHeight="1">
      <c r="A89" s="218">
        <v>79</v>
      </c>
      <c r="B89" s="229" t="s">
        <v>307</v>
      </c>
      <c r="C89" s="219"/>
      <c r="D89" s="240">
        <v>0</v>
      </c>
      <c r="E89" s="38"/>
      <c r="F89" s="38">
        <v>985055668</v>
      </c>
      <c r="G89" s="38"/>
      <c r="H89" s="38">
        <v>-1353006206</v>
      </c>
      <c r="I89" s="38"/>
      <c r="J89" s="238">
        <f t="shared" si="4"/>
        <v>-367950538</v>
      </c>
      <c r="K89" s="57">
        <f t="shared" si="5"/>
        <v>1.0071015137807424E-3</v>
      </c>
      <c r="L89" s="57"/>
      <c r="M89" s="38">
        <v>0</v>
      </c>
      <c r="N89" s="38">
        <v>30923867230</v>
      </c>
      <c r="O89" s="38">
        <v>-7347079580</v>
      </c>
      <c r="P89" s="38"/>
      <c r="Q89" s="38">
        <v>-2382606659</v>
      </c>
      <c r="R89" s="38"/>
      <c r="S89" s="238">
        <f t="shared" si="3"/>
        <v>-9729686239</v>
      </c>
      <c r="T89" s="224"/>
      <c r="U89" s="57">
        <f>S89/درآمدها!$J$4</f>
        <v>3.0419150825104945E-2</v>
      </c>
    </row>
    <row r="90" spans="1:21" s="218" customFormat="1" ht="42.75" customHeight="1">
      <c r="A90" s="218">
        <v>80</v>
      </c>
      <c r="B90" s="229" t="s">
        <v>294</v>
      </c>
      <c r="C90" s="219"/>
      <c r="D90" s="240">
        <v>0</v>
      </c>
      <c r="E90" s="38"/>
      <c r="F90" s="38">
        <v>0</v>
      </c>
      <c r="G90" s="38"/>
      <c r="H90" s="38">
        <v>0</v>
      </c>
      <c r="I90" s="38"/>
      <c r="J90" s="238">
        <f t="shared" si="4"/>
        <v>0</v>
      </c>
      <c r="K90" s="57">
        <f t="shared" si="5"/>
        <v>0</v>
      </c>
      <c r="L90" s="57"/>
      <c r="M90" s="38">
        <v>0</v>
      </c>
      <c r="N90" s="38"/>
      <c r="O90" s="38">
        <v>0</v>
      </c>
      <c r="P90" s="38"/>
      <c r="Q90" s="38">
        <v>963886713</v>
      </c>
      <c r="R90" s="38"/>
      <c r="S90" s="238">
        <f t="shared" si="3"/>
        <v>963886713</v>
      </c>
      <c r="T90" s="224"/>
      <c r="U90" s="57">
        <f>S90/درآمدها!$J$4</f>
        <v>-3.0135211537998339E-3</v>
      </c>
    </row>
    <row r="91" spans="1:21" s="218" customFormat="1" ht="42.75" customHeight="1">
      <c r="A91" s="218">
        <v>81</v>
      </c>
      <c r="B91" s="229" t="s">
        <v>410</v>
      </c>
      <c r="C91" s="219"/>
      <c r="D91" s="240">
        <v>0</v>
      </c>
      <c r="E91" s="38"/>
      <c r="F91" s="38">
        <v>-3888454691</v>
      </c>
      <c r="G91" s="38"/>
      <c r="H91" s="38">
        <v>-2914818688</v>
      </c>
      <c r="I91" s="38"/>
      <c r="J91" s="238">
        <f t="shared" si="4"/>
        <v>-6803273379</v>
      </c>
      <c r="K91" s="57">
        <f t="shared" si="5"/>
        <v>1.8620945510494476E-2</v>
      </c>
      <c r="L91" s="57"/>
      <c r="M91" s="38">
        <v>17385423000</v>
      </c>
      <c r="N91" s="38"/>
      <c r="O91" s="38">
        <v>-18822657374</v>
      </c>
      <c r="P91" s="38"/>
      <c r="Q91" s="38">
        <v>-3727462382</v>
      </c>
      <c r="R91" s="38"/>
      <c r="S91" s="238">
        <f t="shared" si="3"/>
        <v>-5164696756</v>
      </c>
      <c r="T91" s="224"/>
      <c r="U91" s="57">
        <f>S91/درآمدها!$J$4</f>
        <v>1.6147045827331969E-2</v>
      </c>
    </row>
    <row r="92" spans="1:21" s="218" customFormat="1" ht="52.5" customHeight="1">
      <c r="A92" s="218">
        <v>82</v>
      </c>
      <c r="B92" s="229" t="s">
        <v>272</v>
      </c>
      <c r="C92" s="219"/>
      <c r="D92" s="240">
        <v>0</v>
      </c>
      <c r="E92" s="38"/>
      <c r="F92" s="38">
        <v>-27404015378</v>
      </c>
      <c r="G92" s="38"/>
      <c r="H92" s="38">
        <v>-5024222528</v>
      </c>
      <c r="I92" s="38"/>
      <c r="J92" s="238">
        <f t="shared" si="4"/>
        <v>-32428237906</v>
      </c>
      <c r="K92" s="57">
        <f t="shared" si="5"/>
        <v>8.8757928339745093E-2</v>
      </c>
      <c r="L92" s="57"/>
      <c r="M92" s="38">
        <v>30923867230</v>
      </c>
      <c r="N92" s="38">
        <v>2053428231</v>
      </c>
      <c r="O92" s="38">
        <v>-57779916870</v>
      </c>
      <c r="P92" s="38"/>
      <c r="Q92" s="38">
        <v>-8545103915</v>
      </c>
      <c r="R92" s="38"/>
      <c r="S92" s="238">
        <f t="shared" si="3"/>
        <v>-35401153555</v>
      </c>
      <c r="T92" s="224"/>
      <c r="U92" s="57">
        <f>S92/درآمدها!$J$4</f>
        <v>0.11067911163011196</v>
      </c>
    </row>
    <row r="93" spans="1:21" s="218" customFormat="1" ht="42.75" customHeight="1">
      <c r="A93" s="218">
        <v>83</v>
      </c>
      <c r="B93" s="31" t="s">
        <v>264</v>
      </c>
      <c r="C93" s="230"/>
      <c r="D93" s="240">
        <v>0</v>
      </c>
      <c r="E93" s="38"/>
      <c r="F93" s="38">
        <v>0</v>
      </c>
      <c r="G93" s="38"/>
      <c r="H93" s="38">
        <v>0</v>
      </c>
      <c r="I93" s="38"/>
      <c r="J93" s="238">
        <f t="shared" si="4"/>
        <v>0</v>
      </c>
      <c r="K93" s="57">
        <f t="shared" si="5"/>
        <v>0</v>
      </c>
      <c r="L93" s="57"/>
      <c r="M93" s="38">
        <v>0</v>
      </c>
      <c r="N93" s="38">
        <v>47658300</v>
      </c>
      <c r="O93" s="38">
        <v>0</v>
      </c>
      <c r="P93" s="38"/>
      <c r="Q93" s="38">
        <v>7841056847</v>
      </c>
      <c r="R93" s="38"/>
      <c r="S93" s="238">
        <f t="shared" si="3"/>
        <v>7841056847</v>
      </c>
      <c r="T93" s="231"/>
      <c r="U93" s="57">
        <f>S93/درآمدها!$J$4</f>
        <v>-2.4514489470487729E-2</v>
      </c>
    </row>
    <row r="94" spans="1:21" s="218" customFormat="1" ht="42.75" customHeight="1">
      <c r="A94" s="218">
        <v>84</v>
      </c>
      <c r="B94" s="229" t="s">
        <v>257</v>
      </c>
      <c r="C94" s="219"/>
      <c r="D94" s="240">
        <f>'درآمد سود سهام'!M113</f>
        <v>422110154</v>
      </c>
      <c r="E94" s="38"/>
      <c r="F94" s="38">
        <v>1012321146</v>
      </c>
      <c r="G94" s="38"/>
      <c r="H94" s="38">
        <v>1206168260</v>
      </c>
      <c r="I94" s="38"/>
      <c r="J94" s="238">
        <f t="shared" si="4"/>
        <v>2640599560</v>
      </c>
      <c r="K94" s="57">
        <f t="shared" si="5"/>
        <v>-7.2274709220964978E-3</v>
      </c>
      <c r="L94" s="57"/>
      <c r="M94" s="38">
        <v>422110154</v>
      </c>
      <c r="N94" s="38"/>
      <c r="O94" s="38">
        <v>2133101585</v>
      </c>
      <c r="P94" s="38"/>
      <c r="Q94" s="38">
        <v>-146554628</v>
      </c>
      <c r="R94" s="38"/>
      <c r="S94" s="238">
        <f t="shared" si="3"/>
        <v>2408657111</v>
      </c>
      <c r="T94" s="224"/>
      <c r="U94" s="57">
        <f>S94/درآمدها!$J$4</f>
        <v>-7.5304898992304024E-3</v>
      </c>
    </row>
    <row r="95" spans="1:21" s="218" customFormat="1" ht="42.75" customHeight="1">
      <c r="A95" s="218">
        <v>85</v>
      </c>
      <c r="B95" s="229" t="s">
        <v>259</v>
      </c>
      <c r="C95" s="219"/>
      <c r="D95" s="240">
        <v>0</v>
      </c>
      <c r="E95" s="38"/>
      <c r="F95" s="38">
        <v>-6109469287</v>
      </c>
      <c r="G95" s="38"/>
      <c r="H95" s="38">
        <v>104733372</v>
      </c>
      <c r="I95" s="38"/>
      <c r="J95" s="238">
        <f t="shared" si="4"/>
        <v>-6004735915</v>
      </c>
      <c r="K95" s="57">
        <f t="shared" si="5"/>
        <v>1.6435303132645757E-2</v>
      </c>
      <c r="L95" s="57"/>
      <c r="M95" s="38">
        <v>2093691529</v>
      </c>
      <c r="N95" s="38">
        <v>1052161800</v>
      </c>
      <c r="O95" s="38">
        <v>-217551111</v>
      </c>
      <c r="P95" s="38"/>
      <c r="Q95" s="38">
        <v>1057580727</v>
      </c>
      <c r="R95" s="38"/>
      <c r="S95" s="238">
        <f t="shared" si="3"/>
        <v>2933721145</v>
      </c>
      <c r="T95" s="224"/>
      <c r="U95" s="57">
        <f>S95/درآمدها!$J$4</f>
        <v>-9.1720641135213665E-3</v>
      </c>
    </row>
    <row r="96" spans="1:21" s="218" customFormat="1" ht="42.75" customHeight="1">
      <c r="A96" s="218">
        <v>86</v>
      </c>
      <c r="B96" s="31" t="s">
        <v>251</v>
      </c>
      <c r="C96" s="230"/>
      <c r="D96" s="240">
        <v>0</v>
      </c>
      <c r="E96" s="38"/>
      <c r="F96" s="38">
        <v>-401578139</v>
      </c>
      <c r="G96" s="38"/>
      <c r="H96" s="38">
        <v>-609618299</v>
      </c>
      <c r="I96" s="38"/>
      <c r="J96" s="238">
        <f t="shared" si="4"/>
        <v>-1011196438</v>
      </c>
      <c r="K96" s="57">
        <f t="shared" si="5"/>
        <v>2.7677020639102711E-3</v>
      </c>
      <c r="L96" s="57"/>
      <c r="M96" s="38">
        <v>47658300</v>
      </c>
      <c r="N96" s="38">
        <v>1208293800</v>
      </c>
      <c r="O96" s="38">
        <v>-4182689071</v>
      </c>
      <c r="P96" s="38"/>
      <c r="Q96" s="38">
        <v>-838364899</v>
      </c>
      <c r="R96" s="38"/>
      <c r="S96" s="238">
        <f t="shared" si="3"/>
        <v>-4973395670</v>
      </c>
      <c r="T96" s="231"/>
      <c r="U96" s="57">
        <f>S96/درآمدها!$J$4</f>
        <v>1.5548957004619999E-2</v>
      </c>
    </row>
    <row r="97" spans="1:21" s="218" customFormat="1" ht="42.75" customHeight="1">
      <c r="A97" s="218">
        <v>87</v>
      </c>
      <c r="B97" s="229" t="s">
        <v>261</v>
      </c>
      <c r="C97" s="219"/>
      <c r="D97" s="240">
        <v>0</v>
      </c>
      <c r="E97" s="38"/>
      <c r="F97" s="38">
        <v>-1648480501</v>
      </c>
      <c r="G97" s="38"/>
      <c r="H97" s="38">
        <v>-349273403</v>
      </c>
      <c r="I97" s="38"/>
      <c r="J97" s="238">
        <f t="shared" si="4"/>
        <v>-1997753904</v>
      </c>
      <c r="K97" s="57">
        <f t="shared" si="5"/>
        <v>5.4679658625197821E-3</v>
      </c>
      <c r="L97" s="57"/>
      <c r="M97" s="38">
        <v>0</v>
      </c>
      <c r="N97" s="38"/>
      <c r="O97" s="38">
        <v>-2698941686</v>
      </c>
      <c r="P97" s="38"/>
      <c r="Q97" s="38">
        <v>-365473463</v>
      </c>
      <c r="R97" s="38"/>
      <c r="S97" s="238">
        <f t="shared" si="3"/>
        <v>-3064415149</v>
      </c>
      <c r="T97" s="224"/>
      <c r="U97" s="57">
        <f>S97/درآمدها!$J$4</f>
        <v>9.5806693369536768E-3</v>
      </c>
    </row>
    <row r="98" spans="1:21" s="218" customFormat="1" ht="42.75" customHeight="1">
      <c r="A98" s="218">
        <v>88</v>
      </c>
      <c r="B98" s="229" t="s">
        <v>223</v>
      </c>
      <c r="C98" s="219"/>
      <c r="D98" s="240">
        <v>0</v>
      </c>
      <c r="E98" s="38"/>
      <c r="F98" s="38">
        <v>-2684066165</v>
      </c>
      <c r="G98" s="38"/>
      <c r="H98" s="38">
        <v>-962078567</v>
      </c>
      <c r="I98" s="38"/>
      <c r="J98" s="238">
        <f t="shared" si="4"/>
        <v>-3646144732</v>
      </c>
      <c r="K98" s="57">
        <f t="shared" si="5"/>
        <v>9.9797051501005814E-3</v>
      </c>
      <c r="L98" s="57"/>
      <c r="M98" s="38">
        <v>1052161800</v>
      </c>
      <c r="N98" s="38">
        <v>133226700</v>
      </c>
      <c r="O98" s="38">
        <v>-6884237220</v>
      </c>
      <c r="P98" s="38"/>
      <c r="Q98" s="38">
        <v>-1158295319</v>
      </c>
      <c r="R98" s="38"/>
      <c r="S98" s="238">
        <f t="shared" si="3"/>
        <v>-6990370739</v>
      </c>
      <c r="T98" s="224"/>
      <c r="U98" s="57">
        <f>S98/درآمدها!$J$4</f>
        <v>2.185488171044005E-2</v>
      </c>
    </row>
    <row r="99" spans="1:21" s="218" customFormat="1" ht="42.75" customHeight="1">
      <c r="A99" s="218">
        <v>89</v>
      </c>
      <c r="B99" s="229" t="s">
        <v>224</v>
      </c>
      <c r="C99" s="219"/>
      <c r="D99" s="240">
        <v>0</v>
      </c>
      <c r="E99" s="38"/>
      <c r="F99" s="38">
        <v>1303381071</v>
      </c>
      <c r="G99" s="38"/>
      <c r="H99" s="38">
        <v>-13975070</v>
      </c>
      <c r="I99" s="38"/>
      <c r="J99" s="238">
        <f t="shared" si="4"/>
        <v>1289406001</v>
      </c>
      <c r="K99" s="57">
        <f t="shared" si="5"/>
        <v>-3.5291774338568121E-3</v>
      </c>
      <c r="L99" s="57"/>
      <c r="M99" s="38">
        <v>1208293800</v>
      </c>
      <c r="N99" s="38"/>
      <c r="O99" s="38">
        <v>-2252997671</v>
      </c>
      <c r="P99" s="38"/>
      <c r="Q99" s="38">
        <v>-4975537080</v>
      </c>
      <c r="R99" s="38"/>
      <c r="S99" s="238">
        <f t="shared" si="3"/>
        <v>-6020240951</v>
      </c>
      <c r="T99" s="224"/>
      <c r="U99" s="57">
        <f>S99/درآمدها!$J$4</f>
        <v>1.8821842040279819E-2</v>
      </c>
    </row>
    <row r="100" spans="1:21" s="218" customFormat="1" ht="42.75" customHeight="1">
      <c r="A100" s="218">
        <v>90</v>
      </c>
      <c r="B100" s="229" t="s">
        <v>133</v>
      </c>
      <c r="C100" s="219"/>
      <c r="D100" s="240">
        <v>0</v>
      </c>
      <c r="E100" s="38"/>
      <c r="F100" s="38">
        <v>0</v>
      </c>
      <c r="G100" s="38"/>
      <c r="H100" s="38">
        <v>0</v>
      </c>
      <c r="I100" s="38"/>
      <c r="J100" s="238">
        <f t="shared" si="4"/>
        <v>0</v>
      </c>
      <c r="K100" s="57">
        <f t="shared" si="5"/>
        <v>0</v>
      </c>
      <c r="L100" s="57"/>
      <c r="M100" s="38">
        <v>0</v>
      </c>
      <c r="N100" s="38">
        <v>148431400</v>
      </c>
      <c r="O100" s="38">
        <v>0</v>
      </c>
      <c r="P100" s="38"/>
      <c r="Q100" s="38">
        <v>7234755204</v>
      </c>
      <c r="R100" s="38"/>
      <c r="S100" s="238">
        <f t="shared" si="3"/>
        <v>7234755204</v>
      </c>
      <c r="T100" s="224"/>
      <c r="U100" s="57">
        <f>S100/درآمدها!$J$4</f>
        <v>-2.2618931826501307E-2</v>
      </c>
    </row>
    <row r="101" spans="1:21" s="218" customFormat="1" ht="42.75" customHeight="1">
      <c r="A101" s="218">
        <v>91</v>
      </c>
      <c r="B101" s="229" t="s">
        <v>132</v>
      </c>
      <c r="C101" s="219"/>
      <c r="D101" s="240">
        <v>0</v>
      </c>
      <c r="E101" s="38"/>
      <c r="F101" s="38">
        <v>365746233</v>
      </c>
      <c r="G101" s="38"/>
      <c r="H101" s="38">
        <v>-39713777</v>
      </c>
      <c r="I101" s="38"/>
      <c r="J101" s="238">
        <f t="shared" si="4"/>
        <v>326032456</v>
      </c>
      <c r="K101" s="57">
        <f t="shared" si="5"/>
        <v>-8.9236934334704877E-4</v>
      </c>
      <c r="L101" s="57"/>
      <c r="M101" s="38">
        <v>133226700</v>
      </c>
      <c r="N101" s="38"/>
      <c r="O101" s="38">
        <v>-198795039</v>
      </c>
      <c r="P101" s="38"/>
      <c r="Q101" s="38">
        <v>-86945629</v>
      </c>
      <c r="R101" s="38"/>
      <c r="S101" s="238">
        <f t="shared" si="3"/>
        <v>-152513968</v>
      </c>
      <c r="T101" s="224"/>
      <c r="U101" s="57">
        <f>S101/درآمدها!$J$4</f>
        <v>4.7682374144102443E-4</v>
      </c>
    </row>
    <row r="102" spans="1:21" s="218" customFormat="1" ht="42.75" customHeight="1">
      <c r="A102" s="218">
        <v>92</v>
      </c>
      <c r="B102" s="229" t="s">
        <v>131</v>
      </c>
      <c r="C102" s="219"/>
      <c r="D102" s="240">
        <v>0</v>
      </c>
      <c r="E102" s="38"/>
      <c r="F102" s="38">
        <v>0</v>
      </c>
      <c r="G102" s="38"/>
      <c r="H102" s="38">
        <v>0</v>
      </c>
      <c r="I102" s="38"/>
      <c r="J102" s="238">
        <f t="shared" si="4"/>
        <v>0</v>
      </c>
      <c r="K102" s="57">
        <f t="shared" si="5"/>
        <v>0</v>
      </c>
      <c r="L102" s="57"/>
      <c r="M102" s="38">
        <v>0</v>
      </c>
      <c r="N102" s="38">
        <v>1785316780</v>
      </c>
      <c r="O102" s="38">
        <v>0</v>
      </c>
      <c r="P102" s="38"/>
      <c r="Q102" s="38">
        <v>-738510839</v>
      </c>
      <c r="R102" s="38"/>
      <c r="S102" s="238">
        <f t="shared" si="3"/>
        <v>-738510839</v>
      </c>
      <c r="T102" s="224"/>
      <c r="U102" s="57">
        <f>S102/درآمدها!$J$4</f>
        <v>2.308900004140801E-3</v>
      </c>
    </row>
    <row r="103" spans="1:21" s="218" customFormat="1" ht="42.75" customHeight="1">
      <c r="A103" s="218">
        <v>93</v>
      </c>
      <c r="B103" s="229" t="s">
        <v>130</v>
      </c>
      <c r="C103" s="219"/>
      <c r="D103" s="240">
        <v>0</v>
      </c>
      <c r="E103" s="38"/>
      <c r="F103" s="38">
        <v>0</v>
      </c>
      <c r="G103" s="38"/>
      <c r="H103" s="38">
        <v>0</v>
      </c>
      <c r="I103" s="38"/>
      <c r="J103" s="238">
        <f t="shared" si="4"/>
        <v>0</v>
      </c>
      <c r="K103" s="57">
        <f t="shared" si="5"/>
        <v>0</v>
      </c>
      <c r="L103" s="57"/>
      <c r="M103" s="38">
        <v>148431400</v>
      </c>
      <c r="N103" s="38"/>
      <c r="O103" s="38">
        <v>0</v>
      </c>
      <c r="P103" s="38"/>
      <c r="Q103" s="38">
        <v>-18942526</v>
      </c>
      <c r="R103" s="38"/>
      <c r="S103" s="238">
        <f t="shared" si="3"/>
        <v>129488874</v>
      </c>
      <c r="T103" s="224"/>
      <c r="U103" s="57">
        <f>S103/درآمدها!$J$4</f>
        <v>-4.0483747282521292E-4</v>
      </c>
    </row>
    <row r="104" spans="1:21" s="218" customFormat="1" ht="42.75" customHeight="1">
      <c r="A104" s="218">
        <v>94</v>
      </c>
      <c r="B104" s="229" t="s">
        <v>129</v>
      </c>
      <c r="C104" s="219"/>
      <c r="D104" s="240">
        <v>0</v>
      </c>
      <c r="E104" s="38"/>
      <c r="F104" s="38">
        <v>1627993790</v>
      </c>
      <c r="G104" s="38"/>
      <c r="H104" s="38">
        <v>-842878466</v>
      </c>
      <c r="I104" s="38"/>
      <c r="J104" s="238">
        <f t="shared" si="4"/>
        <v>785115324</v>
      </c>
      <c r="K104" s="57">
        <f t="shared" si="5"/>
        <v>-2.1489052185945114E-3</v>
      </c>
      <c r="L104" s="57"/>
      <c r="M104" s="38">
        <v>0</v>
      </c>
      <c r="N104" s="38">
        <v>493879385</v>
      </c>
      <c r="O104" s="38">
        <v>-3691674915</v>
      </c>
      <c r="P104" s="38"/>
      <c r="Q104" s="38">
        <v>-1356201783</v>
      </c>
      <c r="R104" s="38"/>
      <c r="S104" s="238">
        <f t="shared" si="3"/>
        <v>-5047876698</v>
      </c>
      <c r="T104" s="224"/>
      <c r="U104" s="57">
        <f>S104/درآمدها!$J$4</f>
        <v>1.5781816479086847E-2</v>
      </c>
    </row>
    <row r="105" spans="1:21" s="218" customFormat="1" ht="42.75" customHeight="1">
      <c r="A105" s="218">
        <v>95</v>
      </c>
      <c r="B105" s="229" t="s">
        <v>128</v>
      </c>
      <c r="C105" s="219"/>
      <c r="D105" s="240">
        <v>0</v>
      </c>
      <c r="E105" s="38"/>
      <c r="F105" s="38">
        <v>-195708490</v>
      </c>
      <c r="G105" s="38"/>
      <c r="H105" s="38">
        <v>242276870</v>
      </c>
      <c r="I105" s="38"/>
      <c r="J105" s="238">
        <f t="shared" si="4"/>
        <v>46568380</v>
      </c>
      <c r="K105" s="57">
        <f t="shared" si="5"/>
        <v>-1.2746030009152168E-4</v>
      </c>
      <c r="L105" s="57"/>
      <c r="M105" s="38">
        <v>1791316780</v>
      </c>
      <c r="N105" s="38">
        <v>179285213</v>
      </c>
      <c r="O105" s="38">
        <v>0</v>
      </c>
      <c r="P105" s="38"/>
      <c r="Q105" s="38">
        <v>25775128789</v>
      </c>
      <c r="R105" s="38"/>
      <c r="S105" s="238">
        <f t="shared" si="3"/>
        <v>27566445569</v>
      </c>
      <c r="T105" s="224"/>
      <c r="U105" s="57">
        <f>S105/درآمدها!$J$4</f>
        <v>-8.6184471408159352E-2</v>
      </c>
    </row>
    <row r="106" spans="1:21" s="218" customFormat="1" ht="42.75" customHeight="1">
      <c r="A106" s="218">
        <v>96</v>
      </c>
      <c r="B106" s="229" t="s">
        <v>127</v>
      </c>
      <c r="C106" s="219"/>
      <c r="D106" s="240">
        <v>0</v>
      </c>
      <c r="E106" s="38"/>
      <c r="F106" s="38">
        <v>-5345812676</v>
      </c>
      <c r="G106" s="38"/>
      <c r="H106" s="38">
        <v>220206821</v>
      </c>
      <c r="I106" s="38"/>
      <c r="J106" s="238">
        <f t="shared" si="4"/>
        <v>-5125605855</v>
      </c>
      <c r="K106" s="57">
        <f t="shared" si="5"/>
        <v>1.4029074243707008E-2</v>
      </c>
      <c r="L106" s="57"/>
      <c r="M106" s="38">
        <v>0</v>
      </c>
      <c r="N106" s="38"/>
      <c r="O106" s="38">
        <v>-1736883225</v>
      </c>
      <c r="P106" s="38"/>
      <c r="Q106" s="38">
        <v>98987864</v>
      </c>
      <c r="R106" s="38"/>
      <c r="S106" s="238">
        <f t="shared" si="3"/>
        <v>-1637895361</v>
      </c>
      <c r="T106" s="224"/>
      <c r="U106" s="57">
        <f>S106/درآمدها!$J$4</f>
        <v>5.1207597858900196E-3</v>
      </c>
    </row>
    <row r="107" spans="1:21" s="218" customFormat="1" ht="42.75" customHeight="1">
      <c r="A107" s="218">
        <v>97</v>
      </c>
      <c r="B107" s="229" t="s">
        <v>126</v>
      </c>
      <c r="C107" s="219"/>
      <c r="D107" s="240">
        <v>0</v>
      </c>
      <c r="E107" s="38"/>
      <c r="F107" s="38">
        <v>-671936917</v>
      </c>
      <c r="G107" s="38"/>
      <c r="H107" s="38">
        <v>-1013424334</v>
      </c>
      <c r="I107" s="38"/>
      <c r="J107" s="238">
        <f t="shared" si="4"/>
        <v>-1685361251</v>
      </c>
      <c r="K107" s="57">
        <f t="shared" si="5"/>
        <v>4.6129294344162798E-3</v>
      </c>
      <c r="L107" s="57"/>
      <c r="M107" s="38">
        <v>503563294</v>
      </c>
      <c r="N107" s="38">
        <v>5259317400</v>
      </c>
      <c r="O107" s="38">
        <v>-7365480290</v>
      </c>
      <c r="P107" s="38"/>
      <c r="Q107" s="38">
        <v>-1335731516</v>
      </c>
      <c r="R107" s="38"/>
      <c r="S107" s="238">
        <f t="shared" si="3"/>
        <v>-8197648512</v>
      </c>
      <c r="T107" s="224"/>
      <c r="U107" s="57">
        <f>S107/درآمدها!$J$4</f>
        <v>2.5629347172386772E-2</v>
      </c>
    </row>
    <row r="108" spans="1:21" s="218" customFormat="1" ht="42.75" customHeight="1">
      <c r="A108" s="218">
        <v>98</v>
      </c>
      <c r="B108" s="229" t="s">
        <v>124</v>
      </c>
      <c r="C108" s="219"/>
      <c r="D108" s="240">
        <v>0</v>
      </c>
      <c r="E108" s="38"/>
      <c r="F108" s="38">
        <v>-510507628</v>
      </c>
      <c r="G108" s="38"/>
      <c r="H108" s="38">
        <v>-398186515</v>
      </c>
      <c r="I108" s="38"/>
      <c r="J108" s="238">
        <f t="shared" si="4"/>
        <v>-908694143</v>
      </c>
      <c r="K108" s="57">
        <f t="shared" si="5"/>
        <v>2.4871474626815045E-3</v>
      </c>
      <c r="L108" s="57"/>
      <c r="M108" s="38">
        <v>179285213</v>
      </c>
      <c r="N108" s="38"/>
      <c r="O108" s="38">
        <v>-2843415983</v>
      </c>
      <c r="P108" s="38"/>
      <c r="Q108" s="38">
        <v>-664670111</v>
      </c>
      <c r="R108" s="38"/>
      <c r="S108" s="238">
        <f t="shared" si="3"/>
        <v>-3328800881</v>
      </c>
      <c r="T108" s="224"/>
      <c r="U108" s="57">
        <f>S108/درآمدها!$J$4</f>
        <v>1.0407251948166468E-2</v>
      </c>
    </row>
    <row r="109" spans="1:21" s="218" customFormat="1" ht="42.6" customHeight="1">
      <c r="A109" s="218">
        <v>99</v>
      </c>
      <c r="B109" s="229" t="s">
        <v>123</v>
      </c>
      <c r="C109" s="219"/>
      <c r="D109" s="240">
        <v>0</v>
      </c>
      <c r="E109" s="38"/>
      <c r="F109" s="38">
        <v>-377667319</v>
      </c>
      <c r="G109" s="38"/>
      <c r="H109" s="38">
        <v>2482479609</v>
      </c>
      <c r="I109" s="38"/>
      <c r="J109" s="238">
        <f t="shared" si="4"/>
        <v>2104812290</v>
      </c>
      <c r="K109" s="57">
        <f t="shared" si="5"/>
        <v>-5.7609907434985489E-3</v>
      </c>
      <c r="L109" s="57"/>
      <c r="M109" s="38">
        <v>0</v>
      </c>
      <c r="N109" s="38">
        <v>476606250</v>
      </c>
      <c r="O109" s="38">
        <v>4387979688</v>
      </c>
      <c r="P109" s="38"/>
      <c r="Q109" s="38">
        <v>1349690897</v>
      </c>
      <c r="R109" s="38"/>
      <c r="S109" s="238">
        <f t="shared" si="3"/>
        <v>5737670585</v>
      </c>
      <c r="T109" s="224"/>
      <c r="U109" s="57">
        <f>S109/درآمدها!$J$4</f>
        <v>-1.7938406503827973E-2</v>
      </c>
    </row>
    <row r="110" spans="1:21" s="218" customFormat="1" ht="42.75" customHeight="1">
      <c r="A110" s="218">
        <v>100</v>
      </c>
      <c r="B110" s="229" t="s">
        <v>122</v>
      </c>
      <c r="C110" s="219"/>
      <c r="D110" s="240">
        <v>0</v>
      </c>
      <c r="E110" s="38"/>
      <c r="F110" s="38">
        <v>-7000047639</v>
      </c>
      <c r="G110" s="38"/>
      <c r="H110" s="38">
        <v>-371985848</v>
      </c>
      <c r="I110" s="38"/>
      <c r="J110" s="238">
        <f t="shared" si="4"/>
        <v>-7372033487</v>
      </c>
      <c r="K110" s="57">
        <f t="shared" si="5"/>
        <v>2.0177674218810424E-2</v>
      </c>
      <c r="L110" s="57"/>
      <c r="M110" s="38">
        <v>5259317400</v>
      </c>
      <c r="N110" s="38">
        <v>994992350</v>
      </c>
      <c r="O110" s="38">
        <v>-10855690277</v>
      </c>
      <c r="P110" s="38"/>
      <c r="Q110" s="38">
        <v>-1193679936</v>
      </c>
      <c r="R110" s="38"/>
      <c r="S110" s="238">
        <f t="shared" si="3"/>
        <v>-6790052813</v>
      </c>
      <c r="T110" s="224"/>
      <c r="U110" s="57">
        <f>S110/درآمدها!$J$4</f>
        <v>2.1228602398416469E-2</v>
      </c>
    </row>
    <row r="111" spans="1:21" s="218" customFormat="1" ht="42.6" customHeight="1">
      <c r="A111" s="218">
        <v>101</v>
      </c>
      <c r="B111" s="229" t="s">
        <v>121</v>
      </c>
      <c r="C111" s="219"/>
      <c r="D111" s="240">
        <v>0</v>
      </c>
      <c r="E111" s="38"/>
      <c r="F111" s="38">
        <v>2637244359</v>
      </c>
      <c r="G111" s="38"/>
      <c r="H111" s="38">
        <v>-262087751</v>
      </c>
      <c r="I111" s="38"/>
      <c r="J111" s="238">
        <f t="shared" si="4"/>
        <v>2375156608</v>
      </c>
      <c r="K111" s="57">
        <f t="shared" si="5"/>
        <v>-6.5009384913119316E-3</v>
      </c>
      <c r="L111" s="57"/>
      <c r="M111" s="38">
        <v>0</v>
      </c>
      <c r="N111" s="38">
        <v>91339140</v>
      </c>
      <c r="O111" s="38">
        <v>-1114209034</v>
      </c>
      <c r="P111" s="38"/>
      <c r="Q111" s="38">
        <v>-455241312</v>
      </c>
      <c r="R111" s="38"/>
      <c r="S111" s="238">
        <f t="shared" si="3"/>
        <v>-1569450346</v>
      </c>
      <c r="T111" s="224"/>
      <c r="U111" s="57">
        <f>S111/درآمدها!$J$4</f>
        <v>4.9067714636185341E-3</v>
      </c>
    </row>
    <row r="112" spans="1:21" s="218" customFormat="1" ht="42.75" customHeight="1">
      <c r="A112" s="218">
        <v>102</v>
      </c>
      <c r="B112" s="229" t="s">
        <v>120</v>
      </c>
      <c r="C112" s="219"/>
      <c r="D112" s="240">
        <v>0</v>
      </c>
      <c r="E112" s="38"/>
      <c r="F112" s="38">
        <v>-2696442806</v>
      </c>
      <c r="G112" s="38"/>
      <c r="H112" s="38">
        <v>415393212</v>
      </c>
      <c r="I112" s="38"/>
      <c r="J112" s="238">
        <f t="shared" si="4"/>
        <v>-2281049594</v>
      </c>
      <c r="K112" s="57">
        <f t="shared" si="5"/>
        <v>6.2433622508423891E-3</v>
      </c>
      <c r="L112" s="57"/>
      <c r="M112" s="38">
        <v>476606250</v>
      </c>
      <c r="N112" s="38"/>
      <c r="O112" s="38">
        <v>7871345173</v>
      </c>
      <c r="P112" s="38"/>
      <c r="Q112" s="38">
        <v>717273507</v>
      </c>
      <c r="R112" s="38"/>
      <c r="S112" s="238">
        <f t="shared" si="3"/>
        <v>9065224930</v>
      </c>
      <c r="T112" s="224"/>
      <c r="U112" s="57">
        <f>S112/درآمدها!$J$4</f>
        <v>-2.8341761248563468E-2</v>
      </c>
    </row>
    <row r="113" spans="1:21" s="218" customFormat="1" ht="42.75" customHeight="1">
      <c r="A113" s="218">
        <v>103</v>
      </c>
      <c r="B113" s="229" t="s">
        <v>119</v>
      </c>
      <c r="C113" s="219"/>
      <c r="D113" s="240">
        <v>0</v>
      </c>
      <c r="E113" s="38"/>
      <c r="F113" s="38">
        <v>-1684355985</v>
      </c>
      <c r="G113" s="38"/>
      <c r="H113" s="38">
        <v>1976282178</v>
      </c>
      <c r="I113" s="38"/>
      <c r="J113" s="238">
        <f t="shared" si="4"/>
        <v>291926193</v>
      </c>
      <c r="K113" s="57">
        <f t="shared" si="5"/>
        <v>-7.9901856505112424E-4</v>
      </c>
      <c r="L113" s="57"/>
      <c r="M113" s="38">
        <v>994992350</v>
      </c>
      <c r="N113" s="38">
        <v>11096076620</v>
      </c>
      <c r="O113" s="38">
        <v>8001053840</v>
      </c>
      <c r="P113" s="38"/>
      <c r="Q113" s="38">
        <v>11070683756</v>
      </c>
      <c r="R113" s="38"/>
      <c r="S113" s="238">
        <f t="shared" si="3"/>
        <v>20066729946</v>
      </c>
      <c r="T113" s="224"/>
      <c r="U113" s="57">
        <f>S113/درآمدها!$J$4</f>
        <v>-6.27371602536652E-2</v>
      </c>
    </row>
    <row r="114" spans="1:21" s="218" customFormat="1" ht="42.75" customHeight="1">
      <c r="A114" s="218">
        <v>104</v>
      </c>
      <c r="B114" s="229" t="s">
        <v>118</v>
      </c>
      <c r="C114" s="219"/>
      <c r="D114" s="240">
        <v>0</v>
      </c>
      <c r="E114" s="38"/>
      <c r="F114" s="38">
        <v>-2809065977</v>
      </c>
      <c r="G114" s="38"/>
      <c r="H114" s="38">
        <v>786213070</v>
      </c>
      <c r="I114" s="38"/>
      <c r="J114" s="238">
        <f t="shared" si="4"/>
        <v>-2022852907</v>
      </c>
      <c r="K114" s="57">
        <f t="shared" si="5"/>
        <v>5.5366632587869067E-3</v>
      </c>
      <c r="L114" s="57"/>
      <c r="M114" s="38">
        <v>91339140</v>
      </c>
      <c r="N114" s="38"/>
      <c r="O114" s="38">
        <v>3133691045</v>
      </c>
      <c r="P114" s="38"/>
      <c r="Q114" s="38">
        <v>3394107946</v>
      </c>
      <c r="R114" s="38"/>
      <c r="S114" s="238">
        <f t="shared" si="3"/>
        <v>6619138131</v>
      </c>
      <c r="T114" s="224"/>
      <c r="U114" s="57">
        <f>S114/درآمدها!$J$4</f>
        <v>-2.069425017345539E-2</v>
      </c>
    </row>
    <row r="115" spans="1:21" s="218" customFormat="1" ht="42.75" customHeight="1">
      <c r="A115" s="218">
        <v>105</v>
      </c>
      <c r="B115" s="229" t="s">
        <v>117</v>
      </c>
      <c r="C115" s="219"/>
      <c r="D115" s="240">
        <v>0</v>
      </c>
      <c r="E115" s="38"/>
      <c r="F115" s="38">
        <v>397669155</v>
      </c>
      <c r="G115" s="38"/>
      <c r="H115" s="38">
        <v>225040050</v>
      </c>
      <c r="I115" s="38"/>
      <c r="J115" s="238">
        <f t="shared" si="4"/>
        <v>622709205</v>
      </c>
      <c r="K115" s="57">
        <f t="shared" si="5"/>
        <v>-1.7043904498943896E-3</v>
      </c>
      <c r="L115" s="57"/>
      <c r="M115" s="38">
        <v>0</v>
      </c>
      <c r="N115" s="38"/>
      <c r="O115" s="38">
        <v>1924331904</v>
      </c>
      <c r="P115" s="38"/>
      <c r="Q115" s="38">
        <v>206045113</v>
      </c>
      <c r="R115" s="38"/>
      <c r="S115" s="238">
        <f t="shared" si="3"/>
        <v>2130377017</v>
      </c>
      <c r="T115" s="224"/>
      <c r="U115" s="57">
        <f>S115/درآمدها!$J$4</f>
        <v>-6.6604675837029486E-3</v>
      </c>
    </row>
    <row r="116" spans="1:21" s="218" customFormat="1" ht="42.6" customHeight="1">
      <c r="A116" s="218">
        <v>106</v>
      </c>
      <c r="B116" s="229" t="s">
        <v>116</v>
      </c>
      <c r="C116" s="219"/>
      <c r="D116" s="240">
        <v>0</v>
      </c>
      <c r="E116" s="38"/>
      <c r="F116" s="38">
        <v>0</v>
      </c>
      <c r="G116" s="38"/>
      <c r="H116" s="38">
        <v>0</v>
      </c>
      <c r="I116" s="38"/>
      <c r="J116" s="238">
        <f t="shared" si="4"/>
        <v>0</v>
      </c>
      <c r="K116" s="57">
        <f t="shared" si="5"/>
        <v>0</v>
      </c>
      <c r="L116" s="57"/>
      <c r="M116" s="38">
        <v>11096076620</v>
      </c>
      <c r="N116" s="38"/>
      <c r="O116" s="38">
        <v>0</v>
      </c>
      <c r="P116" s="38"/>
      <c r="Q116" s="38">
        <v>-1057251723</v>
      </c>
      <c r="R116" s="38"/>
      <c r="S116" s="238">
        <f t="shared" si="3"/>
        <v>10038824897</v>
      </c>
      <c r="T116" s="224"/>
      <c r="U116" s="57">
        <f>S116/درآمدها!$J$4</f>
        <v>-3.1385650178997679E-2</v>
      </c>
    </row>
    <row r="117" spans="1:21" s="218" customFormat="1" ht="42.75" customHeight="1">
      <c r="A117" s="218">
        <v>107</v>
      </c>
      <c r="B117" s="229" t="s">
        <v>115</v>
      </c>
      <c r="C117" s="219"/>
      <c r="D117" s="240">
        <v>0</v>
      </c>
      <c r="E117" s="38"/>
      <c r="F117" s="38">
        <v>-747124051</v>
      </c>
      <c r="G117" s="38"/>
      <c r="H117" s="38">
        <v>1337045333</v>
      </c>
      <c r="I117" s="38"/>
      <c r="J117" s="238">
        <f t="shared" si="4"/>
        <v>589921282</v>
      </c>
      <c r="K117" s="57">
        <f t="shared" si="5"/>
        <v>-1.6146480430303822E-3</v>
      </c>
      <c r="L117" s="57"/>
      <c r="M117" s="38">
        <v>0</v>
      </c>
      <c r="N117" s="38"/>
      <c r="O117" s="38">
        <v>6930150028</v>
      </c>
      <c r="P117" s="38"/>
      <c r="Q117" s="38">
        <v>2815763847</v>
      </c>
      <c r="R117" s="38"/>
      <c r="S117" s="238">
        <f t="shared" si="3"/>
        <v>9745913875</v>
      </c>
      <c r="T117" s="224"/>
      <c r="U117" s="57">
        <f>S117/درآمدها!$J$4</f>
        <v>-3.0469885339547996E-2</v>
      </c>
    </row>
    <row r="118" spans="1:21" s="218" customFormat="1" ht="42.75" customHeight="1">
      <c r="A118" s="218">
        <v>108</v>
      </c>
      <c r="B118" s="229" t="s">
        <v>114</v>
      </c>
      <c r="C118" s="219"/>
      <c r="D118" s="240">
        <v>0</v>
      </c>
      <c r="E118" s="38"/>
      <c r="F118" s="38">
        <v>-3492585183</v>
      </c>
      <c r="G118" s="38"/>
      <c r="H118" s="38">
        <v>1107810519</v>
      </c>
      <c r="I118" s="38"/>
      <c r="J118" s="238">
        <f t="shared" si="4"/>
        <v>-2384774664</v>
      </c>
      <c r="K118" s="57">
        <f t="shared" si="5"/>
        <v>6.5272636566721404E-3</v>
      </c>
      <c r="L118" s="57"/>
      <c r="M118" s="38">
        <v>0</v>
      </c>
      <c r="N118" s="38"/>
      <c r="O118" s="38">
        <v>8613051734</v>
      </c>
      <c r="P118" s="38"/>
      <c r="Q118" s="38">
        <v>3019322888</v>
      </c>
      <c r="R118" s="38"/>
      <c r="S118" s="238">
        <f t="shared" si="3"/>
        <v>11632374622</v>
      </c>
      <c r="T118" s="224"/>
      <c r="U118" s="57">
        <f>S118/درآمدها!$J$4</f>
        <v>-3.6367766584537768E-2</v>
      </c>
    </row>
    <row r="119" spans="1:21" s="218" customFormat="1" ht="42.75" customHeight="1">
      <c r="A119" s="218">
        <v>109</v>
      </c>
      <c r="B119" s="229" t="s">
        <v>113</v>
      </c>
      <c r="C119" s="219"/>
      <c r="D119" s="240">
        <v>0</v>
      </c>
      <c r="E119" s="38"/>
      <c r="F119" s="38">
        <v>29362164</v>
      </c>
      <c r="G119" s="38"/>
      <c r="H119" s="38">
        <v>-110619291</v>
      </c>
      <c r="I119" s="38"/>
      <c r="J119" s="238">
        <f t="shared" si="4"/>
        <v>-81257127</v>
      </c>
      <c r="K119" s="57">
        <f t="shared" si="5"/>
        <v>2.2240537016737297E-4</v>
      </c>
      <c r="L119" s="57"/>
      <c r="M119" s="38">
        <v>0</v>
      </c>
      <c r="N119" s="38"/>
      <c r="O119" s="38">
        <v>-850004214</v>
      </c>
      <c r="P119" s="38"/>
      <c r="Q119" s="38">
        <v>-249324957</v>
      </c>
      <c r="R119" s="38"/>
      <c r="S119" s="238">
        <f t="shared" si="3"/>
        <v>-1099329171</v>
      </c>
      <c r="T119" s="224"/>
      <c r="U119" s="57">
        <f>S119/درآمدها!$J$4</f>
        <v>3.436972070594083E-3</v>
      </c>
    </row>
    <row r="120" spans="1:21" s="218" customFormat="1" ht="42.75" customHeight="1">
      <c r="A120" s="218">
        <v>110</v>
      </c>
      <c r="B120" s="229" t="s">
        <v>407</v>
      </c>
      <c r="C120" s="219"/>
      <c r="D120" s="240">
        <v>0</v>
      </c>
      <c r="E120" s="38"/>
      <c r="F120" s="38">
        <v>-2546815540</v>
      </c>
      <c r="G120" s="38"/>
      <c r="H120" s="38">
        <v>-89191664</v>
      </c>
      <c r="I120" s="38"/>
      <c r="J120" s="238">
        <f t="shared" si="4"/>
        <v>-2636007204</v>
      </c>
      <c r="K120" s="57">
        <f t="shared" si="5"/>
        <v>7.2149013829824662E-3</v>
      </c>
      <c r="L120" s="57"/>
      <c r="M120" s="38">
        <v>0</v>
      </c>
      <c r="N120" s="38"/>
      <c r="O120" s="38">
        <v>-1071157636</v>
      </c>
      <c r="P120" s="38"/>
      <c r="Q120" s="38">
        <v>-74463617</v>
      </c>
      <c r="R120" s="38"/>
      <c r="S120" s="238">
        <f t="shared" si="3"/>
        <v>-1145621253</v>
      </c>
      <c r="T120" s="224"/>
      <c r="U120" s="57">
        <f>S120/درآمدها!$J$4</f>
        <v>3.5817008716855E-3</v>
      </c>
    </row>
    <row r="121" spans="1:21" s="218" customFormat="1" ht="42.75" customHeight="1">
      <c r="A121" s="218">
        <v>111</v>
      </c>
      <c r="B121" s="229" t="s">
        <v>411</v>
      </c>
      <c r="C121" s="219"/>
      <c r="D121" s="240">
        <v>0</v>
      </c>
      <c r="E121" s="38"/>
      <c r="F121" s="38">
        <v>-1834314591</v>
      </c>
      <c r="G121" s="38"/>
      <c r="H121" s="38">
        <v>-104341359</v>
      </c>
      <c r="I121" s="38"/>
      <c r="J121" s="238">
        <f t="shared" si="4"/>
        <v>-1938655950</v>
      </c>
      <c r="K121" s="57">
        <f t="shared" si="5"/>
        <v>5.3062114069936306E-3</v>
      </c>
      <c r="L121" s="57"/>
      <c r="M121" s="38">
        <v>0</v>
      </c>
      <c r="N121" s="38"/>
      <c r="O121" s="38">
        <v>-717217622</v>
      </c>
      <c r="P121" s="38"/>
      <c r="Q121" s="38">
        <v>-74857259</v>
      </c>
      <c r="R121" s="38"/>
      <c r="S121" s="238">
        <f t="shared" si="3"/>
        <v>-792074881</v>
      </c>
      <c r="T121" s="224"/>
      <c r="U121" s="57">
        <f>S121/درآمدها!$J$4</f>
        <v>2.4763640551262438E-3</v>
      </c>
    </row>
    <row r="122" spans="1:21" s="218" customFormat="1" ht="42.75" customHeight="1">
      <c r="A122" s="218">
        <v>112</v>
      </c>
      <c r="B122" s="229" t="s">
        <v>401</v>
      </c>
      <c r="C122" s="219"/>
      <c r="D122" s="240">
        <v>0</v>
      </c>
      <c r="E122" s="38"/>
      <c r="F122" s="38">
        <v>-3421771074</v>
      </c>
      <c r="G122" s="38"/>
      <c r="H122" s="38">
        <v>-985322041</v>
      </c>
      <c r="I122" s="38"/>
      <c r="J122" s="238">
        <f t="shared" si="4"/>
        <v>-4407093115</v>
      </c>
      <c r="K122" s="57">
        <f t="shared" si="5"/>
        <v>1.2062464079042025E-2</v>
      </c>
      <c r="L122" s="57"/>
      <c r="M122" s="38">
        <v>0</v>
      </c>
      <c r="N122" s="38"/>
      <c r="O122" s="38">
        <v>-7745936608</v>
      </c>
      <c r="P122" s="38"/>
      <c r="Q122" s="38">
        <v>-988471101</v>
      </c>
      <c r="R122" s="38"/>
      <c r="S122" s="238">
        <f t="shared" si="3"/>
        <v>-8734407709</v>
      </c>
      <c r="T122" s="224"/>
      <c r="U122" s="57">
        <f>S122/درآمدها!$J$4</f>
        <v>2.7307485456523607E-2</v>
      </c>
    </row>
    <row r="123" spans="1:21" s="218" customFormat="1" ht="42.75" customHeight="1">
      <c r="A123" s="218">
        <v>113</v>
      </c>
      <c r="B123" s="229" t="s">
        <v>416</v>
      </c>
      <c r="C123" s="219"/>
      <c r="D123" s="240">
        <v>0</v>
      </c>
      <c r="E123" s="38"/>
      <c r="F123" s="38">
        <v>-376064745</v>
      </c>
      <c r="G123" s="38"/>
      <c r="H123" s="38">
        <v>-651557474</v>
      </c>
      <c r="I123" s="38"/>
      <c r="J123" s="238">
        <f t="shared" si="4"/>
        <v>-1027622219</v>
      </c>
      <c r="K123" s="57">
        <f t="shared" si="5"/>
        <v>2.8126603591204034E-3</v>
      </c>
      <c r="L123" s="57"/>
      <c r="M123" s="38">
        <v>0</v>
      </c>
      <c r="N123" s="38"/>
      <c r="O123" s="38">
        <v>-4796225741</v>
      </c>
      <c r="P123" s="38"/>
      <c r="Q123" s="38">
        <v>-670892345</v>
      </c>
      <c r="R123" s="38"/>
      <c r="S123" s="238">
        <f t="shared" si="3"/>
        <v>-5467118086</v>
      </c>
      <c r="T123" s="224"/>
      <c r="U123" s="57">
        <f>S123/درآمدها!$J$4</f>
        <v>1.7092543947623291E-2</v>
      </c>
    </row>
    <row r="124" spans="1:21" s="218" customFormat="1" ht="42.75" customHeight="1">
      <c r="A124" s="218">
        <v>114</v>
      </c>
      <c r="B124" s="229" t="s">
        <v>381</v>
      </c>
      <c r="C124" s="219"/>
      <c r="D124" s="240">
        <v>0</v>
      </c>
      <c r="E124" s="38"/>
      <c r="F124" s="38">
        <v>2807335926</v>
      </c>
      <c r="G124" s="38"/>
      <c r="H124" s="38">
        <v>149965844</v>
      </c>
      <c r="I124" s="38"/>
      <c r="J124" s="238">
        <f t="shared" si="4"/>
        <v>2957301770</v>
      </c>
      <c r="K124" s="57">
        <f t="shared" si="5"/>
        <v>-8.0943028523944409E-3</v>
      </c>
      <c r="L124" s="57"/>
      <c r="M124" s="38">
        <v>0</v>
      </c>
      <c r="N124" s="38"/>
      <c r="O124" s="38">
        <v>3204332136</v>
      </c>
      <c r="P124" s="38"/>
      <c r="Q124" s="38">
        <v>140524649</v>
      </c>
      <c r="R124" s="38"/>
      <c r="S124" s="238">
        <f t="shared" si="3"/>
        <v>3344856785</v>
      </c>
      <c r="T124" s="224"/>
      <c r="U124" s="57">
        <f>S124/درآمدها!$J$4</f>
        <v>-1.0457449555099741E-2</v>
      </c>
    </row>
    <row r="125" spans="1:21" s="218" customFormat="1" ht="42.75" customHeight="1">
      <c r="A125" s="218">
        <v>115</v>
      </c>
      <c r="B125" s="229" t="s">
        <v>380</v>
      </c>
      <c r="C125" s="219"/>
      <c r="D125" s="240">
        <v>0</v>
      </c>
      <c r="E125" s="38"/>
      <c r="F125" s="38">
        <v>-1972053698</v>
      </c>
      <c r="G125" s="38"/>
      <c r="H125" s="38">
        <v>-541468814</v>
      </c>
      <c r="I125" s="38"/>
      <c r="J125" s="238">
        <f t="shared" si="4"/>
        <v>-2513522512</v>
      </c>
      <c r="K125" s="57">
        <f t="shared" si="5"/>
        <v>6.8796538266161587E-3</v>
      </c>
      <c r="L125" s="57"/>
      <c r="M125" s="38">
        <v>0</v>
      </c>
      <c r="N125" s="38"/>
      <c r="O125" s="38">
        <v>-4394933782</v>
      </c>
      <c r="P125" s="38"/>
      <c r="Q125" s="38">
        <v>-551815126</v>
      </c>
      <c r="R125" s="38"/>
      <c r="S125" s="238">
        <f t="shared" si="3"/>
        <v>-4946748908</v>
      </c>
      <c r="T125" s="224"/>
      <c r="U125" s="57">
        <f>S125/درآمدها!$J$4</f>
        <v>1.5465647856476084E-2</v>
      </c>
    </row>
    <row r="126" spans="1:21" s="218" customFormat="1" ht="42.75" customHeight="1">
      <c r="A126" s="218">
        <v>116</v>
      </c>
      <c r="B126" s="229" t="s">
        <v>398</v>
      </c>
      <c r="C126" s="219"/>
      <c r="D126" s="240">
        <v>0</v>
      </c>
      <c r="E126" s="38"/>
      <c r="F126" s="38">
        <v>-287067925</v>
      </c>
      <c r="G126" s="38"/>
      <c r="H126" s="38">
        <v>-991587003</v>
      </c>
      <c r="I126" s="38"/>
      <c r="J126" s="238">
        <f t="shared" si="4"/>
        <v>-1278654928</v>
      </c>
      <c r="K126" s="57">
        <f t="shared" si="5"/>
        <v>3.499751136637844E-3</v>
      </c>
      <c r="L126" s="57"/>
      <c r="M126" s="38">
        <v>0</v>
      </c>
      <c r="N126" s="38"/>
      <c r="O126" s="38">
        <v>-6784849972</v>
      </c>
      <c r="P126" s="38"/>
      <c r="Q126" s="38">
        <v>-1043334854</v>
      </c>
      <c r="R126" s="38"/>
      <c r="S126" s="238">
        <f t="shared" si="3"/>
        <v>-7828184826</v>
      </c>
      <c r="T126" s="224"/>
      <c r="U126" s="57">
        <f>S126/درآمدها!$J$4</f>
        <v>2.4474246040370379E-2</v>
      </c>
    </row>
    <row r="127" spans="1:21" s="218" customFormat="1" ht="42.75" customHeight="1">
      <c r="A127" s="218">
        <v>117</v>
      </c>
      <c r="B127" s="229" t="s">
        <v>390</v>
      </c>
      <c r="C127" s="219"/>
      <c r="D127" s="240">
        <v>0</v>
      </c>
      <c r="E127" s="38"/>
      <c r="F127" s="38">
        <v>-1573761280</v>
      </c>
      <c r="G127" s="38"/>
      <c r="H127" s="38">
        <v>-586510559</v>
      </c>
      <c r="I127" s="38"/>
      <c r="J127" s="238">
        <f t="shared" si="4"/>
        <v>-2160271839</v>
      </c>
      <c r="K127" s="57">
        <f t="shared" si="5"/>
        <v>5.912786677960526E-3</v>
      </c>
      <c r="L127" s="57"/>
      <c r="M127" s="38">
        <v>0</v>
      </c>
      <c r="N127" s="38">
        <v>5059022472</v>
      </c>
      <c r="O127" s="38">
        <v>-4636583577</v>
      </c>
      <c r="P127" s="38"/>
      <c r="Q127" s="38">
        <v>-600758388</v>
      </c>
      <c r="R127" s="38"/>
      <c r="S127" s="238">
        <f t="shared" si="3"/>
        <v>-5237341965</v>
      </c>
      <c r="T127" s="224"/>
      <c r="U127" s="57">
        <f>S127/درآمدها!$J$4</f>
        <v>1.6374165748263704E-2</v>
      </c>
    </row>
    <row r="128" spans="1:21" s="218" customFormat="1" ht="42.75" customHeight="1">
      <c r="A128" s="218">
        <v>118</v>
      </c>
      <c r="B128" s="229" t="s">
        <v>372</v>
      </c>
      <c r="C128" s="219"/>
      <c r="D128" s="240">
        <v>0</v>
      </c>
      <c r="E128" s="38"/>
      <c r="F128" s="38">
        <v>-2529280914</v>
      </c>
      <c r="G128" s="38"/>
      <c r="H128" s="38">
        <v>35565650</v>
      </c>
      <c r="I128" s="38"/>
      <c r="J128" s="238">
        <f t="shared" si="4"/>
        <v>-2493715264</v>
      </c>
      <c r="K128" s="57">
        <f t="shared" si="5"/>
        <v>6.8254402642361238E-3</v>
      </c>
      <c r="L128" s="57"/>
      <c r="M128" s="38">
        <v>0</v>
      </c>
      <c r="N128" s="38">
        <v>70462559</v>
      </c>
      <c r="O128" s="38">
        <v>167564940</v>
      </c>
      <c r="P128" s="38"/>
      <c r="Q128" s="38">
        <v>56613862</v>
      </c>
      <c r="R128" s="38"/>
      <c r="S128" s="238">
        <f t="shared" si="3"/>
        <v>224178802</v>
      </c>
      <c r="T128" s="224"/>
      <c r="U128" s="57">
        <f>S128/درآمدها!$J$4</f>
        <v>-7.0087859179827124E-4</v>
      </c>
    </row>
    <row r="129" spans="1:21" s="218" customFormat="1" ht="42.75" customHeight="1">
      <c r="A129" s="218">
        <v>119</v>
      </c>
      <c r="B129" s="229" t="s">
        <v>353</v>
      </c>
      <c r="C129" s="219"/>
      <c r="D129" s="240">
        <v>0</v>
      </c>
      <c r="E129" s="38"/>
      <c r="F129" s="38">
        <v>-2005766180</v>
      </c>
      <c r="G129" s="38"/>
      <c r="H129" s="38">
        <v>516169418</v>
      </c>
      <c r="I129" s="38"/>
      <c r="J129" s="238">
        <f t="shared" si="4"/>
        <v>-1489596762</v>
      </c>
      <c r="K129" s="57">
        <f t="shared" si="5"/>
        <v>4.0771109130246534E-3</v>
      </c>
      <c r="L129" s="57"/>
      <c r="M129" s="38">
        <v>0</v>
      </c>
      <c r="N129" s="38"/>
      <c r="O129" s="38">
        <v>1795275510</v>
      </c>
      <c r="P129" s="38"/>
      <c r="Q129" s="38">
        <v>614958836</v>
      </c>
      <c r="R129" s="38"/>
      <c r="S129" s="238">
        <f t="shared" si="3"/>
        <v>2410234346</v>
      </c>
      <c r="T129" s="224"/>
      <c r="U129" s="57">
        <f>S129/درآمدها!$J$4</f>
        <v>-7.5354210088441247E-3</v>
      </c>
    </row>
    <row r="130" spans="1:21" s="218" customFormat="1" ht="42.75" customHeight="1">
      <c r="A130" s="218">
        <v>120</v>
      </c>
      <c r="B130" s="229" t="s">
        <v>286</v>
      </c>
      <c r="C130" s="219"/>
      <c r="D130" s="240">
        <v>0</v>
      </c>
      <c r="E130" s="38"/>
      <c r="F130" s="38">
        <v>-657173643</v>
      </c>
      <c r="G130" s="38"/>
      <c r="H130" s="38">
        <v>-706048680</v>
      </c>
      <c r="I130" s="38"/>
      <c r="J130" s="238">
        <f t="shared" si="4"/>
        <v>-1363222323</v>
      </c>
      <c r="K130" s="57">
        <f t="shared" si="5"/>
        <v>3.7312168982696261E-3</v>
      </c>
      <c r="L130" s="57"/>
      <c r="M130" s="38">
        <v>5159933825</v>
      </c>
      <c r="N130" s="38"/>
      <c r="O130" s="38">
        <v>-4771602614</v>
      </c>
      <c r="P130" s="38"/>
      <c r="Q130" s="38">
        <v>-1353745065</v>
      </c>
      <c r="R130" s="38"/>
      <c r="S130" s="238">
        <f t="shared" si="3"/>
        <v>-965413854</v>
      </c>
      <c r="T130" s="224"/>
      <c r="U130" s="57">
        <f>S130/درآمدها!$J$4</f>
        <v>3.0182956481945239E-3</v>
      </c>
    </row>
    <row r="131" spans="1:21" s="218" customFormat="1" ht="42.75" customHeight="1">
      <c r="A131" s="218">
        <v>121</v>
      </c>
      <c r="B131" s="229" t="s">
        <v>273</v>
      </c>
      <c r="C131" s="219"/>
      <c r="D131" s="240">
        <v>0</v>
      </c>
      <c r="E131" s="38"/>
      <c r="F131" s="38">
        <v>1553174757</v>
      </c>
      <c r="G131" s="38"/>
      <c r="H131" s="38">
        <v>2259195397</v>
      </c>
      <c r="I131" s="38"/>
      <c r="J131" s="238">
        <f t="shared" si="4"/>
        <v>3812370154</v>
      </c>
      <c r="K131" s="57">
        <f t="shared" si="5"/>
        <v>-1.0434673567961796E-2</v>
      </c>
      <c r="L131" s="57"/>
      <c r="M131" s="38">
        <v>78383841</v>
      </c>
      <c r="N131" s="38">
        <v>4104253500</v>
      </c>
      <c r="O131" s="38">
        <v>4013947321</v>
      </c>
      <c r="P131" s="38"/>
      <c r="Q131" s="38">
        <v>2518595824</v>
      </c>
      <c r="R131" s="38"/>
      <c r="S131" s="238">
        <f t="shared" si="3"/>
        <v>6610926986</v>
      </c>
      <c r="T131" s="224"/>
      <c r="U131" s="57">
        <f>S131/درآمدها!$J$4</f>
        <v>-2.0668578630502584E-2</v>
      </c>
    </row>
    <row r="132" spans="1:21" s="218" customFormat="1" ht="42.75" customHeight="1">
      <c r="A132" s="218">
        <v>122</v>
      </c>
      <c r="B132" s="229" t="s">
        <v>270</v>
      </c>
      <c r="C132" s="219"/>
      <c r="D132" s="240">
        <v>0</v>
      </c>
      <c r="E132" s="38"/>
      <c r="F132" s="38">
        <v>0</v>
      </c>
      <c r="G132" s="38"/>
      <c r="H132" s="38">
        <v>0</v>
      </c>
      <c r="I132" s="38"/>
      <c r="J132" s="238">
        <f t="shared" si="4"/>
        <v>0</v>
      </c>
      <c r="K132" s="57">
        <f t="shared" si="5"/>
        <v>0</v>
      </c>
      <c r="L132" s="57"/>
      <c r="M132" s="38">
        <v>0</v>
      </c>
      <c r="N132" s="38">
        <v>302815250</v>
      </c>
      <c r="O132" s="38">
        <v>0</v>
      </c>
      <c r="P132" s="38"/>
      <c r="Q132" s="38">
        <v>12937022408</v>
      </c>
      <c r="R132" s="38"/>
      <c r="S132" s="238">
        <f t="shared" si="3"/>
        <v>12937022408</v>
      </c>
      <c r="T132" s="224"/>
      <c r="U132" s="57">
        <f>S132/درآمدها!$J$4</f>
        <v>-4.0446652254755654E-2</v>
      </c>
    </row>
    <row r="133" spans="1:21" s="218" customFormat="1" ht="42.75" customHeight="1">
      <c r="A133" s="218">
        <v>123</v>
      </c>
      <c r="B133" s="229" t="s">
        <v>253</v>
      </c>
      <c r="C133" s="219"/>
      <c r="D133" s="240">
        <f>'درآمد سود سهام'!M114</f>
        <v>25972967</v>
      </c>
      <c r="E133" s="38"/>
      <c r="F133" s="38">
        <v>-1200584287</v>
      </c>
      <c r="G133" s="38"/>
      <c r="H133" s="38">
        <v>-136191755</v>
      </c>
      <c r="I133" s="38"/>
      <c r="J133" s="238">
        <f t="shared" si="4"/>
        <v>-1310803075</v>
      </c>
      <c r="K133" s="57">
        <f t="shared" si="5"/>
        <v>3.5877424402650337E-3</v>
      </c>
      <c r="L133" s="57"/>
      <c r="M133" s="38">
        <v>25972967</v>
      </c>
      <c r="N133" s="38">
        <v>2715264750</v>
      </c>
      <c r="O133" s="38">
        <v>-524815431</v>
      </c>
      <c r="P133" s="38"/>
      <c r="Q133" s="38">
        <v>-2632411417</v>
      </c>
      <c r="R133" s="38"/>
      <c r="S133" s="238">
        <f t="shared" si="3"/>
        <v>-3131253881</v>
      </c>
      <c r="T133" s="224"/>
      <c r="U133" s="57">
        <f>S133/درآمدها!$J$4</f>
        <v>9.7896357331687042E-3</v>
      </c>
    </row>
    <row r="134" spans="1:21" s="218" customFormat="1" ht="42.75" customHeight="1">
      <c r="A134" s="218">
        <v>124</v>
      </c>
      <c r="B134" s="229" t="s">
        <v>149</v>
      </c>
      <c r="C134" s="219"/>
      <c r="D134" s="240">
        <v>0</v>
      </c>
      <c r="E134" s="38"/>
      <c r="F134" s="38">
        <v>-5399832113</v>
      </c>
      <c r="G134" s="38"/>
      <c r="H134" s="38">
        <v>3374304568</v>
      </c>
      <c r="I134" s="38"/>
      <c r="J134" s="238">
        <f t="shared" si="4"/>
        <v>-2025527545</v>
      </c>
      <c r="K134" s="57">
        <f t="shared" si="5"/>
        <v>5.5439838948518972E-3</v>
      </c>
      <c r="L134" s="57"/>
      <c r="M134" s="38">
        <v>4104253500</v>
      </c>
      <c r="N134" s="38">
        <v>6485971200</v>
      </c>
      <c r="O134" s="38">
        <v>11446871715</v>
      </c>
      <c r="P134" s="38"/>
      <c r="Q134" s="38">
        <v>7414118959</v>
      </c>
      <c r="R134" s="38"/>
      <c r="S134" s="238">
        <f t="shared" si="3"/>
        <v>22965244174</v>
      </c>
      <c r="T134" s="224"/>
      <c r="U134" s="57">
        <f>S134/درآمدها!$J$4</f>
        <v>-7.1799152521907814E-2</v>
      </c>
    </row>
    <row r="135" spans="1:21" s="218" customFormat="1" ht="42.75" customHeight="1">
      <c r="A135" s="218">
        <v>125</v>
      </c>
      <c r="B135" s="229" t="s">
        <v>148</v>
      </c>
      <c r="C135" s="219"/>
      <c r="D135" s="240">
        <v>0</v>
      </c>
      <c r="E135" s="38"/>
      <c r="F135" s="38">
        <v>-1956540369</v>
      </c>
      <c r="G135" s="38"/>
      <c r="H135" s="38">
        <v>1524588471</v>
      </c>
      <c r="I135" s="38"/>
      <c r="J135" s="238">
        <f t="shared" si="4"/>
        <v>-431951898</v>
      </c>
      <c r="K135" s="57">
        <f t="shared" si="5"/>
        <v>1.1822768699315364E-3</v>
      </c>
      <c r="L135" s="57"/>
      <c r="M135" s="38">
        <v>302815250</v>
      </c>
      <c r="N135" s="38"/>
      <c r="O135" s="38">
        <v>255830611</v>
      </c>
      <c r="P135" s="38"/>
      <c r="Q135" s="38">
        <v>1443892323</v>
      </c>
      <c r="R135" s="38"/>
      <c r="S135" s="238">
        <f t="shared" si="3"/>
        <v>2002538184</v>
      </c>
      <c r="T135" s="224"/>
      <c r="U135" s="57">
        <f>S135/درآمدها!$J$4</f>
        <v>-6.2607888431136655E-3</v>
      </c>
    </row>
    <row r="136" spans="1:21" s="218" customFormat="1" ht="42.75" customHeight="1">
      <c r="A136" s="218">
        <v>126</v>
      </c>
      <c r="B136" s="229" t="s">
        <v>147</v>
      </c>
      <c r="C136" s="219"/>
      <c r="D136" s="240">
        <v>0</v>
      </c>
      <c r="E136" s="38"/>
      <c r="F136" s="38">
        <v>1826128713</v>
      </c>
      <c r="G136" s="38"/>
      <c r="H136" s="38">
        <v>170374705</v>
      </c>
      <c r="I136" s="38"/>
      <c r="J136" s="238">
        <f t="shared" si="4"/>
        <v>1996503418</v>
      </c>
      <c r="K136" s="57">
        <f t="shared" si="5"/>
        <v>-5.4645432113384395E-3</v>
      </c>
      <c r="L136" s="57"/>
      <c r="M136" s="38">
        <v>2715264750</v>
      </c>
      <c r="N136" s="38"/>
      <c r="O136" s="38">
        <v>-63229458</v>
      </c>
      <c r="P136" s="38"/>
      <c r="Q136" s="38">
        <v>-6230468</v>
      </c>
      <c r="R136" s="38"/>
      <c r="S136" s="238">
        <f t="shared" si="3"/>
        <v>2645804824</v>
      </c>
      <c r="T136" s="224"/>
      <c r="U136" s="57">
        <f>S136/درآمدها!$J$4</f>
        <v>-8.2719148406288339E-3</v>
      </c>
    </row>
    <row r="137" spans="1:21" s="218" customFormat="1" ht="42.75" customHeight="1">
      <c r="A137" s="218">
        <v>127</v>
      </c>
      <c r="B137" s="229" t="s">
        <v>146</v>
      </c>
      <c r="C137" s="219"/>
      <c r="D137" s="240">
        <v>0</v>
      </c>
      <c r="E137" s="38"/>
      <c r="F137" s="38">
        <v>-3977135926</v>
      </c>
      <c r="G137" s="38"/>
      <c r="H137" s="38">
        <v>-3591316867</v>
      </c>
      <c r="I137" s="38"/>
      <c r="J137" s="238">
        <f t="shared" si="4"/>
        <v>-7568452793</v>
      </c>
      <c r="K137" s="57">
        <f t="shared" si="5"/>
        <v>2.0715285011509856E-2</v>
      </c>
      <c r="L137" s="57"/>
      <c r="M137" s="38">
        <v>6485971200</v>
      </c>
      <c r="N137" s="38">
        <v>2569638540</v>
      </c>
      <c r="O137" s="38">
        <v>-23578479392</v>
      </c>
      <c r="P137" s="38"/>
      <c r="Q137" s="38">
        <v>-5839929997</v>
      </c>
      <c r="R137" s="38"/>
      <c r="S137" s="238">
        <f t="shared" si="3"/>
        <v>-22932438189</v>
      </c>
      <c r="T137" s="224"/>
      <c r="U137" s="57">
        <f>S137/درآمدها!$J$4</f>
        <v>7.1696587014535018E-2</v>
      </c>
    </row>
    <row r="138" spans="1:21" s="218" customFormat="1" ht="42.75" customHeight="1">
      <c r="A138" s="218">
        <v>128</v>
      </c>
      <c r="B138" s="229" t="s">
        <v>145</v>
      </c>
      <c r="C138" s="219"/>
      <c r="D138" s="240">
        <v>0</v>
      </c>
      <c r="E138" s="38"/>
      <c r="F138" s="38">
        <v>0</v>
      </c>
      <c r="G138" s="38"/>
      <c r="H138" s="38">
        <v>0</v>
      </c>
      <c r="I138" s="38"/>
      <c r="J138" s="238">
        <f t="shared" si="4"/>
        <v>0</v>
      </c>
      <c r="K138" s="57">
        <f t="shared" si="5"/>
        <v>0</v>
      </c>
      <c r="L138" s="57"/>
      <c r="M138" s="38">
        <v>0</v>
      </c>
      <c r="N138" s="38">
        <v>4286886600</v>
      </c>
      <c r="O138" s="38">
        <v>0</v>
      </c>
      <c r="P138" s="38"/>
      <c r="Q138" s="38">
        <v>-66223110</v>
      </c>
      <c r="R138" s="38"/>
      <c r="S138" s="238">
        <f t="shared" si="3"/>
        <v>-66223110</v>
      </c>
      <c r="T138" s="224"/>
      <c r="U138" s="57">
        <f>S138/درآمدها!$J$4</f>
        <v>2.0704169915807658E-4</v>
      </c>
    </row>
    <row r="139" spans="1:21" s="218" customFormat="1" ht="42.75" customHeight="1">
      <c r="A139" s="218">
        <v>129</v>
      </c>
      <c r="B139" s="229" t="s">
        <v>144</v>
      </c>
      <c r="C139" s="219"/>
      <c r="D139" s="240">
        <v>0</v>
      </c>
      <c r="E139" s="38"/>
      <c r="F139" s="38">
        <v>1773910808</v>
      </c>
      <c r="G139" s="38"/>
      <c r="H139" s="38">
        <v>-2506802855</v>
      </c>
      <c r="I139" s="38"/>
      <c r="J139" s="238">
        <f t="shared" si="4"/>
        <v>-732892047</v>
      </c>
      <c r="K139" s="57">
        <f t="shared" si="5"/>
        <v>2.0059671443436429E-3</v>
      </c>
      <c r="L139" s="57"/>
      <c r="M139" s="38">
        <v>0</v>
      </c>
      <c r="N139" s="38"/>
      <c r="O139" s="38">
        <v>-16549594045</v>
      </c>
      <c r="P139" s="38"/>
      <c r="Q139" s="38">
        <v>-3869194399</v>
      </c>
      <c r="R139" s="38"/>
      <c r="S139" s="238">
        <f t="shared" ref="S139:S202" si="6">M139+O139+Q139</f>
        <v>-20418788444</v>
      </c>
      <c r="T139" s="224"/>
      <c r="U139" s="57">
        <f>S139/درآمدها!$J$4</f>
        <v>6.3837845341226926E-2</v>
      </c>
    </row>
    <row r="140" spans="1:21" s="218" customFormat="1" ht="42.75" customHeight="1">
      <c r="A140" s="218">
        <v>130</v>
      </c>
      <c r="B140" s="229" t="s">
        <v>143</v>
      </c>
      <c r="C140" s="219"/>
      <c r="D140" s="240">
        <v>0</v>
      </c>
      <c r="E140" s="38"/>
      <c r="F140" s="38">
        <v>1299704573</v>
      </c>
      <c r="G140" s="38"/>
      <c r="H140" s="38">
        <v>311295044</v>
      </c>
      <c r="I140" s="38"/>
      <c r="J140" s="238">
        <f t="shared" ref="J140:J203" si="7">D140+F140+H140</f>
        <v>1610999617</v>
      </c>
      <c r="K140" s="57">
        <f t="shared" ref="K140:K203" si="8">J140/-365355957632</f>
        <v>-4.4093974200980681E-3</v>
      </c>
      <c r="L140" s="57"/>
      <c r="M140" s="38">
        <v>2569638540</v>
      </c>
      <c r="N140" s="38"/>
      <c r="O140" s="38">
        <v>3260319260</v>
      </c>
      <c r="P140" s="38"/>
      <c r="Q140" s="38">
        <v>338154958</v>
      </c>
      <c r="R140" s="38"/>
      <c r="S140" s="238">
        <f t="shared" si="6"/>
        <v>6168112758</v>
      </c>
      <c r="T140" s="224"/>
      <c r="U140" s="57">
        <f>S140/درآمدها!$J$4</f>
        <v>-1.9284152405631961E-2</v>
      </c>
    </row>
    <row r="141" spans="1:21" s="218" customFormat="1" ht="42.75" customHeight="1">
      <c r="A141" s="218">
        <v>131</v>
      </c>
      <c r="B141" s="216" t="s">
        <v>142</v>
      </c>
      <c r="C141" s="219"/>
      <c r="D141" s="240">
        <v>0</v>
      </c>
      <c r="E141" s="38"/>
      <c r="F141" s="38">
        <v>-798483680</v>
      </c>
      <c r="G141" s="38"/>
      <c r="H141" s="38">
        <v>-1118425368</v>
      </c>
      <c r="I141" s="38"/>
      <c r="J141" s="238">
        <f t="shared" si="7"/>
        <v>-1916909048</v>
      </c>
      <c r="K141" s="57">
        <f t="shared" si="8"/>
        <v>5.2466889014870849E-3</v>
      </c>
      <c r="L141" s="57"/>
      <c r="M141" s="38">
        <v>4286886600</v>
      </c>
      <c r="N141" s="38"/>
      <c r="O141" s="38">
        <v>-8546738097</v>
      </c>
      <c r="P141" s="38"/>
      <c r="Q141" s="38">
        <v>-1963520917</v>
      </c>
      <c r="R141" s="38"/>
      <c r="S141" s="238">
        <f t="shared" si="6"/>
        <v>-6223372414</v>
      </c>
      <c r="T141" s="224"/>
      <c r="U141" s="57">
        <f>S141/درآمدها!$J$4</f>
        <v>1.945691766949726E-2</v>
      </c>
    </row>
    <row r="142" spans="1:21" s="218" customFormat="1" ht="42.75" customHeight="1">
      <c r="A142" s="218">
        <v>132</v>
      </c>
      <c r="B142" s="229" t="s">
        <v>141</v>
      </c>
      <c r="C142" s="219"/>
      <c r="D142" s="240">
        <v>0</v>
      </c>
      <c r="E142" s="38"/>
      <c r="F142" s="38">
        <v>-848079207</v>
      </c>
      <c r="G142" s="38"/>
      <c r="H142" s="38">
        <v>-1338637207</v>
      </c>
      <c r="I142" s="38"/>
      <c r="J142" s="238">
        <f t="shared" si="7"/>
        <v>-2186716414</v>
      </c>
      <c r="K142" s="57">
        <f t="shared" si="8"/>
        <v>5.9851669811897294E-3</v>
      </c>
      <c r="L142" s="57"/>
      <c r="M142" s="38">
        <v>0</v>
      </c>
      <c r="N142" s="38"/>
      <c r="O142" s="38">
        <v>-9067657502</v>
      </c>
      <c r="P142" s="38"/>
      <c r="Q142" s="38">
        <v>-1779269248</v>
      </c>
      <c r="R142" s="38"/>
      <c r="S142" s="238">
        <f t="shared" si="6"/>
        <v>-10846926750</v>
      </c>
      <c r="T142" s="224"/>
      <c r="U142" s="57">
        <f>S142/درآمدها!$J$4</f>
        <v>3.3912121387279962E-2</v>
      </c>
    </row>
    <row r="143" spans="1:21" s="218" customFormat="1" ht="42.75" customHeight="1">
      <c r="A143" s="218">
        <v>133</v>
      </c>
      <c r="B143" s="229" t="s">
        <v>140</v>
      </c>
      <c r="C143" s="219"/>
      <c r="D143" s="240">
        <f>'درآمد سود سهام'!M118</f>
        <v>662054264</v>
      </c>
      <c r="E143" s="38"/>
      <c r="F143" s="38">
        <v>-1947502259</v>
      </c>
      <c r="G143" s="38"/>
      <c r="H143" s="38">
        <v>413482010</v>
      </c>
      <c r="I143" s="38"/>
      <c r="J143" s="238">
        <f t="shared" si="7"/>
        <v>-871965985</v>
      </c>
      <c r="K143" s="57">
        <f t="shared" si="8"/>
        <v>2.3866204089061996E-3</v>
      </c>
      <c r="L143" s="57"/>
      <c r="M143" s="38">
        <v>662053524</v>
      </c>
      <c r="N143" s="38"/>
      <c r="O143" s="38">
        <v>3157237494</v>
      </c>
      <c r="P143" s="38"/>
      <c r="Q143" s="38">
        <v>199016644</v>
      </c>
      <c r="R143" s="38"/>
      <c r="S143" s="238">
        <f t="shared" si="6"/>
        <v>4018307662</v>
      </c>
      <c r="T143" s="224"/>
      <c r="U143" s="57">
        <f>S143/درآمدها!$J$4</f>
        <v>-1.256294435704391E-2</v>
      </c>
    </row>
    <row r="144" spans="1:21" s="218" customFormat="1" ht="42.75" customHeight="1">
      <c r="A144" s="218">
        <v>134</v>
      </c>
      <c r="B144" s="229" t="s">
        <v>139</v>
      </c>
      <c r="C144" s="219"/>
      <c r="D144" s="240">
        <v>0</v>
      </c>
      <c r="E144" s="38"/>
      <c r="F144" s="38">
        <v>-443672528</v>
      </c>
      <c r="G144" s="38"/>
      <c r="H144" s="38">
        <v>-247048336</v>
      </c>
      <c r="I144" s="38"/>
      <c r="J144" s="238">
        <f t="shared" si="7"/>
        <v>-690720864</v>
      </c>
      <c r="K144" s="57">
        <f t="shared" si="8"/>
        <v>1.8905422221025326E-3</v>
      </c>
      <c r="L144" s="57"/>
      <c r="M144" s="38">
        <v>0</v>
      </c>
      <c r="N144" s="38">
        <v>1099846257</v>
      </c>
      <c r="O144" s="38">
        <v>-1484966846</v>
      </c>
      <c r="P144" s="38"/>
      <c r="Q144" s="38">
        <v>-475026454</v>
      </c>
      <c r="R144" s="38"/>
      <c r="S144" s="238">
        <f t="shared" si="6"/>
        <v>-1959993300</v>
      </c>
      <c r="T144" s="224"/>
      <c r="U144" s="57">
        <f>S144/درآمدها!$J$4</f>
        <v>6.1277753818938093E-3</v>
      </c>
    </row>
    <row r="145" spans="1:21" s="218" customFormat="1" ht="42.75" customHeight="1">
      <c r="A145" s="218">
        <v>135</v>
      </c>
      <c r="B145" s="229" t="s">
        <v>138</v>
      </c>
      <c r="C145" s="219"/>
      <c r="D145" s="240">
        <v>0</v>
      </c>
      <c r="E145" s="38"/>
      <c r="F145" s="38">
        <v>-4410139885</v>
      </c>
      <c r="G145" s="38"/>
      <c r="H145" s="38">
        <v>-119467721</v>
      </c>
      <c r="I145" s="38"/>
      <c r="J145" s="238">
        <f t="shared" si="7"/>
        <v>-4529607606</v>
      </c>
      <c r="K145" s="57">
        <f t="shared" si="8"/>
        <v>1.2397793196963242E-2</v>
      </c>
      <c r="L145" s="57"/>
      <c r="M145" s="38">
        <v>0</v>
      </c>
      <c r="N145" s="38">
        <v>1840655000</v>
      </c>
      <c r="O145" s="38">
        <v>-2360330216</v>
      </c>
      <c r="P145" s="38"/>
      <c r="Q145" s="38">
        <v>-203694424</v>
      </c>
      <c r="R145" s="38"/>
      <c r="S145" s="238">
        <f t="shared" si="6"/>
        <v>-2564024640</v>
      </c>
      <c r="T145" s="224"/>
      <c r="U145" s="57">
        <f>S145/درآمدها!$J$4</f>
        <v>8.0162350899674693E-3</v>
      </c>
    </row>
    <row r="146" spans="1:21" s="218" customFormat="1" ht="42.75" customHeight="1">
      <c r="A146" s="218">
        <v>136</v>
      </c>
      <c r="B146" s="229" t="s">
        <v>137</v>
      </c>
      <c r="C146" s="219"/>
      <c r="D146" s="240">
        <v>0</v>
      </c>
      <c r="E146" s="38"/>
      <c r="F146" s="38">
        <v>-1058942873</v>
      </c>
      <c r="G146" s="38"/>
      <c r="H146" s="38">
        <v>-891016668</v>
      </c>
      <c r="I146" s="38"/>
      <c r="J146" s="238">
        <f t="shared" si="7"/>
        <v>-1949959541</v>
      </c>
      <c r="K146" s="57">
        <f t="shared" si="8"/>
        <v>5.3371499773491341E-3</v>
      </c>
      <c r="L146" s="57"/>
      <c r="M146" s="38">
        <v>0</v>
      </c>
      <c r="N146" s="38"/>
      <c r="O146" s="38">
        <v>-5688341824</v>
      </c>
      <c r="P146" s="38"/>
      <c r="Q146" s="38">
        <v>-1225165998</v>
      </c>
      <c r="R146" s="38"/>
      <c r="S146" s="238">
        <f t="shared" si="6"/>
        <v>-6913507822</v>
      </c>
      <c r="T146" s="224"/>
      <c r="U146" s="57">
        <f>S146/درآمدها!$J$4</f>
        <v>2.1614575434610869E-2</v>
      </c>
    </row>
    <row r="147" spans="1:21" s="218" customFormat="1" ht="42.75" customHeight="1">
      <c r="A147" s="218">
        <v>137</v>
      </c>
      <c r="B147" s="229" t="s">
        <v>136</v>
      </c>
      <c r="C147" s="219"/>
      <c r="D147" s="240">
        <v>0</v>
      </c>
      <c r="E147" s="38"/>
      <c r="F147" s="38">
        <v>-3383064900</v>
      </c>
      <c r="G147" s="38"/>
      <c r="H147" s="38">
        <v>-387830329</v>
      </c>
      <c r="I147" s="38"/>
      <c r="J147" s="238">
        <f t="shared" si="7"/>
        <v>-3770895229</v>
      </c>
      <c r="K147" s="57">
        <f t="shared" si="8"/>
        <v>1.0321154343398404E-2</v>
      </c>
      <c r="L147" s="57"/>
      <c r="M147" s="38">
        <v>1121369667</v>
      </c>
      <c r="N147" s="38"/>
      <c r="O147" s="38">
        <v>-3332977103</v>
      </c>
      <c r="P147" s="38"/>
      <c r="Q147" s="38">
        <v>-878592974</v>
      </c>
      <c r="R147" s="38"/>
      <c r="S147" s="238">
        <f t="shared" si="6"/>
        <v>-3090200410</v>
      </c>
      <c r="T147" s="224"/>
      <c r="U147" s="57">
        <f>S147/درآمدها!$J$4</f>
        <v>9.6612850653704559E-3</v>
      </c>
    </row>
    <row r="148" spans="1:21" s="218" customFormat="1" ht="42.75" customHeight="1">
      <c r="A148" s="218">
        <v>138</v>
      </c>
      <c r="B148" s="229" t="s">
        <v>135</v>
      </c>
      <c r="C148" s="219"/>
      <c r="D148" s="240">
        <v>0</v>
      </c>
      <c r="E148" s="38"/>
      <c r="F148" s="38">
        <v>-533021209</v>
      </c>
      <c r="G148" s="38"/>
      <c r="H148" s="38">
        <v>-1007407520</v>
      </c>
      <c r="I148" s="38"/>
      <c r="J148" s="238">
        <f t="shared" si="7"/>
        <v>-1540428729</v>
      </c>
      <c r="K148" s="57">
        <f t="shared" si="8"/>
        <v>4.2162408928105577E-3</v>
      </c>
      <c r="L148" s="57"/>
      <c r="M148" s="38">
        <v>1840655000</v>
      </c>
      <c r="N148" s="38"/>
      <c r="O148" s="38">
        <v>-5850888761</v>
      </c>
      <c r="P148" s="38"/>
      <c r="Q148" s="38">
        <v>-1560152312</v>
      </c>
      <c r="R148" s="38"/>
      <c r="S148" s="238">
        <f t="shared" si="6"/>
        <v>-5570386073</v>
      </c>
      <c r="T148" s="224"/>
      <c r="U148" s="57">
        <f>S148/درآمدها!$J$4</f>
        <v>1.7415403739274787E-2</v>
      </c>
    </row>
    <row r="149" spans="1:21" s="218" customFormat="1" ht="42.75" customHeight="1">
      <c r="A149" s="218">
        <v>139</v>
      </c>
      <c r="B149" s="229" t="s">
        <v>134</v>
      </c>
      <c r="C149" s="219"/>
      <c r="D149" s="240">
        <v>0</v>
      </c>
      <c r="E149" s="38"/>
      <c r="F149" s="38">
        <v>-8737180820</v>
      </c>
      <c r="G149" s="38"/>
      <c r="H149" s="38">
        <v>-1957014284</v>
      </c>
      <c r="I149" s="38"/>
      <c r="J149" s="238">
        <f t="shared" si="7"/>
        <v>-10694195104</v>
      </c>
      <c r="K149" s="57">
        <f t="shared" si="8"/>
        <v>2.9270619188237208E-2</v>
      </c>
      <c r="L149" s="57"/>
      <c r="M149" s="38">
        <v>0</v>
      </c>
      <c r="N149" s="38"/>
      <c r="O149" s="38">
        <v>-12728046801</v>
      </c>
      <c r="P149" s="38"/>
      <c r="Q149" s="38">
        <v>-11093936181</v>
      </c>
      <c r="R149" s="38"/>
      <c r="S149" s="238">
        <f t="shared" si="6"/>
        <v>-23821982982</v>
      </c>
      <c r="T149" s="224"/>
      <c r="U149" s="57">
        <f>S149/درآمدها!$J$4</f>
        <v>7.4477683604833173E-2</v>
      </c>
    </row>
    <row r="150" spans="1:21" s="218" customFormat="1" ht="42.75" customHeight="1">
      <c r="A150" s="218">
        <v>140</v>
      </c>
      <c r="B150" s="229" t="s">
        <v>424</v>
      </c>
      <c r="C150" s="219"/>
      <c r="D150" s="240">
        <v>0</v>
      </c>
      <c r="E150" s="38"/>
      <c r="F150" s="38">
        <v>-559508865</v>
      </c>
      <c r="G150" s="38"/>
      <c r="H150" s="38">
        <v>-36454353</v>
      </c>
      <c r="I150" s="38"/>
      <c r="J150" s="238">
        <f t="shared" si="7"/>
        <v>-595963218</v>
      </c>
      <c r="K150" s="57">
        <f t="shared" si="8"/>
        <v>1.6311851649077969E-3</v>
      </c>
      <c r="L150" s="57"/>
      <c r="M150" s="38">
        <v>0</v>
      </c>
      <c r="N150" s="38"/>
      <c r="O150" s="38">
        <v>-303945391</v>
      </c>
      <c r="P150" s="38"/>
      <c r="Q150" s="38">
        <v>-36618699</v>
      </c>
      <c r="R150" s="38"/>
      <c r="S150" s="238">
        <f t="shared" si="6"/>
        <v>-340564090</v>
      </c>
      <c r="T150" s="224"/>
      <c r="U150" s="57">
        <f>S150/درآمدها!$J$4</f>
        <v>1.0647486635077107E-3</v>
      </c>
    </row>
    <row r="151" spans="1:21" s="218" customFormat="1" ht="42.75" customHeight="1">
      <c r="A151" s="218">
        <v>141</v>
      </c>
      <c r="B151" s="229" t="s">
        <v>425</v>
      </c>
      <c r="C151" s="219"/>
      <c r="D151" s="240">
        <v>0</v>
      </c>
      <c r="E151" s="38"/>
      <c r="F151" s="38">
        <v>-228837832</v>
      </c>
      <c r="G151" s="38"/>
      <c r="H151" s="38">
        <v>224838326</v>
      </c>
      <c r="I151" s="38"/>
      <c r="J151" s="238">
        <f t="shared" si="7"/>
        <v>-3999506</v>
      </c>
      <c r="K151" s="57">
        <f t="shared" si="8"/>
        <v>1.094687500355051E-5</v>
      </c>
      <c r="L151" s="57"/>
      <c r="M151" s="38">
        <v>0</v>
      </c>
      <c r="N151" s="38"/>
      <c r="O151" s="38">
        <v>0</v>
      </c>
      <c r="P151" s="38"/>
      <c r="Q151" s="38">
        <v>224866643</v>
      </c>
      <c r="R151" s="38"/>
      <c r="S151" s="238">
        <f t="shared" si="6"/>
        <v>224866643</v>
      </c>
      <c r="T151" s="224"/>
      <c r="U151" s="57">
        <f>S151/درآمدها!$J$4</f>
        <v>-7.0302907626495657E-4</v>
      </c>
    </row>
    <row r="152" spans="1:21" s="218" customFormat="1" ht="42.75" customHeight="1">
      <c r="A152" s="218">
        <v>142</v>
      </c>
      <c r="B152" s="229" t="s">
        <v>415</v>
      </c>
      <c r="C152" s="219"/>
      <c r="D152" s="240">
        <v>0</v>
      </c>
      <c r="E152" s="38"/>
      <c r="F152" s="38">
        <v>235545727</v>
      </c>
      <c r="G152" s="38"/>
      <c r="H152" s="38">
        <v>1360528358</v>
      </c>
      <c r="I152" s="38"/>
      <c r="J152" s="238">
        <f t="shared" si="7"/>
        <v>1596074085</v>
      </c>
      <c r="K152" s="57">
        <f t="shared" si="8"/>
        <v>-4.3685453915811735E-3</v>
      </c>
      <c r="L152" s="57"/>
      <c r="M152" s="38">
        <v>0</v>
      </c>
      <c r="N152" s="38"/>
      <c r="O152" s="38">
        <v>5129477468</v>
      </c>
      <c r="P152" s="38"/>
      <c r="Q152" s="38">
        <v>1360950633</v>
      </c>
      <c r="R152" s="38"/>
      <c r="S152" s="238">
        <f t="shared" si="6"/>
        <v>6490428101</v>
      </c>
      <c r="T152" s="224"/>
      <c r="U152" s="57">
        <f>S152/درآمدها!$J$4</f>
        <v>-2.0291847699305698E-2</v>
      </c>
    </row>
    <row r="153" spans="1:21" s="218" customFormat="1" ht="42.75" customHeight="1">
      <c r="A153" s="218">
        <v>143</v>
      </c>
      <c r="B153" s="229" t="s">
        <v>418</v>
      </c>
      <c r="C153" s="219"/>
      <c r="D153" s="240">
        <v>0</v>
      </c>
      <c r="E153" s="38"/>
      <c r="F153" s="38">
        <v>-447247347</v>
      </c>
      <c r="G153" s="38"/>
      <c r="H153" s="38">
        <v>-211838796</v>
      </c>
      <c r="I153" s="38"/>
      <c r="J153" s="238">
        <f t="shared" si="7"/>
        <v>-659086143</v>
      </c>
      <c r="K153" s="57">
        <f t="shared" si="8"/>
        <v>1.8039561945883359E-3</v>
      </c>
      <c r="L153" s="57"/>
      <c r="M153" s="38">
        <v>0</v>
      </c>
      <c r="N153" s="38"/>
      <c r="O153" s="38">
        <v>-1703418480</v>
      </c>
      <c r="P153" s="38"/>
      <c r="Q153" s="38">
        <v>-199239509</v>
      </c>
      <c r="R153" s="38"/>
      <c r="S153" s="238">
        <f t="shared" si="6"/>
        <v>-1902657989</v>
      </c>
      <c r="T153" s="224"/>
      <c r="U153" s="57">
        <f>S153/درآمدها!$J$4</f>
        <v>5.9485207348197481E-3</v>
      </c>
    </row>
    <row r="154" spans="1:21" s="218" customFormat="1" ht="42.75" customHeight="1">
      <c r="A154" s="218">
        <v>144</v>
      </c>
      <c r="B154" s="229" t="s">
        <v>397</v>
      </c>
      <c r="C154" s="219"/>
      <c r="D154" s="240">
        <v>0</v>
      </c>
      <c r="E154" s="38"/>
      <c r="F154" s="38">
        <v>12319940615</v>
      </c>
      <c r="G154" s="38"/>
      <c r="H154" s="38">
        <v>2520566188</v>
      </c>
      <c r="I154" s="38"/>
      <c r="J154" s="238">
        <f t="shared" si="7"/>
        <v>14840506803</v>
      </c>
      <c r="K154" s="57">
        <f t="shared" si="8"/>
        <v>-4.0619309725196562E-2</v>
      </c>
      <c r="L154" s="57"/>
      <c r="M154" s="38">
        <v>0</v>
      </c>
      <c r="N154" s="38"/>
      <c r="O154" s="38">
        <v>9306655112</v>
      </c>
      <c r="P154" s="38"/>
      <c r="Q154" s="38">
        <v>2492915048</v>
      </c>
      <c r="R154" s="38"/>
      <c r="S154" s="238">
        <f t="shared" si="6"/>
        <v>11799570160</v>
      </c>
      <c r="T154" s="224"/>
      <c r="U154" s="57">
        <f>S154/درآمدها!$J$4</f>
        <v>-3.6890491178401881E-2</v>
      </c>
    </row>
    <row r="155" spans="1:21" s="218" customFormat="1" ht="42.75" customHeight="1">
      <c r="A155" s="218">
        <v>145</v>
      </c>
      <c r="B155" s="229" t="s">
        <v>391</v>
      </c>
      <c r="C155" s="219"/>
      <c r="D155" s="240">
        <v>0</v>
      </c>
      <c r="E155" s="38"/>
      <c r="F155" s="38">
        <v>-5299449278</v>
      </c>
      <c r="G155" s="38"/>
      <c r="H155" s="38">
        <v>-853001973</v>
      </c>
      <c r="I155" s="38"/>
      <c r="J155" s="238">
        <f t="shared" si="7"/>
        <v>-6152451251</v>
      </c>
      <c r="K155" s="57">
        <f t="shared" si="8"/>
        <v>1.6839608394170421E-2</v>
      </c>
      <c r="L155" s="57"/>
      <c r="M155" s="38">
        <v>0</v>
      </c>
      <c r="N155" s="38"/>
      <c r="O155" s="38">
        <v>-5969343578</v>
      </c>
      <c r="P155" s="38"/>
      <c r="Q155" s="38">
        <v>-866681386</v>
      </c>
      <c r="R155" s="38"/>
      <c r="S155" s="238">
        <f t="shared" si="6"/>
        <v>-6836024964</v>
      </c>
      <c r="T155" s="224"/>
      <c r="U155" s="57">
        <f>S155/درآمدها!$J$4</f>
        <v>2.1372330958687825E-2</v>
      </c>
    </row>
    <row r="156" spans="1:21" s="218" customFormat="1" ht="42.75" customHeight="1">
      <c r="A156" s="218">
        <v>146</v>
      </c>
      <c r="B156" s="229" t="s">
        <v>384</v>
      </c>
      <c r="C156" s="219"/>
      <c r="D156" s="240">
        <v>0</v>
      </c>
      <c r="E156" s="38"/>
      <c r="F156" s="38">
        <v>-762692601</v>
      </c>
      <c r="G156" s="38"/>
      <c r="H156" s="38">
        <v>-193047920</v>
      </c>
      <c r="I156" s="38"/>
      <c r="J156" s="238">
        <f t="shared" si="7"/>
        <v>-955740521</v>
      </c>
      <c r="K156" s="57">
        <f t="shared" si="8"/>
        <v>2.6159160704385094E-3</v>
      </c>
      <c r="L156" s="57"/>
      <c r="M156" s="38">
        <v>0</v>
      </c>
      <c r="N156" s="38"/>
      <c r="O156" s="38">
        <v>-4084037395</v>
      </c>
      <c r="P156" s="38"/>
      <c r="Q156" s="38">
        <v>-204779113</v>
      </c>
      <c r="R156" s="38"/>
      <c r="S156" s="238">
        <f t="shared" si="6"/>
        <v>-4288816508</v>
      </c>
      <c r="T156" s="224"/>
      <c r="U156" s="57">
        <f>S156/درآمدها!$J$4</f>
        <v>1.3408670435343923E-2</v>
      </c>
    </row>
    <row r="157" spans="1:21" s="218" customFormat="1" ht="42.75" customHeight="1">
      <c r="A157" s="218">
        <v>147</v>
      </c>
      <c r="B157" s="229" t="s">
        <v>394</v>
      </c>
      <c r="C157" s="219"/>
      <c r="D157" s="240">
        <v>0</v>
      </c>
      <c r="E157" s="38"/>
      <c r="F157" s="38">
        <v>-1875586213</v>
      </c>
      <c r="G157" s="38"/>
      <c r="H157" s="38">
        <v>85578447</v>
      </c>
      <c r="I157" s="38"/>
      <c r="J157" s="238">
        <f t="shared" si="7"/>
        <v>-1790007766</v>
      </c>
      <c r="K157" s="57">
        <f t="shared" si="8"/>
        <v>4.8993528875282827E-3</v>
      </c>
      <c r="L157" s="57"/>
      <c r="M157" s="38">
        <v>0</v>
      </c>
      <c r="N157" s="38"/>
      <c r="O157" s="38">
        <v>391617373</v>
      </c>
      <c r="P157" s="38"/>
      <c r="Q157" s="38">
        <v>105853812</v>
      </c>
      <c r="R157" s="38"/>
      <c r="S157" s="238">
        <f t="shared" si="6"/>
        <v>497471185</v>
      </c>
      <c r="T157" s="224"/>
      <c r="U157" s="57">
        <f>S157/درآمدها!$J$4</f>
        <v>-1.5553071944911958E-3</v>
      </c>
    </row>
    <row r="158" spans="1:21" s="218" customFormat="1" ht="42.75" customHeight="1">
      <c r="A158" s="218">
        <v>148</v>
      </c>
      <c r="B158" s="229" t="s">
        <v>338</v>
      </c>
      <c r="C158" s="219"/>
      <c r="D158" s="240">
        <v>0</v>
      </c>
      <c r="E158" s="38"/>
      <c r="F158" s="38">
        <v>-208855167</v>
      </c>
      <c r="G158" s="38"/>
      <c r="H158" s="38">
        <v>-856123257</v>
      </c>
      <c r="I158" s="38"/>
      <c r="J158" s="238">
        <f t="shared" si="7"/>
        <v>-1064978424</v>
      </c>
      <c r="K158" s="57">
        <f t="shared" si="8"/>
        <v>2.9149064131935836E-3</v>
      </c>
      <c r="L158" s="57"/>
      <c r="M158" s="38">
        <v>0</v>
      </c>
      <c r="N158" s="38"/>
      <c r="O158" s="38">
        <v>-5983534579</v>
      </c>
      <c r="P158" s="38"/>
      <c r="Q158" s="38">
        <v>-1092576612</v>
      </c>
      <c r="R158" s="38"/>
      <c r="S158" s="238">
        <f t="shared" si="6"/>
        <v>-7076111191</v>
      </c>
      <c r="T158" s="224"/>
      <c r="U158" s="57">
        <f>S158/درآمدها!$J$4</f>
        <v>2.212294294870961E-2</v>
      </c>
    </row>
    <row r="159" spans="1:21" s="218" customFormat="1" ht="42.75" customHeight="1">
      <c r="A159" s="218">
        <v>149</v>
      </c>
      <c r="B159" s="229" t="s">
        <v>295</v>
      </c>
      <c r="C159" s="219"/>
      <c r="D159" s="240">
        <v>0</v>
      </c>
      <c r="E159" s="38"/>
      <c r="F159" s="38">
        <v>-1673588870</v>
      </c>
      <c r="G159" s="38"/>
      <c r="H159" s="38">
        <v>-1009776206</v>
      </c>
      <c r="I159" s="38"/>
      <c r="J159" s="238">
        <f t="shared" si="7"/>
        <v>-2683365076</v>
      </c>
      <c r="K159" s="57">
        <f t="shared" si="8"/>
        <v>7.3445225675032901E-3</v>
      </c>
      <c r="L159" s="57"/>
      <c r="M159" s="38">
        <v>0</v>
      </c>
      <c r="N159" s="38"/>
      <c r="O159" s="38">
        <v>-5716809333</v>
      </c>
      <c r="P159" s="38"/>
      <c r="Q159" s="38">
        <v>-1202577856</v>
      </c>
      <c r="R159" s="38"/>
      <c r="S159" s="238">
        <f t="shared" si="6"/>
        <v>-6919387189</v>
      </c>
      <c r="T159" s="224"/>
      <c r="U159" s="57">
        <f>S159/درآمدها!$J$4</f>
        <v>2.1632956844569624E-2</v>
      </c>
    </row>
    <row r="160" spans="1:21" s="218" customFormat="1" ht="49.5" customHeight="1">
      <c r="A160" s="218">
        <v>150</v>
      </c>
      <c r="B160" s="229" t="s">
        <v>299</v>
      </c>
      <c r="C160" s="219"/>
      <c r="D160" s="240">
        <v>0</v>
      </c>
      <c r="E160" s="38"/>
      <c r="F160" s="38">
        <v>0</v>
      </c>
      <c r="G160" s="38"/>
      <c r="H160" s="38">
        <v>0</v>
      </c>
      <c r="I160" s="38"/>
      <c r="J160" s="238">
        <f t="shared" si="7"/>
        <v>0</v>
      </c>
      <c r="K160" s="57">
        <f t="shared" si="8"/>
        <v>0</v>
      </c>
      <c r="L160" s="57"/>
      <c r="M160" s="38">
        <v>0</v>
      </c>
      <c r="N160" s="38">
        <v>22708105272</v>
      </c>
      <c r="O160" s="38">
        <v>0</v>
      </c>
      <c r="P160" s="38"/>
      <c r="Q160" s="38">
        <v>9921287456</v>
      </c>
      <c r="R160" s="38"/>
      <c r="S160" s="238">
        <f t="shared" si="6"/>
        <v>9921287456</v>
      </c>
      <c r="T160" s="224"/>
      <c r="U160" s="57">
        <f>S160/درآمدها!$J$4</f>
        <v>-3.1018177985388348E-2</v>
      </c>
    </row>
    <row r="161" spans="1:21" s="218" customFormat="1" ht="42.75" customHeight="1">
      <c r="A161" s="218">
        <v>151</v>
      </c>
      <c r="B161" s="229" t="s">
        <v>287</v>
      </c>
      <c r="C161" s="219"/>
      <c r="D161" s="240">
        <v>0</v>
      </c>
      <c r="E161" s="38"/>
      <c r="F161" s="38">
        <v>5762725414</v>
      </c>
      <c r="G161" s="38"/>
      <c r="H161" s="38">
        <v>-371252499</v>
      </c>
      <c r="I161" s="38"/>
      <c r="J161" s="238">
        <f t="shared" si="7"/>
        <v>5391472915</v>
      </c>
      <c r="K161" s="57">
        <f t="shared" si="8"/>
        <v>-1.4756767482167324E-2</v>
      </c>
      <c r="L161" s="57"/>
      <c r="M161" s="38">
        <v>0</v>
      </c>
      <c r="N161" s="38"/>
      <c r="O161" s="38">
        <v>2467334875</v>
      </c>
      <c r="P161" s="38"/>
      <c r="Q161" s="38">
        <v>-1309411175</v>
      </c>
      <c r="R161" s="38"/>
      <c r="S161" s="238">
        <f t="shared" si="6"/>
        <v>1157923700</v>
      </c>
      <c r="T161" s="224"/>
      <c r="U161" s="57">
        <f>S161/درآمدها!$J$4</f>
        <v>-3.6201635704425075E-3</v>
      </c>
    </row>
    <row r="162" spans="1:21" s="218" customFormat="1" ht="42.75" customHeight="1">
      <c r="A162" s="218">
        <v>152</v>
      </c>
      <c r="B162" s="229" t="s">
        <v>276</v>
      </c>
      <c r="C162" s="219"/>
      <c r="D162" s="240">
        <v>0</v>
      </c>
      <c r="E162" s="38"/>
      <c r="F162" s="38">
        <v>-756842509</v>
      </c>
      <c r="G162" s="38"/>
      <c r="H162" s="38">
        <v>-430361480</v>
      </c>
      <c r="I162" s="38"/>
      <c r="J162" s="238">
        <f t="shared" si="7"/>
        <v>-1187203989</v>
      </c>
      <c r="K162" s="57">
        <f t="shared" si="8"/>
        <v>3.2494447242483334E-3</v>
      </c>
      <c r="L162" s="57"/>
      <c r="M162" s="38">
        <v>0</v>
      </c>
      <c r="N162" s="38">
        <v>1270109496</v>
      </c>
      <c r="O162" s="38">
        <v>-3404752165</v>
      </c>
      <c r="P162" s="38"/>
      <c r="Q162" s="38">
        <v>2427298911</v>
      </c>
      <c r="R162" s="38"/>
      <c r="S162" s="238">
        <f t="shared" si="6"/>
        <v>-977453254</v>
      </c>
      <c r="T162" s="224"/>
      <c r="U162" s="57">
        <f>S162/درآمدها!$J$4</f>
        <v>3.0559359497877858E-3</v>
      </c>
    </row>
    <row r="163" spans="1:21" s="218" customFormat="1" ht="42.75" customHeight="1">
      <c r="A163" s="218">
        <v>153</v>
      </c>
      <c r="B163" s="229" t="s">
        <v>275</v>
      </c>
      <c r="C163" s="219"/>
      <c r="D163" s="240">
        <v>0</v>
      </c>
      <c r="E163" s="38"/>
      <c r="F163" s="38">
        <v>15486004</v>
      </c>
      <c r="G163" s="38"/>
      <c r="H163" s="38">
        <v>-15877019</v>
      </c>
      <c r="I163" s="38"/>
      <c r="J163" s="238">
        <f t="shared" si="7"/>
        <v>-391015</v>
      </c>
      <c r="K163" s="57">
        <f t="shared" si="8"/>
        <v>1.0702302558149189E-6</v>
      </c>
      <c r="L163" s="57"/>
      <c r="M163" s="38">
        <v>22708105272</v>
      </c>
      <c r="N163" s="38">
        <v>1205793100</v>
      </c>
      <c r="O163" s="38">
        <v>0</v>
      </c>
      <c r="P163" s="38"/>
      <c r="Q163" s="38">
        <v>-26099517788</v>
      </c>
      <c r="R163" s="38"/>
      <c r="S163" s="238">
        <f t="shared" si="6"/>
        <v>-3391412516</v>
      </c>
      <c r="T163" s="224"/>
      <c r="U163" s="57">
        <f>S163/درآمدها!$J$4</f>
        <v>1.0603002635463777E-2</v>
      </c>
    </row>
    <row r="164" spans="1:21" s="218" customFormat="1" ht="42.75" customHeight="1">
      <c r="A164" s="218">
        <v>154</v>
      </c>
      <c r="B164" s="229" t="s">
        <v>266</v>
      </c>
      <c r="C164" s="219"/>
      <c r="D164" s="240">
        <v>0</v>
      </c>
      <c r="E164" s="38"/>
      <c r="F164" s="38">
        <v>-4288949626</v>
      </c>
      <c r="G164" s="38"/>
      <c r="H164" s="38">
        <v>6243891622</v>
      </c>
      <c r="I164" s="38"/>
      <c r="J164" s="238">
        <f t="shared" si="7"/>
        <v>1954941996</v>
      </c>
      <c r="K164" s="57">
        <f t="shared" si="8"/>
        <v>-5.3507872395749728E-3</v>
      </c>
      <c r="L164" s="57"/>
      <c r="M164" s="38">
        <v>0</v>
      </c>
      <c r="N164" s="38"/>
      <c r="O164" s="38">
        <v>12998106733</v>
      </c>
      <c r="P164" s="38"/>
      <c r="Q164" s="38">
        <v>53290307048</v>
      </c>
      <c r="R164" s="38"/>
      <c r="S164" s="238">
        <f t="shared" si="6"/>
        <v>66288413781</v>
      </c>
      <c r="T164" s="224"/>
      <c r="U164" s="57">
        <f>S164/درآمدها!$J$4</f>
        <v>-0.20724586664250441</v>
      </c>
    </row>
    <row r="165" spans="1:21" s="218" customFormat="1" ht="42.75" customHeight="1">
      <c r="A165" s="218">
        <v>155</v>
      </c>
      <c r="B165" s="229" t="s">
        <v>254</v>
      </c>
      <c r="C165" s="219"/>
      <c r="D165" s="240">
        <v>0</v>
      </c>
      <c r="E165" s="38"/>
      <c r="F165" s="38">
        <v>316835375</v>
      </c>
      <c r="G165" s="38"/>
      <c r="H165" s="38">
        <v>422886677</v>
      </c>
      <c r="I165" s="38"/>
      <c r="J165" s="238">
        <f t="shared" si="7"/>
        <v>739722052</v>
      </c>
      <c r="K165" s="57">
        <f t="shared" si="8"/>
        <v>-2.0246612558185661E-3</v>
      </c>
      <c r="L165" s="57"/>
      <c r="M165" s="38">
        <v>1293717479</v>
      </c>
      <c r="N165" s="38">
        <v>1025393390</v>
      </c>
      <c r="O165" s="38">
        <v>1326962841</v>
      </c>
      <c r="P165" s="38"/>
      <c r="Q165" s="38">
        <v>318245889</v>
      </c>
      <c r="R165" s="38"/>
      <c r="S165" s="238">
        <f t="shared" si="6"/>
        <v>2938926209</v>
      </c>
      <c r="T165" s="224"/>
      <c r="U165" s="57">
        <f>S165/درآمدها!$J$4</f>
        <v>-9.1883373645780825E-3</v>
      </c>
    </row>
    <row r="166" spans="1:21" s="218" customFormat="1" ht="42.75" customHeight="1">
      <c r="A166" s="218">
        <v>156</v>
      </c>
      <c r="B166" s="229" t="s">
        <v>262</v>
      </c>
      <c r="C166" s="219"/>
      <c r="D166" s="240">
        <v>0</v>
      </c>
      <c r="E166" s="38"/>
      <c r="F166" s="38">
        <v>-619344852</v>
      </c>
      <c r="G166" s="38"/>
      <c r="H166" s="38">
        <v>-356334471</v>
      </c>
      <c r="I166" s="38"/>
      <c r="J166" s="238">
        <f t="shared" si="7"/>
        <v>-975679323</v>
      </c>
      <c r="K166" s="57">
        <f t="shared" si="8"/>
        <v>2.6704897035858387E-3</v>
      </c>
      <c r="L166" s="57"/>
      <c r="M166" s="38">
        <v>1205793100</v>
      </c>
      <c r="N166" s="38">
        <v>1941183900</v>
      </c>
      <c r="O166" s="38">
        <v>-2663335264</v>
      </c>
      <c r="P166" s="38"/>
      <c r="Q166" s="38">
        <v>-515537600</v>
      </c>
      <c r="R166" s="38"/>
      <c r="S166" s="238">
        <f t="shared" si="6"/>
        <v>-1973079764</v>
      </c>
      <c r="T166" s="224"/>
      <c r="U166" s="57">
        <f>S166/درآمدها!$J$4</f>
        <v>6.1686892523316519E-3</v>
      </c>
    </row>
    <row r="167" spans="1:21" s="218" customFormat="1" ht="42.75" customHeight="1">
      <c r="A167" s="218">
        <v>157</v>
      </c>
      <c r="B167" s="229" t="s">
        <v>225</v>
      </c>
      <c r="C167" s="219"/>
      <c r="D167" s="240">
        <v>0</v>
      </c>
      <c r="E167" s="38"/>
      <c r="F167" s="38">
        <v>-3935249468</v>
      </c>
      <c r="G167" s="38"/>
      <c r="H167" s="38">
        <v>3441845359</v>
      </c>
      <c r="I167" s="38"/>
      <c r="J167" s="238">
        <f t="shared" si="7"/>
        <v>-493404109</v>
      </c>
      <c r="K167" s="57">
        <f t="shared" si="8"/>
        <v>1.3504750605352789E-3</v>
      </c>
      <c r="L167" s="57"/>
      <c r="M167" s="38">
        <v>0</v>
      </c>
      <c r="N167" s="38">
        <v>277960249</v>
      </c>
      <c r="O167" s="38">
        <v>170102706</v>
      </c>
      <c r="P167" s="38"/>
      <c r="Q167" s="38">
        <v>7762463118</v>
      </c>
      <c r="R167" s="38"/>
      <c r="S167" s="238">
        <f t="shared" si="6"/>
        <v>7932565824</v>
      </c>
      <c r="T167" s="224"/>
      <c r="U167" s="57">
        <f>S167/درآمدها!$J$4</f>
        <v>-2.480058557932794E-2</v>
      </c>
    </row>
    <row r="168" spans="1:21" s="218" customFormat="1" ht="42.75" customHeight="1">
      <c r="A168" s="218">
        <v>158</v>
      </c>
      <c r="B168" s="229" t="s">
        <v>226</v>
      </c>
      <c r="C168" s="219"/>
      <c r="D168" s="240">
        <v>0</v>
      </c>
      <c r="E168" s="38"/>
      <c r="F168" s="38">
        <v>-2768004046</v>
      </c>
      <c r="G168" s="38"/>
      <c r="H168" s="38">
        <v>213850096</v>
      </c>
      <c r="I168" s="38"/>
      <c r="J168" s="238">
        <f t="shared" si="7"/>
        <v>-2554153950</v>
      </c>
      <c r="K168" s="57">
        <f t="shared" si="8"/>
        <v>6.9908643793695517E-3</v>
      </c>
      <c r="L168" s="57"/>
      <c r="M168" s="38">
        <v>1025393390</v>
      </c>
      <c r="N168" s="38">
        <v>100856800</v>
      </c>
      <c r="O168" s="38">
        <v>575824850</v>
      </c>
      <c r="P168" s="38"/>
      <c r="Q168" s="38">
        <v>2592401864</v>
      </c>
      <c r="R168" s="38"/>
      <c r="S168" s="238">
        <f t="shared" si="6"/>
        <v>4193620104</v>
      </c>
      <c r="T168" s="224"/>
      <c r="U168" s="57">
        <f>S168/درآمدها!$J$4</f>
        <v>-1.3111045856282344E-2</v>
      </c>
    </row>
    <row r="169" spans="1:21" s="218" customFormat="1" ht="42.75" customHeight="1">
      <c r="A169" s="218">
        <v>159</v>
      </c>
      <c r="B169" s="229" t="s">
        <v>227</v>
      </c>
      <c r="C169" s="219"/>
      <c r="D169" s="240">
        <v>0</v>
      </c>
      <c r="E169" s="38"/>
      <c r="F169" s="38">
        <v>-255855466</v>
      </c>
      <c r="G169" s="38"/>
      <c r="H169" s="38">
        <v>-246937846</v>
      </c>
      <c r="I169" s="38"/>
      <c r="J169" s="238">
        <f t="shared" si="7"/>
        <v>-502793312</v>
      </c>
      <c r="K169" s="57">
        <f t="shared" si="8"/>
        <v>1.3761738422408099E-3</v>
      </c>
      <c r="L169" s="57"/>
      <c r="M169" s="38">
        <v>1941183900</v>
      </c>
      <c r="N169" s="38">
        <v>427393258</v>
      </c>
      <c r="O169" s="38">
        <v>-1046349370</v>
      </c>
      <c r="P169" s="38"/>
      <c r="Q169" s="38">
        <v>-783971929</v>
      </c>
      <c r="R169" s="38"/>
      <c r="S169" s="238">
        <f t="shared" si="6"/>
        <v>110862601</v>
      </c>
      <c r="T169" s="224"/>
      <c r="U169" s="57">
        <f>S169/درآمدها!$J$4</f>
        <v>-3.4660379562548299E-4</v>
      </c>
    </row>
    <row r="170" spans="1:21" s="218" customFormat="1" ht="42.75" customHeight="1">
      <c r="A170" s="218">
        <v>160</v>
      </c>
      <c r="B170" s="229" t="s">
        <v>228</v>
      </c>
      <c r="C170" s="219"/>
      <c r="D170" s="240">
        <v>0</v>
      </c>
      <c r="E170" s="38"/>
      <c r="F170" s="38">
        <v>1078604935</v>
      </c>
      <c r="G170" s="38"/>
      <c r="H170" s="38">
        <v>-937820181</v>
      </c>
      <c r="I170" s="38"/>
      <c r="J170" s="238">
        <f t="shared" si="7"/>
        <v>140784754</v>
      </c>
      <c r="K170" s="57">
        <f t="shared" si="8"/>
        <v>-3.8533586509024054E-4</v>
      </c>
      <c r="L170" s="57"/>
      <c r="M170" s="38">
        <v>283403335</v>
      </c>
      <c r="N170" s="38">
        <v>503625231</v>
      </c>
      <c r="O170" s="38">
        <v>-5357093464</v>
      </c>
      <c r="P170" s="38"/>
      <c r="Q170" s="38">
        <v>-1407663204</v>
      </c>
      <c r="R170" s="38"/>
      <c r="S170" s="238">
        <f t="shared" si="6"/>
        <v>-6481353333</v>
      </c>
      <c r="T170" s="224"/>
      <c r="U170" s="57">
        <f>S170/درآمدها!$J$4</f>
        <v>2.0263476102348302E-2</v>
      </c>
    </row>
    <row r="171" spans="1:21" s="218" customFormat="1" ht="42.75" customHeight="1">
      <c r="A171" s="218">
        <v>161</v>
      </c>
      <c r="B171" s="229" t="s">
        <v>167</v>
      </c>
      <c r="C171" s="219"/>
      <c r="D171" s="240">
        <v>0</v>
      </c>
      <c r="E171" s="38"/>
      <c r="F171" s="38">
        <v>0</v>
      </c>
      <c r="G171" s="38"/>
      <c r="H171" s="38">
        <v>0</v>
      </c>
      <c r="I171" s="38"/>
      <c r="J171" s="238">
        <f t="shared" si="7"/>
        <v>0</v>
      </c>
      <c r="K171" s="57">
        <f t="shared" si="8"/>
        <v>0</v>
      </c>
      <c r="L171" s="57"/>
      <c r="M171" s="38">
        <v>100856800</v>
      </c>
      <c r="N171" s="38"/>
      <c r="O171" s="38">
        <v>0</v>
      </c>
      <c r="P171" s="38"/>
      <c r="Q171" s="38">
        <v>-1637875825</v>
      </c>
      <c r="R171" s="38"/>
      <c r="S171" s="238">
        <f t="shared" si="6"/>
        <v>-1537019025</v>
      </c>
      <c r="T171" s="224"/>
      <c r="U171" s="57">
        <f>S171/درآمدها!$J$4</f>
        <v>4.8053773157782859E-3</v>
      </c>
    </row>
    <row r="172" spans="1:21" s="218" customFormat="1" ht="42.75" customHeight="1">
      <c r="A172" s="218">
        <v>162</v>
      </c>
      <c r="B172" s="229" t="s">
        <v>166</v>
      </c>
      <c r="C172" s="219"/>
      <c r="D172" s="240">
        <v>0</v>
      </c>
      <c r="E172" s="38"/>
      <c r="F172" s="38">
        <v>-2724519026</v>
      </c>
      <c r="G172" s="38"/>
      <c r="H172" s="38">
        <v>-1498397655</v>
      </c>
      <c r="I172" s="38"/>
      <c r="J172" s="238">
        <f t="shared" si="7"/>
        <v>-4222916681</v>
      </c>
      <c r="K172" s="57">
        <f t="shared" si="8"/>
        <v>1.1558362722125029E-2</v>
      </c>
      <c r="L172" s="57"/>
      <c r="M172" s="38">
        <v>427393258</v>
      </c>
      <c r="N172" s="38">
        <v>601262220</v>
      </c>
      <c r="O172" s="38">
        <v>-12777355330</v>
      </c>
      <c r="P172" s="38"/>
      <c r="Q172" s="38">
        <v>-2182064496</v>
      </c>
      <c r="R172" s="38"/>
      <c r="S172" s="238">
        <f t="shared" si="6"/>
        <v>-14532026568</v>
      </c>
      <c r="T172" s="224"/>
      <c r="U172" s="57">
        <f>S172/درآمدها!$J$4</f>
        <v>4.5433315844710886E-2</v>
      </c>
    </row>
    <row r="173" spans="1:21" s="218" customFormat="1" ht="42.75" customHeight="1">
      <c r="A173" s="218">
        <v>163</v>
      </c>
      <c r="B173" s="229" t="s">
        <v>165</v>
      </c>
      <c r="C173" s="219"/>
      <c r="D173" s="240">
        <v>0</v>
      </c>
      <c r="E173" s="38"/>
      <c r="F173" s="38">
        <v>-203919343</v>
      </c>
      <c r="G173" s="38"/>
      <c r="H173" s="38">
        <v>-96655735</v>
      </c>
      <c r="I173" s="38"/>
      <c r="J173" s="238">
        <f t="shared" si="7"/>
        <v>-300575078</v>
      </c>
      <c r="K173" s="57">
        <f t="shared" si="8"/>
        <v>8.2269105435732437E-4</v>
      </c>
      <c r="L173" s="57"/>
      <c r="M173" s="38">
        <v>503970180</v>
      </c>
      <c r="N173" s="38"/>
      <c r="O173" s="38">
        <v>-756414173</v>
      </c>
      <c r="P173" s="38"/>
      <c r="Q173" s="38">
        <v>3248903658</v>
      </c>
      <c r="R173" s="38"/>
      <c r="S173" s="238">
        <f t="shared" si="6"/>
        <v>2996459665</v>
      </c>
      <c r="T173" s="224"/>
      <c r="U173" s="57">
        <f>S173/درآمدها!$J$4</f>
        <v>-9.3682114974703076E-3</v>
      </c>
    </row>
    <row r="174" spans="1:21" s="218" customFormat="1" ht="42.75" customHeight="1">
      <c r="A174" s="218">
        <v>164</v>
      </c>
      <c r="B174" s="229" t="s">
        <v>164</v>
      </c>
      <c r="C174" s="219"/>
      <c r="D174" s="240">
        <v>0</v>
      </c>
      <c r="E174" s="38"/>
      <c r="F174" s="38">
        <v>-5341953183</v>
      </c>
      <c r="G174" s="38"/>
      <c r="H174" s="38">
        <v>-2132235933</v>
      </c>
      <c r="I174" s="38"/>
      <c r="J174" s="238">
        <f t="shared" si="7"/>
        <v>-7474189116</v>
      </c>
      <c r="K174" s="57">
        <f t="shared" si="8"/>
        <v>2.0457279975514397E-2</v>
      </c>
      <c r="L174" s="57"/>
      <c r="M174" s="38">
        <v>0</v>
      </c>
      <c r="N174" s="38"/>
      <c r="O174" s="38">
        <v>-19449258991</v>
      </c>
      <c r="P174" s="38"/>
      <c r="Q174" s="38">
        <v>-10822258843</v>
      </c>
      <c r="R174" s="38"/>
      <c r="S174" s="238">
        <f t="shared" si="6"/>
        <v>-30271517834</v>
      </c>
      <c r="T174" s="224"/>
      <c r="U174" s="57">
        <f>S174/درآمدها!$J$4</f>
        <v>9.4641681558679108E-2</v>
      </c>
    </row>
    <row r="175" spans="1:21" s="218" customFormat="1" ht="42.75" customHeight="1">
      <c r="A175" s="218">
        <v>165</v>
      </c>
      <c r="B175" s="229" t="s">
        <v>163</v>
      </c>
      <c r="C175" s="219"/>
      <c r="D175" s="240">
        <v>0</v>
      </c>
      <c r="E175" s="38"/>
      <c r="F175" s="38">
        <v>2017635</v>
      </c>
      <c r="G175" s="38"/>
      <c r="H175" s="38">
        <v>-434166257</v>
      </c>
      <c r="I175" s="38"/>
      <c r="J175" s="238">
        <f t="shared" si="7"/>
        <v>-432148622</v>
      </c>
      <c r="K175" s="57">
        <f t="shared" si="8"/>
        <v>1.1828153146890136E-3</v>
      </c>
      <c r="L175" s="57"/>
      <c r="M175" s="38">
        <v>601262220</v>
      </c>
      <c r="N175" s="38"/>
      <c r="O175" s="38">
        <v>-2552815320</v>
      </c>
      <c r="P175" s="38"/>
      <c r="Q175" s="38">
        <v>-591303106</v>
      </c>
      <c r="R175" s="38"/>
      <c r="S175" s="238">
        <f t="shared" si="6"/>
        <v>-2542856206</v>
      </c>
      <c r="T175" s="224"/>
      <c r="U175" s="57">
        <f>S175/درآمدها!$J$4</f>
        <v>7.9500535327455928E-3</v>
      </c>
    </row>
    <row r="176" spans="1:21" s="218" customFormat="1" ht="42.75" customHeight="1">
      <c r="A176" s="218">
        <v>166</v>
      </c>
      <c r="B176" s="229" t="s">
        <v>162</v>
      </c>
      <c r="C176" s="219"/>
      <c r="D176" s="240">
        <v>0</v>
      </c>
      <c r="E176" s="38"/>
      <c r="F176" s="38">
        <v>4676808431</v>
      </c>
      <c r="G176" s="38"/>
      <c r="H176" s="38">
        <v>2121259032</v>
      </c>
      <c r="I176" s="38"/>
      <c r="J176" s="238">
        <f t="shared" si="7"/>
        <v>6798067463</v>
      </c>
      <c r="K176" s="57">
        <f t="shared" si="8"/>
        <v>-1.86066966228241E-2</v>
      </c>
      <c r="L176" s="57"/>
      <c r="M176" s="38">
        <v>0</v>
      </c>
      <c r="N176" s="38">
        <v>327200276</v>
      </c>
      <c r="O176" s="38">
        <v>6956912822</v>
      </c>
      <c r="P176" s="38"/>
      <c r="Q176" s="38">
        <v>5019305863</v>
      </c>
      <c r="R176" s="38"/>
      <c r="S176" s="238">
        <f t="shared" si="6"/>
        <v>11976218685</v>
      </c>
      <c r="T176" s="224"/>
      <c r="U176" s="57">
        <f>S176/درآمدها!$J$4</f>
        <v>-3.7442769843202856E-2</v>
      </c>
    </row>
    <row r="177" spans="1:21" s="218" customFormat="1" ht="42.75" customHeight="1">
      <c r="A177" s="218">
        <v>167</v>
      </c>
      <c r="B177" s="229" t="s">
        <v>161</v>
      </c>
      <c r="C177" s="219"/>
      <c r="D177" s="240">
        <v>0</v>
      </c>
      <c r="E177" s="38"/>
      <c r="F177" s="38">
        <v>1092291262</v>
      </c>
      <c r="G177" s="38"/>
      <c r="H177" s="38">
        <v>-1517420458</v>
      </c>
      <c r="I177" s="38"/>
      <c r="J177" s="238">
        <f t="shared" si="7"/>
        <v>-425129196</v>
      </c>
      <c r="K177" s="57">
        <f t="shared" si="8"/>
        <v>1.1636027471822585E-3</v>
      </c>
      <c r="L177" s="57"/>
      <c r="M177" s="38">
        <v>0</v>
      </c>
      <c r="N177" s="38"/>
      <c r="O177" s="38">
        <v>-9085538084</v>
      </c>
      <c r="P177" s="38"/>
      <c r="Q177" s="38">
        <v>-1777004633</v>
      </c>
      <c r="R177" s="38"/>
      <c r="S177" s="238">
        <f t="shared" si="6"/>
        <v>-10862542717</v>
      </c>
      <c r="T177" s="224"/>
      <c r="U177" s="57">
        <f>S177/درآمدها!$J$4</f>
        <v>3.3960943563430802E-2</v>
      </c>
    </row>
    <row r="178" spans="1:21" s="218" customFormat="1" ht="42.75" customHeight="1">
      <c r="A178" s="218">
        <v>168</v>
      </c>
      <c r="B178" s="229" t="s">
        <v>160</v>
      </c>
      <c r="C178" s="219"/>
      <c r="D178" s="240">
        <v>0</v>
      </c>
      <c r="E178" s="38"/>
      <c r="F178" s="38">
        <v>-4552080178</v>
      </c>
      <c r="G178" s="38"/>
      <c r="H178" s="38">
        <v>1864374327</v>
      </c>
      <c r="I178" s="38"/>
      <c r="J178" s="238">
        <f t="shared" si="7"/>
        <v>-2687705851</v>
      </c>
      <c r="K178" s="57">
        <f t="shared" si="8"/>
        <v>7.3564035151362072E-3</v>
      </c>
      <c r="L178" s="57"/>
      <c r="M178" s="38">
        <v>0</v>
      </c>
      <c r="N178" s="38">
        <v>4985121100</v>
      </c>
      <c r="O178" s="38">
        <v>7417234055</v>
      </c>
      <c r="P178" s="38"/>
      <c r="Q178" s="38">
        <v>13263437302</v>
      </c>
      <c r="R178" s="38"/>
      <c r="S178" s="238">
        <f t="shared" si="6"/>
        <v>20680671357</v>
      </c>
      <c r="T178" s="224"/>
      <c r="U178" s="57">
        <f>S178/درآمدها!$J$4</f>
        <v>-6.4656603072296745E-2</v>
      </c>
    </row>
    <row r="179" spans="1:21" s="218" customFormat="1" ht="42.75" customHeight="1">
      <c r="A179" s="218">
        <v>169</v>
      </c>
      <c r="B179" s="229" t="s">
        <v>159</v>
      </c>
      <c r="C179" s="219"/>
      <c r="D179" s="240">
        <v>0</v>
      </c>
      <c r="E179" s="38"/>
      <c r="F179" s="38">
        <v>-228912384</v>
      </c>
      <c r="G179" s="38"/>
      <c r="H179" s="38">
        <v>-127266606</v>
      </c>
      <c r="I179" s="38"/>
      <c r="J179" s="238">
        <f t="shared" si="7"/>
        <v>-356178990</v>
      </c>
      <c r="K179" s="57">
        <f t="shared" si="8"/>
        <v>9.7488211854685728E-4</v>
      </c>
      <c r="L179" s="57"/>
      <c r="M179" s="38">
        <v>327200276</v>
      </c>
      <c r="N179" s="38">
        <v>646698400</v>
      </c>
      <c r="O179" s="38">
        <v>-771572314</v>
      </c>
      <c r="P179" s="38"/>
      <c r="Q179" s="38">
        <v>-135723794</v>
      </c>
      <c r="R179" s="38"/>
      <c r="S179" s="238">
        <f t="shared" si="6"/>
        <v>-580095832</v>
      </c>
      <c r="T179" s="224"/>
      <c r="U179" s="57">
        <f>S179/درآمدها!$J$4</f>
        <v>1.8136270968216101E-3</v>
      </c>
    </row>
    <row r="180" spans="1:21" s="218" customFormat="1" ht="42.75" customHeight="1">
      <c r="A180" s="218">
        <v>170</v>
      </c>
      <c r="B180" s="229" t="s">
        <v>158</v>
      </c>
      <c r="C180" s="219"/>
      <c r="D180" s="240">
        <v>0</v>
      </c>
      <c r="E180" s="38"/>
      <c r="F180" s="38">
        <v>-2982830651</v>
      </c>
      <c r="G180" s="38"/>
      <c r="H180" s="38">
        <v>596442903</v>
      </c>
      <c r="I180" s="38"/>
      <c r="J180" s="238">
        <f t="shared" si="7"/>
        <v>-2386387748</v>
      </c>
      <c r="K180" s="57">
        <f t="shared" si="8"/>
        <v>6.5316787591668552E-3</v>
      </c>
      <c r="L180" s="57"/>
      <c r="M180" s="38">
        <v>0</v>
      </c>
      <c r="N180" s="38">
        <v>5654453346</v>
      </c>
      <c r="O180" s="38">
        <v>3277602138</v>
      </c>
      <c r="P180" s="38"/>
      <c r="Q180" s="38">
        <v>1073019627</v>
      </c>
      <c r="R180" s="38"/>
      <c r="S180" s="238">
        <f t="shared" si="6"/>
        <v>4350621765</v>
      </c>
      <c r="T180" s="224"/>
      <c r="U180" s="57">
        <f>S180/درآمدها!$J$4</f>
        <v>-1.3601900040932993E-2</v>
      </c>
    </row>
    <row r="181" spans="1:21" s="218" customFormat="1" ht="42.75" customHeight="1">
      <c r="A181" s="218">
        <v>171</v>
      </c>
      <c r="B181" s="229" t="s">
        <v>157</v>
      </c>
      <c r="C181" s="219"/>
      <c r="D181" s="240">
        <v>0</v>
      </c>
      <c r="E181" s="38"/>
      <c r="F181" s="38">
        <v>529135735</v>
      </c>
      <c r="G181" s="38"/>
      <c r="H181" s="38">
        <v>-1553498225</v>
      </c>
      <c r="I181" s="38"/>
      <c r="J181" s="238">
        <f t="shared" si="7"/>
        <v>-1024362490</v>
      </c>
      <c r="K181" s="57">
        <f t="shared" si="8"/>
        <v>2.8037382957684671E-3</v>
      </c>
      <c r="L181" s="57"/>
      <c r="M181" s="38">
        <v>4985121100</v>
      </c>
      <c r="N181" s="38">
        <v>243557150</v>
      </c>
      <c r="O181" s="38">
        <v>-8883363188</v>
      </c>
      <c r="P181" s="38"/>
      <c r="Q181" s="38">
        <v>-2144522816</v>
      </c>
      <c r="R181" s="38"/>
      <c r="S181" s="238">
        <f t="shared" si="6"/>
        <v>-6042764904</v>
      </c>
      <c r="T181" s="224"/>
      <c r="U181" s="57">
        <f>S181/درآمدها!$J$4</f>
        <v>1.8892261528293545E-2</v>
      </c>
    </row>
    <row r="182" spans="1:21" s="218" customFormat="1" ht="42.75" customHeight="1">
      <c r="A182" s="218">
        <v>172</v>
      </c>
      <c r="B182" s="229" t="s">
        <v>156</v>
      </c>
      <c r="C182" s="219"/>
      <c r="D182" s="240">
        <v>0</v>
      </c>
      <c r="E182" s="38"/>
      <c r="F182" s="38">
        <v>-28596505</v>
      </c>
      <c r="G182" s="38"/>
      <c r="H182" s="38">
        <v>301411024</v>
      </c>
      <c r="I182" s="38"/>
      <c r="J182" s="238">
        <f t="shared" si="7"/>
        <v>272814519</v>
      </c>
      <c r="K182" s="57">
        <f t="shared" si="8"/>
        <v>-7.4670882820197185E-4</v>
      </c>
      <c r="L182" s="57"/>
      <c r="M182" s="38">
        <v>646698400</v>
      </c>
      <c r="N182" s="38"/>
      <c r="O182" s="38">
        <v>1807631596</v>
      </c>
      <c r="P182" s="38"/>
      <c r="Q182" s="38">
        <v>3423842303</v>
      </c>
      <c r="R182" s="38"/>
      <c r="S182" s="238">
        <f t="shared" si="6"/>
        <v>5878172299</v>
      </c>
      <c r="T182" s="224"/>
      <c r="U182" s="57">
        <f>S182/درآمدها!$J$4</f>
        <v>-1.837767481365489E-2</v>
      </c>
    </row>
    <row r="183" spans="1:21" s="218" customFormat="1" ht="42.75" customHeight="1">
      <c r="A183" s="218">
        <v>173</v>
      </c>
      <c r="B183" s="229" t="s">
        <v>155</v>
      </c>
      <c r="C183" s="219"/>
      <c r="D183" s="240">
        <v>0</v>
      </c>
      <c r="E183" s="38"/>
      <c r="F183" s="38">
        <v>4074677042</v>
      </c>
      <c r="G183" s="38"/>
      <c r="H183" s="38">
        <v>333256943</v>
      </c>
      <c r="I183" s="38"/>
      <c r="J183" s="238">
        <f t="shared" si="7"/>
        <v>4407933985</v>
      </c>
      <c r="K183" s="57">
        <f t="shared" si="8"/>
        <v>-1.2064765587974436E-2</v>
      </c>
      <c r="L183" s="57"/>
      <c r="M183" s="38">
        <v>5770007570</v>
      </c>
      <c r="N183" s="38">
        <v>7100385080</v>
      </c>
      <c r="O183" s="38">
        <v>3047098786</v>
      </c>
      <c r="P183" s="38"/>
      <c r="Q183" s="38">
        <v>-155284197</v>
      </c>
      <c r="R183" s="38"/>
      <c r="S183" s="238">
        <f t="shared" si="6"/>
        <v>8661822159</v>
      </c>
      <c r="T183" s="224"/>
      <c r="U183" s="57">
        <f>S183/درآمدها!$J$4</f>
        <v>-2.7080552055082273E-2</v>
      </c>
    </row>
    <row r="184" spans="1:21" s="218" customFormat="1" ht="42.75" customHeight="1">
      <c r="A184" s="218">
        <v>174</v>
      </c>
      <c r="B184" s="229" t="s">
        <v>154</v>
      </c>
      <c r="C184" s="219"/>
      <c r="D184" s="240">
        <v>0</v>
      </c>
      <c r="E184" s="38"/>
      <c r="F184" s="38">
        <v>1568873195</v>
      </c>
      <c r="G184" s="38"/>
      <c r="H184" s="38">
        <v>-1745880694</v>
      </c>
      <c r="I184" s="38"/>
      <c r="J184" s="238">
        <f t="shared" si="7"/>
        <v>-177007499</v>
      </c>
      <c r="K184" s="57">
        <f t="shared" si="8"/>
        <v>4.8447957478850933E-4</v>
      </c>
      <c r="L184" s="57"/>
      <c r="M184" s="38">
        <v>243557150</v>
      </c>
      <c r="N184" s="38">
        <v>14348940200</v>
      </c>
      <c r="O184" s="38">
        <v>-10438741721</v>
      </c>
      <c r="P184" s="38"/>
      <c r="Q184" s="38">
        <v>-2439226024</v>
      </c>
      <c r="R184" s="38"/>
      <c r="S184" s="238">
        <f t="shared" si="6"/>
        <v>-12634410595</v>
      </c>
      <c r="T184" s="224"/>
      <c r="U184" s="57">
        <f>S184/درآمدها!$J$4</f>
        <v>3.9500558603327532E-2</v>
      </c>
    </row>
    <row r="185" spans="1:21" s="218" customFormat="1" ht="42.75" customHeight="1">
      <c r="A185" s="218">
        <v>175</v>
      </c>
      <c r="B185" s="229" t="s">
        <v>153</v>
      </c>
      <c r="C185" s="219"/>
      <c r="D185" s="240">
        <v>0</v>
      </c>
      <c r="E185" s="38"/>
      <c r="F185" s="38">
        <v>834950908</v>
      </c>
      <c r="G185" s="38"/>
      <c r="H185" s="38">
        <v>-1998327894</v>
      </c>
      <c r="I185" s="38"/>
      <c r="J185" s="238">
        <f t="shared" si="7"/>
        <v>-1163376986</v>
      </c>
      <c r="K185" s="57">
        <f t="shared" si="8"/>
        <v>3.1842288642020618E-3</v>
      </c>
      <c r="L185" s="57"/>
      <c r="M185" s="38">
        <v>0</v>
      </c>
      <c r="N185" s="38"/>
      <c r="O185" s="38">
        <v>-8829472348</v>
      </c>
      <c r="P185" s="38"/>
      <c r="Q185" s="38">
        <v>-3059558726</v>
      </c>
      <c r="R185" s="38"/>
      <c r="S185" s="238">
        <f t="shared" si="6"/>
        <v>-11889031074</v>
      </c>
      <c r="T185" s="224"/>
      <c r="U185" s="57">
        <f>S185/درآمدها!$J$4</f>
        <v>3.7170184168398797E-2</v>
      </c>
    </row>
    <row r="186" spans="1:21" s="218" customFormat="1" ht="42.75" customHeight="1">
      <c r="A186" s="218">
        <v>176</v>
      </c>
      <c r="B186" s="229" t="s">
        <v>152</v>
      </c>
      <c r="C186" s="219"/>
      <c r="D186" s="240">
        <v>0</v>
      </c>
      <c r="E186" s="38"/>
      <c r="F186" s="38">
        <v>-1223282983</v>
      </c>
      <c r="G186" s="38"/>
      <c r="H186" s="38">
        <v>-921765233</v>
      </c>
      <c r="I186" s="38"/>
      <c r="J186" s="238">
        <f t="shared" si="7"/>
        <v>-2145048216</v>
      </c>
      <c r="K186" s="57">
        <f t="shared" si="8"/>
        <v>5.871118757451799E-3</v>
      </c>
      <c r="L186" s="57"/>
      <c r="M186" s="38">
        <v>7100385080</v>
      </c>
      <c r="N186" s="38"/>
      <c r="O186" s="38">
        <v>-5994113216</v>
      </c>
      <c r="P186" s="38"/>
      <c r="Q186" s="38">
        <v>-5218589226</v>
      </c>
      <c r="R186" s="38"/>
      <c r="S186" s="238">
        <f t="shared" si="6"/>
        <v>-4112317362</v>
      </c>
      <c r="T186" s="224"/>
      <c r="U186" s="57">
        <f>S186/درآمدها!$J$4</f>
        <v>1.2856858793036737E-2</v>
      </c>
    </row>
    <row r="187" spans="1:21" s="218" customFormat="1" ht="42.75" customHeight="1">
      <c r="A187" s="218">
        <v>177</v>
      </c>
      <c r="B187" s="229" t="s">
        <v>151</v>
      </c>
      <c r="C187" s="219"/>
      <c r="D187" s="240">
        <v>0</v>
      </c>
      <c r="E187" s="38"/>
      <c r="F187" s="38">
        <v>-2279683119</v>
      </c>
      <c r="G187" s="38"/>
      <c r="H187" s="38">
        <v>-621880444</v>
      </c>
      <c r="I187" s="38"/>
      <c r="J187" s="238">
        <f t="shared" si="7"/>
        <v>-2901563563</v>
      </c>
      <c r="K187" s="57">
        <f t="shared" si="8"/>
        <v>7.9417442151649871E-3</v>
      </c>
      <c r="L187" s="57"/>
      <c r="M187" s="38">
        <v>14348940200</v>
      </c>
      <c r="N187" s="38"/>
      <c r="O187" s="38">
        <v>-4581992996</v>
      </c>
      <c r="P187" s="38"/>
      <c r="Q187" s="38">
        <v>-1944431278</v>
      </c>
      <c r="R187" s="38"/>
      <c r="S187" s="238">
        <f t="shared" si="6"/>
        <v>7822515926</v>
      </c>
      <c r="T187" s="224"/>
      <c r="U187" s="57">
        <f>S187/درآمدها!$J$4</f>
        <v>-2.4456522640059562E-2</v>
      </c>
    </row>
    <row r="188" spans="1:21" s="218" customFormat="1" ht="42.75" customHeight="1">
      <c r="A188" s="218">
        <v>178</v>
      </c>
      <c r="B188" s="229" t="s">
        <v>150</v>
      </c>
      <c r="C188" s="219"/>
      <c r="D188" s="240">
        <v>0</v>
      </c>
      <c r="E188" s="38"/>
      <c r="F188" s="38">
        <v>-2181804983</v>
      </c>
      <c r="G188" s="38"/>
      <c r="H188" s="38">
        <v>398535499</v>
      </c>
      <c r="I188" s="38"/>
      <c r="J188" s="238">
        <f t="shared" si="7"/>
        <v>-1783269484</v>
      </c>
      <c r="K188" s="57">
        <f t="shared" si="8"/>
        <v>4.8809098271121523E-3</v>
      </c>
      <c r="L188" s="57"/>
      <c r="M188" s="38">
        <v>0</v>
      </c>
      <c r="N188" s="38">
        <v>94335047</v>
      </c>
      <c r="O188" s="38">
        <v>1591179275</v>
      </c>
      <c r="P188" s="38"/>
      <c r="Q188" s="38">
        <v>-6829493625</v>
      </c>
      <c r="R188" s="38"/>
      <c r="S188" s="238">
        <f t="shared" si="6"/>
        <v>-5238314350</v>
      </c>
      <c r="T188" s="224"/>
      <c r="U188" s="57">
        <f>S188/درآمدها!$J$4</f>
        <v>1.6377205838688874E-2</v>
      </c>
    </row>
    <row r="189" spans="1:21" s="218" customFormat="1" ht="42.75" customHeight="1">
      <c r="A189" s="218">
        <v>179</v>
      </c>
      <c r="B189" s="229" t="s">
        <v>426</v>
      </c>
      <c r="C189" s="219"/>
      <c r="D189" s="240">
        <v>0</v>
      </c>
      <c r="E189" s="38"/>
      <c r="F189" s="38">
        <v>-3078196333</v>
      </c>
      <c r="G189" s="38"/>
      <c r="H189" s="38">
        <v>-422311361</v>
      </c>
      <c r="I189" s="38"/>
      <c r="J189" s="238">
        <f t="shared" si="7"/>
        <v>-3500507694</v>
      </c>
      <c r="K189" s="57">
        <f t="shared" si="8"/>
        <v>9.5810883082022725E-3</v>
      </c>
      <c r="L189" s="57"/>
      <c r="M189" s="38">
        <v>0</v>
      </c>
      <c r="N189" s="38">
        <v>2049122807</v>
      </c>
      <c r="O189" s="38">
        <v>-3238996428</v>
      </c>
      <c r="P189" s="38"/>
      <c r="Q189" s="38">
        <v>-422311361</v>
      </c>
      <c r="R189" s="38"/>
      <c r="S189" s="238">
        <f t="shared" si="6"/>
        <v>-3661307789</v>
      </c>
      <c r="T189" s="224"/>
      <c r="U189" s="57">
        <f>S189/درآمدها!$J$4</f>
        <v>1.1446810422755145E-2</v>
      </c>
    </row>
    <row r="190" spans="1:21" s="218" customFormat="1" ht="42.75" customHeight="1">
      <c r="A190" s="218">
        <v>180</v>
      </c>
      <c r="B190" s="229" t="s">
        <v>427</v>
      </c>
      <c r="C190" s="219"/>
      <c r="D190" s="240">
        <v>0</v>
      </c>
      <c r="E190" s="38"/>
      <c r="F190" s="38">
        <v>-419292412</v>
      </c>
      <c r="G190" s="38"/>
      <c r="H190" s="38">
        <v>-318910043</v>
      </c>
      <c r="I190" s="38"/>
      <c r="J190" s="238">
        <f t="shared" si="7"/>
        <v>-738202455</v>
      </c>
      <c r="K190" s="57">
        <f t="shared" si="8"/>
        <v>2.0205020325508001E-3</v>
      </c>
      <c r="L190" s="57"/>
      <c r="M190" s="38">
        <v>0</v>
      </c>
      <c r="N190" s="38"/>
      <c r="O190" s="38">
        <v>-2238136264</v>
      </c>
      <c r="P190" s="38"/>
      <c r="Q190" s="38">
        <v>-328645051</v>
      </c>
      <c r="R190" s="38"/>
      <c r="S190" s="238">
        <f t="shared" si="6"/>
        <v>-2566781315</v>
      </c>
      <c r="T190" s="224"/>
      <c r="U190" s="57">
        <f>S190/درآمدها!$J$4</f>
        <v>8.0248536322864057E-3</v>
      </c>
    </row>
    <row r="191" spans="1:21" s="218" customFormat="1" ht="42.75" customHeight="1">
      <c r="A191" s="218">
        <v>181</v>
      </c>
      <c r="B191" s="229" t="s">
        <v>412</v>
      </c>
      <c r="C191" s="219"/>
      <c r="D191" s="240">
        <v>0</v>
      </c>
      <c r="E191" s="38"/>
      <c r="F191" s="38">
        <v>167851892</v>
      </c>
      <c r="G191" s="38"/>
      <c r="H191" s="38">
        <v>-20008790</v>
      </c>
      <c r="I191" s="38"/>
      <c r="J191" s="238">
        <f t="shared" si="7"/>
        <v>147843102</v>
      </c>
      <c r="K191" s="57">
        <f t="shared" si="8"/>
        <v>-4.0465496432088574E-4</v>
      </c>
      <c r="L191" s="57"/>
      <c r="M191" s="38">
        <v>96035799</v>
      </c>
      <c r="N191" s="38"/>
      <c r="O191" s="38">
        <v>14068255</v>
      </c>
      <c r="P191" s="38"/>
      <c r="Q191" s="38">
        <v>-15121382</v>
      </c>
      <c r="R191" s="38"/>
      <c r="S191" s="238">
        <f t="shared" si="6"/>
        <v>94982672</v>
      </c>
      <c r="T191" s="224"/>
      <c r="U191" s="57">
        <f>S191/درآمدها!$J$4</f>
        <v>-2.9695636163046805E-4</v>
      </c>
    </row>
    <row r="192" spans="1:21" s="218" customFormat="1" ht="42.75" customHeight="1">
      <c r="A192" s="218">
        <v>182</v>
      </c>
      <c r="B192" s="229" t="s">
        <v>399</v>
      </c>
      <c r="C192" s="219"/>
      <c r="D192" s="240">
        <v>0</v>
      </c>
      <c r="E192" s="38"/>
      <c r="F192" s="38">
        <v>1198163667</v>
      </c>
      <c r="G192" s="38"/>
      <c r="H192" s="38">
        <v>-446918523</v>
      </c>
      <c r="I192" s="38"/>
      <c r="J192" s="238">
        <f t="shared" si="7"/>
        <v>751245144</v>
      </c>
      <c r="K192" s="57">
        <f t="shared" si="8"/>
        <v>-2.0562006128737658E-3</v>
      </c>
      <c r="L192" s="57"/>
      <c r="M192" s="38">
        <v>2089860835</v>
      </c>
      <c r="N192" s="38"/>
      <c r="O192" s="38">
        <v>-1898603557</v>
      </c>
      <c r="P192" s="38"/>
      <c r="Q192" s="38">
        <v>-454152494</v>
      </c>
      <c r="R192" s="38"/>
      <c r="S192" s="238">
        <f t="shared" si="6"/>
        <v>-262895216</v>
      </c>
      <c r="T192" s="224"/>
      <c r="U192" s="57">
        <f>S192/درآمدها!$J$4</f>
        <v>8.2192262219593073E-4</v>
      </c>
    </row>
    <row r="193" spans="1:21 16337:16337" s="218" customFormat="1" ht="42.75" customHeight="1">
      <c r="A193" s="218">
        <v>183</v>
      </c>
      <c r="B193" s="229" t="s">
        <v>404</v>
      </c>
      <c r="C193" s="219"/>
      <c r="D193" s="240">
        <v>0</v>
      </c>
      <c r="E193" s="38"/>
      <c r="F193" s="38">
        <v>-2269758104</v>
      </c>
      <c r="G193" s="38"/>
      <c r="H193" s="38">
        <v>337326308</v>
      </c>
      <c r="I193" s="38"/>
      <c r="J193" s="238">
        <f t="shared" si="7"/>
        <v>-1932431796</v>
      </c>
      <c r="K193" s="57">
        <f t="shared" si="8"/>
        <v>5.2891755441043511E-3</v>
      </c>
      <c r="L193" s="57"/>
      <c r="M193" s="38">
        <v>0</v>
      </c>
      <c r="N193" s="38"/>
      <c r="O193" s="38">
        <v>186727270</v>
      </c>
      <c r="P193" s="38"/>
      <c r="Q193" s="38">
        <v>359893241</v>
      </c>
      <c r="R193" s="38"/>
      <c r="S193" s="238">
        <f t="shared" si="6"/>
        <v>546620511</v>
      </c>
      <c r="T193" s="224"/>
      <c r="U193" s="57">
        <f>S193/درآمدها!$J$4</f>
        <v>-1.7089689595081851E-3</v>
      </c>
    </row>
    <row r="194" spans="1:21 16337:16337" s="218" customFormat="1" ht="42.75" customHeight="1">
      <c r="A194" s="218">
        <v>184</v>
      </c>
      <c r="B194" s="229" t="s">
        <v>366</v>
      </c>
      <c r="C194" s="219"/>
      <c r="D194" s="240">
        <v>0</v>
      </c>
      <c r="E194" s="38"/>
      <c r="F194" s="38">
        <v>13447761630</v>
      </c>
      <c r="G194" s="38"/>
      <c r="H194" s="38">
        <v>1458721072</v>
      </c>
      <c r="I194" s="38"/>
      <c r="J194" s="238">
        <f t="shared" si="7"/>
        <v>14906482702</v>
      </c>
      <c r="K194" s="57">
        <f t="shared" si="8"/>
        <v>-4.0799889506699542E-2</v>
      </c>
      <c r="L194" s="57"/>
      <c r="M194" s="38">
        <v>0</v>
      </c>
      <c r="N194" s="38"/>
      <c r="O194" s="38">
        <v>12829675547</v>
      </c>
      <c r="P194" s="38"/>
      <c r="Q194" s="38">
        <v>3916965253</v>
      </c>
      <c r="R194" s="38"/>
      <c r="S194" s="238">
        <f t="shared" si="6"/>
        <v>16746640800</v>
      </c>
      <c r="T194" s="224"/>
      <c r="U194" s="57">
        <f>S194/درآمدها!$J$4</f>
        <v>-5.2357144906392511E-2</v>
      </c>
    </row>
    <row r="195" spans="1:21 16337:16337" s="218" customFormat="1" ht="42.75" customHeight="1">
      <c r="A195" s="218">
        <v>185</v>
      </c>
      <c r="B195" s="229" t="s">
        <v>357</v>
      </c>
      <c r="C195" s="219"/>
      <c r="D195" s="240">
        <v>0</v>
      </c>
      <c r="E195" s="38"/>
      <c r="F195" s="38">
        <v>489510778</v>
      </c>
      <c r="G195" s="38"/>
      <c r="H195" s="38">
        <v>-598419176</v>
      </c>
      <c r="I195" s="38"/>
      <c r="J195" s="238">
        <f t="shared" si="7"/>
        <v>-108908398</v>
      </c>
      <c r="K195" s="57">
        <f t="shared" si="8"/>
        <v>2.9808846886163702E-4</v>
      </c>
      <c r="L195" s="57"/>
      <c r="M195" s="38">
        <v>0</v>
      </c>
      <c r="N195" s="38"/>
      <c r="O195" s="38">
        <v>-4468625837</v>
      </c>
      <c r="P195" s="38"/>
      <c r="Q195" s="38">
        <v>-850229213</v>
      </c>
      <c r="R195" s="38"/>
      <c r="S195" s="238">
        <f t="shared" si="6"/>
        <v>-5318855050</v>
      </c>
      <c r="T195" s="224"/>
      <c r="U195" s="57">
        <f>S195/درآمدها!$J$4</f>
        <v>1.6629010433480342E-2</v>
      </c>
    </row>
    <row r="196" spans="1:21 16337:16337" s="218" customFormat="1" ht="42.75" customHeight="1">
      <c r="A196" s="218">
        <v>186</v>
      </c>
      <c r="B196" s="229" t="s">
        <v>358</v>
      </c>
      <c r="C196" s="219"/>
      <c r="D196" s="240">
        <v>0</v>
      </c>
      <c r="E196" s="38"/>
      <c r="F196" s="38">
        <v>312305141</v>
      </c>
      <c r="G196" s="38"/>
      <c r="H196" s="38">
        <v>-13561569</v>
      </c>
      <c r="I196" s="38"/>
      <c r="J196" s="238">
        <f t="shared" si="7"/>
        <v>298743572</v>
      </c>
      <c r="K196" s="57">
        <f t="shared" si="8"/>
        <v>-8.1767811844717629E-4</v>
      </c>
      <c r="L196" s="57"/>
      <c r="M196" s="38">
        <v>0</v>
      </c>
      <c r="N196" s="38"/>
      <c r="O196" s="38">
        <v>-13975852</v>
      </c>
      <c r="P196" s="38"/>
      <c r="Q196" s="38">
        <v>-40729550</v>
      </c>
      <c r="R196" s="38"/>
      <c r="S196" s="238">
        <f t="shared" si="6"/>
        <v>-54705402</v>
      </c>
      <c r="T196" s="224"/>
      <c r="U196" s="57">
        <f>S196/درآمدها!$J$4</f>
        <v>1.7103242936198016E-4</v>
      </c>
    </row>
    <row r="197" spans="1:21 16337:16337" s="218" customFormat="1" ht="42.75" customHeight="1">
      <c r="A197" s="218">
        <v>187</v>
      </c>
      <c r="B197" s="229" t="s">
        <v>348</v>
      </c>
      <c r="C197" s="219"/>
      <c r="D197" s="240">
        <v>0</v>
      </c>
      <c r="E197" s="38"/>
      <c r="F197" s="38">
        <v>-2003451565</v>
      </c>
      <c r="G197" s="38"/>
      <c r="H197" s="38">
        <v>-969744742</v>
      </c>
      <c r="I197" s="38"/>
      <c r="J197" s="238">
        <f t="shared" si="7"/>
        <v>-2973196307</v>
      </c>
      <c r="K197" s="57">
        <f t="shared" si="8"/>
        <v>8.1378071026139195E-3</v>
      </c>
      <c r="L197" s="57"/>
      <c r="M197" s="38">
        <v>0</v>
      </c>
      <c r="N197" s="38"/>
      <c r="O197" s="38">
        <v>-6752307621</v>
      </c>
      <c r="P197" s="38"/>
      <c r="Q197" s="38">
        <v>-1062568609</v>
      </c>
      <c r="R197" s="38"/>
      <c r="S197" s="238">
        <f t="shared" si="6"/>
        <v>-7814876230</v>
      </c>
      <c r="T197" s="224"/>
      <c r="U197" s="57">
        <f>S197/درآمدها!$J$4</f>
        <v>2.4432637690517157E-2</v>
      </c>
    </row>
    <row r="198" spans="1:21 16337:16337" s="218" customFormat="1" ht="42.75" customHeight="1">
      <c r="A198" s="218">
        <v>188</v>
      </c>
      <c r="B198" s="229" t="s">
        <v>339</v>
      </c>
      <c r="C198" s="219"/>
      <c r="D198" s="240">
        <v>0</v>
      </c>
      <c r="E198" s="38"/>
      <c r="F198" s="38">
        <v>-2389778633</v>
      </c>
      <c r="G198" s="38"/>
      <c r="H198" s="38">
        <v>981981396</v>
      </c>
      <c r="I198" s="38"/>
      <c r="J198" s="238">
        <f t="shared" si="7"/>
        <v>-1407797237</v>
      </c>
      <c r="K198" s="57">
        <f t="shared" si="8"/>
        <v>3.8532209687353321E-3</v>
      </c>
      <c r="L198" s="57"/>
      <c r="M198" s="38">
        <v>0</v>
      </c>
      <c r="N198" s="38"/>
      <c r="O198" s="38">
        <v>4619748219</v>
      </c>
      <c r="P198" s="38"/>
      <c r="Q198" s="38">
        <v>5090893312</v>
      </c>
      <c r="R198" s="38"/>
      <c r="S198" s="238">
        <f t="shared" si="6"/>
        <v>9710641531</v>
      </c>
      <c r="T198" s="224"/>
      <c r="U198" s="57">
        <f>S198/درآمدها!$J$4</f>
        <v>-3.0359608941549654E-2</v>
      </c>
      <c r="XDI198" s="232">
        <f>SUM(B198:XDH198)</f>
        <v>16605688587.973494</v>
      </c>
    </row>
    <row r="199" spans="1:21 16337:16337" s="218" customFormat="1" ht="42.75" customHeight="1">
      <c r="A199" s="218">
        <v>189</v>
      </c>
      <c r="B199" s="229" t="s">
        <v>332</v>
      </c>
      <c r="C199" s="219"/>
      <c r="D199" s="240">
        <v>0</v>
      </c>
      <c r="E199" s="38"/>
      <c r="F199" s="38">
        <v>-729824904</v>
      </c>
      <c r="G199" s="38"/>
      <c r="H199" s="38">
        <v>964313085</v>
      </c>
      <c r="I199" s="38"/>
      <c r="J199" s="238">
        <f t="shared" si="7"/>
        <v>234488181</v>
      </c>
      <c r="K199" s="57">
        <f t="shared" si="8"/>
        <v>-6.4180746502616264E-4</v>
      </c>
      <c r="L199" s="57"/>
      <c r="M199" s="38">
        <v>0</v>
      </c>
      <c r="N199" s="38"/>
      <c r="O199" s="38">
        <v>5436643870</v>
      </c>
      <c r="P199" s="38"/>
      <c r="Q199" s="38">
        <v>1059583559</v>
      </c>
      <c r="R199" s="38"/>
      <c r="S199" s="238">
        <f t="shared" si="6"/>
        <v>6496227429</v>
      </c>
      <c r="T199" s="224"/>
      <c r="U199" s="57">
        <f>S199/درآمدها!$J$4</f>
        <v>-2.030997887319794E-2</v>
      </c>
    </row>
    <row r="200" spans="1:21 16337:16337" s="218" customFormat="1" ht="42.75" customHeight="1">
      <c r="A200" s="218">
        <v>190</v>
      </c>
      <c r="B200" s="229" t="s">
        <v>335</v>
      </c>
      <c r="C200" s="219"/>
      <c r="D200" s="240">
        <v>0</v>
      </c>
      <c r="E200" s="38"/>
      <c r="F200" s="38">
        <v>-9958668210</v>
      </c>
      <c r="G200" s="38"/>
      <c r="H200" s="38">
        <v>3712744869</v>
      </c>
      <c r="I200" s="38"/>
      <c r="J200" s="238">
        <f t="shared" si="7"/>
        <v>-6245923341</v>
      </c>
      <c r="K200" s="57">
        <f t="shared" si="8"/>
        <v>1.7095446811602629E-2</v>
      </c>
      <c r="L200" s="57"/>
      <c r="M200" s="38">
        <v>0</v>
      </c>
      <c r="N200" s="38">
        <v>2309916000</v>
      </c>
      <c r="O200" s="38">
        <v>6934148837</v>
      </c>
      <c r="P200" s="38"/>
      <c r="Q200" s="38">
        <v>6167765769</v>
      </c>
      <c r="R200" s="38"/>
      <c r="S200" s="238">
        <f t="shared" si="6"/>
        <v>13101914606</v>
      </c>
      <c r="T200" s="224"/>
      <c r="U200" s="57">
        <f>S200/درآمدها!$J$4</f>
        <v>-4.0962175624948173E-2</v>
      </c>
    </row>
    <row r="201" spans="1:21 16337:16337" s="218" customFormat="1" ht="42.75" customHeight="1">
      <c r="A201" s="218">
        <v>191</v>
      </c>
      <c r="B201" s="229" t="s">
        <v>297</v>
      </c>
      <c r="C201" s="219"/>
      <c r="D201" s="240">
        <v>0</v>
      </c>
      <c r="E201" s="38"/>
      <c r="F201" s="38">
        <v>-2396064216</v>
      </c>
      <c r="G201" s="38"/>
      <c r="H201" s="38">
        <v>-917499946</v>
      </c>
      <c r="I201" s="38"/>
      <c r="J201" s="238">
        <f t="shared" si="7"/>
        <v>-3313564162</v>
      </c>
      <c r="K201" s="57">
        <f t="shared" si="8"/>
        <v>9.0694132469506458E-3</v>
      </c>
      <c r="L201" s="57"/>
      <c r="M201" s="38">
        <v>0</v>
      </c>
      <c r="N201" s="38">
        <v>7952185800</v>
      </c>
      <c r="O201" s="38">
        <v>-7571171329</v>
      </c>
      <c r="P201" s="38"/>
      <c r="Q201" s="38">
        <v>-1277318214</v>
      </c>
      <c r="R201" s="38"/>
      <c r="S201" s="238">
        <f t="shared" si="6"/>
        <v>-8848489543</v>
      </c>
      <c r="T201" s="224"/>
      <c r="U201" s="57">
        <f>S201/درآمدها!$J$4</f>
        <v>2.7664153948148803E-2</v>
      </c>
    </row>
    <row r="202" spans="1:21 16337:16337" s="218" customFormat="1" ht="42.75" customHeight="1">
      <c r="A202" s="218">
        <v>192</v>
      </c>
      <c r="B202" s="229" t="s">
        <v>308</v>
      </c>
      <c r="C202" s="219"/>
      <c r="D202" s="240">
        <v>0</v>
      </c>
      <c r="E202" s="38"/>
      <c r="F202" s="38">
        <v>0</v>
      </c>
      <c r="G202" s="38"/>
      <c r="H202" s="38">
        <v>0</v>
      </c>
      <c r="I202" s="38"/>
      <c r="J202" s="238">
        <f t="shared" si="7"/>
        <v>0</v>
      </c>
      <c r="K202" s="57">
        <f t="shared" si="8"/>
        <v>0</v>
      </c>
      <c r="L202" s="57"/>
      <c r="M202" s="38">
        <v>0</v>
      </c>
      <c r="N202" s="38"/>
      <c r="O202" s="38">
        <v>0</v>
      </c>
      <c r="P202" s="38"/>
      <c r="Q202" s="38">
        <v>4191475824</v>
      </c>
      <c r="R202" s="38"/>
      <c r="S202" s="238">
        <f t="shared" si="6"/>
        <v>4191475824</v>
      </c>
      <c r="T202" s="224"/>
      <c r="U202" s="57">
        <f>S202/درآمدها!$J$4</f>
        <v>-1.3104341922041402E-2</v>
      </c>
    </row>
    <row r="203" spans="1:21 16337:16337" s="218" customFormat="1" ht="42.75" customHeight="1">
      <c r="A203" s="218">
        <v>193</v>
      </c>
      <c r="B203" s="229" t="s">
        <v>289</v>
      </c>
      <c r="C203" s="219"/>
      <c r="D203" s="240">
        <v>0</v>
      </c>
      <c r="E203" s="38"/>
      <c r="F203" s="38">
        <v>1860738651</v>
      </c>
      <c r="G203" s="38"/>
      <c r="H203" s="38">
        <v>-5576209</v>
      </c>
      <c r="I203" s="38"/>
      <c r="J203" s="238">
        <f t="shared" si="7"/>
        <v>1855162442</v>
      </c>
      <c r="K203" s="57">
        <f t="shared" si="8"/>
        <v>-5.0776849350533601E-3</v>
      </c>
      <c r="L203" s="57"/>
      <c r="M203" s="38">
        <v>2309916000</v>
      </c>
      <c r="N203" s="38">
        <v>5620319577</v>
      </c>
      <c r="O203" s="38">
        <v>2033477774</v>
      </c>
      <c r="P203" s="38"/>
      <c r="Q203" s="38">
        <v>-332050162</v>
      </c>
      <c r="R203" s="38"/>
      <c r="S203" s="238">
        <f t="shared" ref="S203:S266" si="9">M203+O203+Q203</f>
        <v>4011343612</v>
      </c>
      <c r="T203" s="224"/>
      <c r="U203" s="57">
        <f>S203/درآمدها!$J$4</f>
        <v>-1.2541171765194602E-2</v>
      </c>
    </row>
    <row r="204" spans="1:21 16337:16337" s="218" customFormat="1" ht="42.75" customHeight="1">
      <c r="A204" s="218">
        <v>194</v>
      </c>
      <c r="B204" s="229" t="s">
        <v>278</v>
      </c>
      <c r="C204" s="219"/>
      <c r="D204" s="240">
        <v>0</v>
      </c>
      <c r="E204" s="38"/>
      <c r="F204" s="38">
        <v>483374281</v>
      </c>
      <c r="G204" s="38"/>
      <c r="H204" s="38">
        <v>-1464725158</v>
      </c>
      <c r="I204" s="38"/>
      <c r="J204" s="238">
        <f t="shared" ref="J204:J267" si="10">D204+F204+H204</f>
        <v>-981350877</v>
      </c>
      <c r="K204" s="57">
        <f t="shared" ref="K204:K267" si="11">J204/-365355957632</f>
        <v>2.6860130688999271E-3</v>
      </c>
      <c r="L204" s="57"/>
      <c r="M204" s="38">
        <v>7952185800</v>
      </c>
      <c r="N204" s="38"/>
      <c r="O204" s="38">
        <v>-7734982076</v>
      </c>
      <c r="P204" s="38"/>
      <c r="Q204" s="38">
        <v>-2165922026</v>
      </c>
      <c r="R204" s="38"/>
      <c r="S204" s="238">
        <f t="shared" si="9"/>
        <v>-1948718302</v>
      </c>
      <c r="T204" s="224"/>
      <c r="U204" s="57">
        <f>S204/درآمدها!$J$4</f>
        <v>6.0925249271216921E-3</v>
      </c>
    </row>
    <row r="205" spans="1:21 16337:16337" s="218" customFormat="1" ht="42.75" customHeight="1">
      <c r="A205" s="218">
        <v>195</v>
      </c>
      <c r="B205" s="229" t="s">
        <v>250</v>
      </c>
      <c r="C205" s="219"/>
      <c r="D205" s="240">
        <v>0</v>
      </c>
      <c r="E205" s="38"/>
      <c r="F205" s="38">
        <v>-369578847</v>
      </c>
      <c r="G205" s="38"/>
      <c r="H205" s="38">
        <v>-640383444</v>
      </c>
      <c r="I205" s="38"/>
      <c r="J205" s="238">
        <f t="shared" si="10"/>
        <v>-1009962291</v>
      </c>
      <c r="K205" s="57">
        <f t="shared" si="11"/>
        <v>2.7643241334996136E-3</v>
      </c>
      <c r="L205" s="57"/>
      <c r="M205" s="38">
        <v>0</v>
      </c>
      <c r="N205" s="38">
        <v>370406600</v>
      </c>
      <c r="O205" s="38">
        <v>-3735718820</v>
      </c>
      <c r="P205" s="38"/>
      <c r="Q205" s="38">
        <v>-6631060605</v>
      </c>
      <c r="R205" s="38"/>
      <c r="S205" s="238">
        <f t="shared" si="9"/>
        <v>-10366779425</v>
      </c>
      <c r="T205" s="224"/>
      <c r="U205" s="57">
        <f>S205/درآمدها!$J$4</f>
        <v>3.2410975971212889E-2</v>
      </c>
    </row>
    <row r="206" spans="1:21 16337:16337" s="218" customFormat="1" ht="42.75" customHeight="1">
      <c r="A206" s="218">
        <v>196</v>
      </c>
      <c r="B206" s="229" t="s">
        <v>229</v>
      </c>
      <c r="C206" s="219"/>
      <c r="D206" s="240">
        <v>0</v>
      </c>
      <c r="E206" s="38"/>
      <c r="F206" s="38">
        <v>-2915781359</v>
      </c>
      <c r="G206" s="38"/>
      <c r="H206" s="38">
        <v>-654945943</v>
      </c>
      <c r="I206" s="38"/>
      <c r="J206" s="238">
        <f t="shared" si="10"/>
        <v>-3570727302</v>
      </c>
      <c r="K206" s="57">
        <f t="shared" si="11"/>
        <v>9.7732833621850188E-3</v>
      </c>
      <c r="L206" s="57"/>
      <c r="M206" s="38">
        <v>5732055553</v>
      </c>
      <c r="N206" s="38"/>
      <c r="O206" s="38">
        <v>-8596947824</v>
      </c>
      <c r="P206" s="38"/>
      <c r="Q206" s="38">
        <v>-837905796</v>
      </c>
      <c r="R206" s="38"/>
      <c r="S206" s="238">
        <f t="shared" si="9"/>
        <v>-3702798067</v>
      </c>
      <c r="T206" s="224"/>
      <c r="U206" s="57">
        <f>S206/درآمدها!$J$4</f>
        <v>1.1576526735620261E-2</v>
      </c>
    </row>
    <row r="207" spans="1:21 16337:16337" s="218" customFormat="1" ht="42.75" customHeight="1">
      <c r="A207" s="218">
        <v>197</v>
      </c>
      <c r="B207" s="229" t="s">
        <v>230</v>
      </c>
      <c r="C207" s="219"/>
      <c r="D207" s="240">
        <v>0</v>
      </c>
      <c r="E207" s="38"/>
      <c r="F207" s="38">
        <v>-10307114426</v>
      </c>
      <c r="G207" s="38"/>
      <c r="H207" s="38">
        <v>1160635368</v>
      </c>
      <c r="I207" s="38"/>
      <c r="J207" s="238">
        <f t="shared" si="10"/>
        <v>-9146479058</v>
      </c>
      <c r="K207" s="57">
        <f t="shared" si="11"/>
        <v>2.5034432495042742E-2</v>
      </c>
      <c r="L207" s="57"/>
      <c r="M207" s="38">
        <v>0</v>
      </c>
      <c r="N207" s="38">
        <v>5730873200</v>
      </c>
      <c r="O207" s="38">
        <v>24162831030</v>
      </c>
      <c r="P207" s="38"/>
      <c r="Q207" s="38">
        <v>4631905886</v>
      </c>
      <c r="R207" s="38"/>
      <c r="S207" s="238">
        <f t="shared" si="9"/>
        <v>28794736916</v>
      </c>
      <c r="T207" s="224"/>
      <c r="U207" s="57">
        <f>S207/درآمدها!$J$4</f>
        <v>-9.0024634268889417E-2</v>
      </c>
    </row>
    <row r="208" spans="1:21 16337:16337" s="218" customFormat="1" ht="42.6" customHeight="1">
      <c r="A208" s="218">
        <v>198</v>
      </c>
      <c r="B208" s="229" t="s">
        <v>231</v>
      </c>
      <c r="C208" s="219"/>
      <c r="D208" s="240">
        <v>0</v>
      </c>
      <c r="E208" s="38"/>
      <c r="F208" s="38">
        <v>-1815969756</v>
      </c>
      <c r="G208" s="38"/>
      <c r="H208" s="38">
        <v>377527986</v>
      </c>
      <c r="I208" s="38"/>
      <c r="J208" s="238">
        <f t="shared" si="10"/>
        <v>-1438441770</v>
      </c>
      <c r="K208" s="57">
        <f t="shared" si="11"/>
        <v>3.9370967954732291E-3</v>
      </c>
      <c r="L208" s="57"/>
      <c r="M208" s="38">
        <v>370406600</v>
      </c>
      <c r="N208" s="38">
        <v>25586605000</v>
      </c>
      <c r="O208" s="38">
        <v>446345273</v>
      </c>
      <c r="P208" s="38"/>
      <c r="Q208" s="38">
        <v>349022897</v>
      </c>
      <c r="R208" s="38"/>
      <c r="S208" s="238">
        <f t="shared" si="9"/>
        <v>1165774770</v>
      </c>
      <c r="T208" s="224"/>
      <c r="U208" s="57">
        <f>S208/درآمدها!$J$4</f>
        <v>-3.6447093653018702E-3</v>
      </c>
    </row>
    <row r="209" spans="1:21" s="218" customFormat="1" ht="42.75" customHeight="1">
      <c r="A209" s="218">
        <v>199</v>
      </c>
      <c r="B209" s="229" t="s">
        <v>176</v>
      </c>
      <c r="C209" s="219"/>
      <c r="D209" s="240">
        <v>0</v>
      </c>
      <c r="E209" s="38"/>
      <c r="F209" s="38">
        <v>-10426674424</v>
      </c>
      <c r="G209" s="38"/>
      <c r="H209" s="38">
        <v>2140666686</v>
      </c>
      <c r="I209" s="38"/>
      <c r="J209" s="238">
        <f t="shared" si="10"/>
        <v>-8286007738</v>
      </c>
      <c r="K209" s="57">
        <f t="shared" si="11"/>
        <v>2.267927363687873E-2</v>
      </c>
      <c r="L209" s="57"/>
      <c r="M209" s="38">
        <v>0</v>
      </c>
      <c r="N209" s="38"/>
      <c r="O209" s="38">
        <v>12658119444</v>
      </c>
      <c r="P209" s="38"/>
      <c r="Q209" s="38">
        <v>8026108812</v>
      </c>
      <c r="R209" s="38"/>
      <c r="S209" s="238">
        <f t="shared" si="9"/>
        <v>20684228256</v>
      </c>
      <c r="T209" s="224"/>
      <c r="U209" s="57">
        <f>S209/درآمدها!$J$4</f>
        <v>-6.4667723456294013E-2</v>
      </c>
    </row>
    <row r="210" spans="1:21" s="218" customFormat="1" ht="42.75" customHeight="1">
      <c r="A210" s="218">
        <v>200</v>
      </c>
      <c r="B210" s="229" t="s">
        <v>175</v>
      </c>
      <c r="C210" s="219"/>
      <c r="D210" s="240">
        <v>0</v>
      </c>
      <c r="E210" s="38"/>
      <c r="F210" s="38">
        <v>-228192807</v>
      </c>
      <c r="G210" s="38"/>
      <c r="H210" s="38">
        <v>-2047610189</v>
      </c>
      <c r="I210" s="38"/>
      <c r="J210" s="238">
        <f t="shared" si="10"/>
        <v>-2275802996</v>
      </c>
      <c r="K210" s="57">
        <f t="shared" si="11"/>
        <v>6.2290020142281976E-3</v>
      </c>
      <c r="L210" s="57"/>
      <c r="M210" s="38">
        <v>5730873200</v>
      </c>
      <c r="N210" s="38">
        <v>332865050</v>
      </c>
      <c r="O210" s="38">
        <v>-13713540515</v>
      </c>
      <c r="P210" s="38"/>
      <c r="Q210" s="38">
        <v>-4844591337</v>
      </c>
      <c r="R210" s="38"/>
      <c r="S210" s="238">
        <f t="shared" si="9"/>
        <v>-12827258652</v>
      </c>
      <c r="T210" s="224"/>
      <c r="U210" s="57">
        <f>S210/درآمدها!$J$4</f>
        <v>4.0103483917475619E-2</v>
      </c>
    </row>
    <row r="211" spans="1:21" s="218" customFormat="1" ht="42.75" customHeight="1">
      <c r="A211" s="218">
        <v>201</v>
      </c>
      <c r="B211" s="229" t="s">
        <v>174</v>
      </c>
      <c r="C211" s="219"/>
      <c r="D211" s="240">
        <v>0</v>
      </c>
      <c r="E211" s="38"/>
      <c r="F211" s="38">
        <v>31604121917</v>
      </c>
      <c r="G211" s="38"/>
      <c r="H211" s="38">
        <v>-59596561243</v>
      </c>
      <c r="I211" s="38"/>
      <c r="J211" s="238">
        <f t="shared" si="10"/>
        <v>-27992439326</v>
      </c>
      <c r="K211" s="57">
        <f t="shared" si="11"/>
        <v>7.6616895773176402E-2</v>
      </c>
      <c r="L211" s="57"/>
      <c r="M211" s="38">
        <v>25586605000</v>
      </c>
      <c r="N211" s="38"/>
      <c r="O211" s="38">
        <v>-6195397525</v>
      </c>
      <c r="P211" s="38"/>
      <c r="Q211" s="38">
        <v>-61717790808</v>
      </c>
      <c r="R211" s="38"/>
      <c r="S211" s="238">
        <f t="shared" si="9"/>
        <v>-42326583333</v>
      </c>
      <c r="T211" s="224"/>
      <c r="U211" s="57">
        <f>S211/درآمدها!$J$4</f>
        <v>0.13233096018625892</v>
      </c>
    </row>
    <row r="212" spans="1:21" s="218" customFormat="1" ht="42.6" customHeight="1">
      <c r="A212" s="218">
        <v>202</v>
      </c>
      <c r="B212" s="229" t="s">
        <v>173</v>
      </c>
      <c r="C212" s="219"/>
      <c r="D212" s="240">
        <v>0</v>
      </c>
      <c r="E212" s="38"/>
      <c r="F212" s="38">
        <v>0</v>
      </c>
      <c r="G212" s="38"/>
      <c r="H212" s="38">
        <v>0</v>
      </c>
      <c r="I212" s="38"/>
      <c r="J212" s="238">
        <f t="shared" si="10"/>
        <v>0</v>
      </c>
      <c r="K212" s="57">
        <f t="shared" si="11"/>
        <v>0</v>
      </c>
      <c r="L212" s="57"/>
      <c r="M212" s="38">
        <v>0</v>
      </c>
      <c r="N212" s="38">
        <v>239094667</v>
      </c>
      <c r="O212" s="38">
        <v>0</v>
      </c>
      <c r="P212" s="38"/>
      <c r="Q212" s="38">
        <v>-96078850</v>
      </c>
      <c r="R212" s="38"/>
      <c r="S212" s="238">
        <f t="shared" si="9"/>
        <v>-96078850</v>
      </c>
      <c r="T212" s="224"/>
      <c r="U212" s="57">
        <f>S212/درآمدها!$J$4</f>
        <v>3.0038348179591635E-4</v>
      </c>
    </row>
    <row r="213" spans="1:21" s="218" customFormat="1" ht="42.75" customHeight="1">
      <c r="A213" s="218">
        <v>203</v>
      </c>
      <c r="B213" s="229" t="s">
        <v>172</v>
      </c>
      <c r="C213" s="219"/>
      <c r="D213" s="240">
        <v>0</v>
      </c>
      <c r="E213" s="38"/>
      <c r="F213" s="38">
        <v>351820027</v>
      </c>
      <c r="G213" s="38"/>
      <c r="H213" s="38">
        <v>-2394866414</v>
      </c>
      <c r="I213" s="38"/>
      <c r="J213" s="238">
        <f t="shared" si="10"/>
        <v>-2043046387</v>
      </c>
      <c r="K213" s="57">
        <f t="shared" si="11"/>
        <v>5.5919339600801901E-3</v>
      </c>
      <c r="L213" s="57"/>
      <c r="M213" s="38">
        <v>332865050</v>
      </c>
      <c r="N213" s="38">
        <v>536335800</v>
      </c>
      <c r="O213" s="38">
        <v>-18505304428</v>
      </c>
      <c r="P213" s="38"/>
      <c r="Q213" s="38">
        <v>-9897484210</v>
      </c>
      <c r="R213" s="38"/>
      <c r="S213" s="238">
        <f t="shared" si="9"/>
        <v>-28069923588</v>
      </c>
      <c r="T213" s="224"/>
      <c r="U213" s="57">
        <f>S213/درآمدها!$J$4</f>
        <v>8.7758558528841277E-2</v>
      </c>
    </row>
    <row r="214" spans="1:21" s="218" customFormat="1" ht="42.75" customHeight="1">
      <c r="A214" s="218">
        <v>204</v>
      </c>
      <c r="B214" s="229" t="s">
        <v>171</v>
      </c>
      <c r="C214" s="219"/>
      <c r="D214" s="240">
        <v>0</v>
      </c>
      <c r="E214" s="38"/>
      <c r="F214" s="38">
        <v>0</v>
      </c>
      <c r="G214" s="38"/>
      <c r="H214" s="38">
        <v>0</v>
      </c>
      <c r="I214" s="38"/>
      <c r="J214" s="238">
        <f t="shared" si="10"/>
        <v>0</v>
      </c>
      <c r="K214" s="57">
        <f t="shared" si="11"/>
        <v>0</v>
      </c>
      <c r="L214" s="57"/>
      <c r="M214" s="38">
        <v>0</v>
      </c>
      <c r="N214" s="38"/>
      <c r="O214" s="38">
        <v>0</v>
      </c>
      <c r="P214" s="38"/>
      <c r="Q214" s="38">
        <v>16435559408</v>
      </c>
      <c r="R214" s="38"/>
      <c r="S214" s="238">
        <f t="shared" si="9"/>
        <v>16435559408</v>
      </c>
      <c r="T214" s="224"/>
      <c r="U214" s="57">
        <f>S214/درآمدها!$J$4</f>
        <v>-5.1384571737054199E-2</v>
      </c>
    </row>
    <row r="215" spans="1:21" s="218" customFormat="1" ht="42.75" customHeight="1">
      <c r="A215" s="218">
        <v>205</v>
      </c>
      <c r="B215" s="229" t="s">
        <v>170</v>
      </c>
      <c r="C215" s="219"/>
      <c r="D215" s="240">
        <v>0</v>
      </c>
      <c r="E215" s="38"/>
      <c r="F215" s="38">
        <v>2386462155</v>
      </c>
      <c r="G215" s="38"/>
      <c r="H215" s="38">
        <v>-563885521</v>
      </c>
      <c r="I215" s="38"/>
      <c r="J215" s="238">
        <f t="shared" si="10"/>
        <v>1822576634</v>
      </c>
      <c r="K215" s="57">
        <f t="shared" si="11"/>
        <v>-4.9884957284199163E-3</v>
      </c>
      <c r="L215" s="57"/>
      <c r="M215" s="38">
        <v>243527820</v>
      </c>
      <c r="N215" s="38"/>
      <c r="O215" s="38">
        <v>-3889248421</v>
      </c>
      <c r="P215" s="38"/>
      <c r="Q215" s="38">
        <v>-1229950143</v>
      </c>
      <c r="R215" s="38"/>
      <c r="S215" s="238">
        <f t="shared" si="9"/>
        <v>-4875670744</v>
      </c>
      <c r="T215" s="224"/>
      <c r="U215" s="57">
        <f>S215/درآمدها!$J$4</f>
        <v>1.5243427186870013E-2</v>
      </c>
    </row>
    <row r="216" spans="1:21" s="218" customFormat="1" ht="42.75" customHeight="1">
      <c r="A216" s="218">
        <v>206</v>
      </c>
      <c r="B216" s="229" t="s">
        <v>169</v>
      </c>
      <c r="C216" s="219"/>
      <c r="D216" s="240">
        <v>0</v>
      </c>
      <c r="E216" s="38"/>
      <c r="F216" s="38">
        <v>1623876951</v>
      </c>
      <c r="G216" s="38"/>
      <c r="H216" s="38">
        <v>-219159528</v>
      </c>
      <c r="I216" s="38"/>
      <c r="J216" s="238">
        <f t="shared" si="10"/>
        <v>1404717423</v>
      </c>
      <c r="K216" s="57">
        <f t="shared" si="11"/>
        <v>-3.8447913429535017E-3</v>
      </c>
      <c r="L216" s="57"/>
      <c r="M216" s="38">
        <v>536335800</v>
      </c>
      <c r="N216" s="38"/>
      <c r="O216" s="38">
        <v>-2143638570</v>
      </c>
      <c r="P216" s="38"/>
      <c r="Q216" s="38">
        <v>-395999979</v>
      </c>
      <c r="R216" s="38"/>
      <c r="S216" s="238">
        <f t="shared" si="9"/>
        <v>-2003302749</v>
      </c>
      <c r="T216" s="224"/>
      <c r="U216" s="57">
        <f>S216/درآمدها!$J$4</f>
        <v>6.2631791995423625E-3</v>
      </c>
    </row>
    <row r="217" spans="1:21" s="218" customFormat="1" ht="42.75" customHeight="1">
      <c r="A217" s="218">
        <v>207</v>
      </c>
      <c r="B217" s="229" t="s">
        <v>168</v>
      </c>
      <c r="C217" s="219"/>
      <c r="D217" s="240">
        <v>0</v>
      </c>
      <c r="E217" s="38"/>
      <c r="F217" s="38">
        <v>-3439086367</v>
      </c>
      <c r="G217" s="38"/>
      <c r="H217" s="38">
        <v>-1536479268</v>
      </c>
      <c r="I217" s="38"/>
      <c r="J217" s="238">
        <f t="shared" si="10"/>
        <v>-4975565635</v>
      </c>
      <c r="K217" s="57">
        <f t="shared" si="11"/>
        <v>1.3618405642673475E-2</v>
      </c>
      <c r="L217" s="57"/>
      <c r="M217" s="38">
        <v>0</v>
      </c>
      <c r="N217" s="38"/>
      <c r="O217" s="38">
        <v>-10953994723</v>
      </c>
      <c r="P217" s="38"/>
      <c r="Q217" s="38">
        <v>-1657834249</v>
      </c>
      <c r="R217" s="38"/>
      <c r="S217" s="238">
        <f t="shared" si="9"/>
        <v>-12611828972</v>
      </c>
      <c r="T217" s="224"/>
      <c r="U217" s="57">
        <f>S217/درآمدها!$J$4</f>
        <v>3.9429958814286105E-2</v>
      </c>
    </row>
    <row r="218" spans="1:21" s="218" customFormat="1" ht="42.75" customHeight="1">
      <c r="A218" s="218">
        <v>208</v>
      </c>
      <c r="B218" s="229" t="s">
        <v>405</v>
      </c>
      <c r="C218" s="219"/>
      <c r="D218" s="240">
        <v>0</v>
      </c>
      <c r="E218" s="38"/>
      <c r="F218" s="38">
        <v>-1421466144</v>
      </c>
      <c r="G218" s="38"/>
      <c r="H218" s="38">
        <v>-484226493</v>
      </c>
      <c r="I218" s="38"/>
      <c r="J218" s="238">
        <f t="shared" si="10"/>
        <v>-1905692637</v>
      </c>
      <c r="K218" s="57">
        <f t="shared" si="11"/>
        <v>5.2159889477414352E-3</v>
      </c>
      <c r="L218" s="57"/>
      <c r="M218" s="38">
        <v>0</v>
      </c>
      <c r="N218" s="38">
        <v>1079660026</v>
      </c>
      <c r="O218" s="38">
        <v>-4266055221</v>
      </c>
      <c r="P218" s="38"/>
      <c r="Q218" s="38">
        <v>-490381314</v>
      </c>
      <c r="R218" s="38"/>
      <c r="S218" s="238">
        <f t="shared" si="9"/>
        <v>-4756436535</v>
      </c>
      <c r="T218" s="224"/>
      <c r="U218" s="57">
        <f>S218/درآمدها!$J$4</f>
        <v>1.4870650172484411E-2</v>
      </c>
    </row>
    <row r="219" spans="1:21" s="218" customFormat="1" ht="42.75" customHeight="1">
      <c r="A219" s="218">
        <v>209</v>
      </c>
      <c r="B219" s="229" t="s">
        <v>393</v>
      </c>
      <c r="C219" s="219"/>
      <c r="D219" s="240">
        <v>0</v>
      </c>
      <c r="E219" s="38"/>
      <c r="F219" s="38">
        <v>4673848855</v>
      </c>
      <c r="G219" s="38"/>
      <c r="H219" s="38">
        <v>110608350</v>
      </c>
      <c r="I219" s="38"/>
      <c r="J219" s="238">
        <f t="shared" si="10"/>
        <v>4784457205</v>
      </c>
      <c r="K219" s="57">
        <f t="shared" si="11"/>
        <v>-1.3095331019123772E-2</v>
      </c>
      <c r="L219" s="57"/>
      <c r="M219" s="38">
        <v>0</v>
      </c>
      <c r="N219" s="38"/>
      <c r="O219" s="38">
        <v>3715176810</v>
      </c>
      <c r="P219" s="38"/>
      <c r="Q219" s="38">
        <v>98603595</v>
      </c>
      <c r="R219" s="38"/>
      <c r="S219" s="238">
        <f t="shared" si="9"/>
        <v>3813780405</v>
      </c>
      <c r="T219" s="224"/>
      <c r="U219" s="57">
        <f>S219/درآمدها!$J$4</f>
        <v>-1.1923504880199337E-2</v>
      </c>
    </row>
    <row r="220" spans="1:21" s="218" customFormat="1" ht="42.75" customHeight="1">
      <c r="A220" s="218">
        <v>210</v>
      </c>
      <c r="B220" s="229" t="s">
        <v>414</v>
      </c>
      <c r="C220" s="219"/>
      <c r="D220" s="240">
        <v>0</v>
      </c>
      <c r="E220" s="38"/>
      <c r="F220" s="38">
        <v>0</v>
      </c>
      <c r="G220" s="38"/>
      <c r="H220" s="38">
        <v>0</v>
      </c>
      <c r="I220" s="38"/>
      <c r="J220" s="238">
        <f t="shared" si="10"/>
        <v>0</v>
      </c>
      <c r="K220" s="57">
        <f t="shared" si="11"/>
        <v>0</v>
      </c>
      <c r="L220" s="57"/>
      <c r="M220" s="38">
        <v>0</v>
      </c>
      <c r="N220" s="38"/>
      <c r="O220" s="38">
        <v>839873280</v>
      </c>
      <c r="P220" s="38"/>
      <c r="Q220" s="38">
        <v>0</v>
      </c>
      <c r="R220" s="38"/>
      <c r="S220" s="238">
        <f t="shared" si="9"/>
        <v>839873280</v>
      </c>
      <c r="T220" s="224"/>
      <c r="U220" s="57">
        <f>S220/درآمدها!$J$4</f>
        <v>-2.6258022459027825E-3</v>
      </c>
    </row>
    <row r="221" spans="1:21" s="218" customFormat="1" ht="42.75" customHeight="1">
      <c r="A221" s="218">
        <v>211</v>
      </c>
      <c r="B221" s="229" t="s">
        <v>377</v>
      </c>
      <c r="C221" s="219"/>
      <c r="D221" s="240">
        <v>0</v>
      </c>
      <c r="E221" s="38"/>
      <c r="F221" s="38">
        <v>4518410801</v>
      </c>
      <c r="G221" s="38"/>
      <c r="H221" s="38">
        <v>167358035</v>
      </c>
      <c r="I221" s="38"/>
      <c r="J221" s="238">
        <f t="shared" si="10"/>
        <v>4685768836</v>
      </c>
      <c r="K221" s="57">
        <f t="shared" si="11"/>
        <v>-1.2825215349901805E-2</v>
      </c>
      <c r="L221" s="57"/>
      <c r="M221" s="38">
        <v>1101152926</v>
      </c>
      <c r="N221" s="38"/>
      <c r="O221" s="38">
        <v>5384967959</v>
      </c>
      <c r="P221" s="38"/>
      <c r="Q221" s="38">
        <v>172131495</v>
      </c>
      <c r="R221" s="38"/>
      <c r="S221" s="238">
        <f t="shared" si="9"/>
        <v>6658252380</v>
      </c>
      <c r="T221" s="224"/>
      <c r="U221" s="57">
        <f>S221/درآمدها!$J$4</f>
        <v>-2.0816538005818626E-2</v>
      </c>
    </row>
    <row r="222" spans="1:21" s="218" customFormat="1" ht="42.75" customHeight="1">
      <c r="A222" s="218">
        <v>212</v>
      </c>
      <c r="B222" s="229" t="s">
        <v>395</v>
      </c>
      <c r="C222" s="219"/>
      <c r="D222" s="240">
        <f>'درآمد سود سهام'!M116</f>
        <v>354603799</v>
      </c>
      <c r="E222" s="38"/>
      <c r="F222" s="38">
        <v>-2259375273</v>
      </c>
      <c r="G222" s="38"/>
      <c r="H222" s="38">
        <v>-888179828</v>
      </c>
      <c r="I222" s="38"/>
      <c r="J222" s="238">
        <f t="shared" si="10"/>
        <v>-2792951302</v>
      </c>
      <c r="K222" s="57">
        <f t="shared" si="11"/>
        <v>7.6444662900862388E-3</v>
      </c>
      <c r="L222" s="57"/>
      <c r="M222" s="38">
        <v>354603799</v>
      </c>
      <c r="N222" s="38"/>
      <c r="O222" s="38">
        <v>-7780342155</v>
      </c>
      <c r="P222" s="38"/>
      <c r="Q222" s="38">
        <v>-926755984</v>
      </c>
      <c r="R222" s="38"/>
      <c r="S222" s="238">
        <f t="shared" si="9"/>
        <v>-8352494340</v>
      </c>
      <c r="T222" s="224"/>
      <c r="U222" s="57">
        <f>S222/درآمدها!$J$4</f>
        <v>2.6113461303188833E-2</v>
      </c>
    </row>
    <row r="223" spans="1:21" s="218" customFormat="1" ht="42.75" customHeight="1">
      <c r="A223" s="218">
        <v>213</v>
      </c>
      <c r="B223" s="229" t="s">
        <v>378</v>
      </c>
      <c r="C223" s="219"/>
      <c r="D223" s="240">
        <v>0</v>
      </c>
      <c r="E223" s="38"/>
      <c r="F223" s="38">
        <v>-66962658</v>
      </c>
      <c r="G223" s="38"/>
      <c r="H223" s="38">
        <v>-103976053</v>
      </c>
      <c r="I223" s="38"/>
      <c r="J223" s="238">
        <f t="shared" si="10"/>
        <v>-170938711</v>
      </c>
      <c r="K223" s="57">
        <f t="shared" si="11"/>
        <v>4.678689574625078E-4</v>
      </c>
      <c r="L223" s="57"/>
      <c r="M223" s="38">
        <v>0</v>
      </c>
      <c r="N223" s="38"/>
      <c r="O223" s="38">
        <v>-95130042</v>
      </c>
      <c r="P223" s="38"/>
      <c r="Q223" s="38">
        <v>-104204275</v>
      </c>
      <c r="R223" s="38"/>
      <c r="S223" s="238">
        <f t="shared" si="9"/>
        <v>-199334317</v>
      </c>
      <c r="T223" s="224"/>
      <c r="U223" s="57">
        <f>S223/درآمدها!$J$4</f>
        <v>6.2320413058514874E-4</v>
      </c>
    </row>
    <row r="224" spans="1:21" s="218" customFormat="1" ht="42.75" customHeight="1">
      <c r="A224" s="218">
        <v>214</v>
      </c>
      <c r="B224" s="229" t="s">
        <v>408</v>
      </c>
      <c r="C224" s="219"/>
      <c r="D224" s="240">
        <v>0</v>
      </c>
      <c r="E224" s="38"/>
      <c r="F224" s="38">
        <v>-1592902287</v>
      </c>
      <c r="G224" s="38"/>
      <c r="H224" s="38">
        <v>1330586789</v>
      </c>
      <c r="I224" s="38"/>
      <c r="J224" s="238">
        <f t="shared" si="10"/>
        <v>-262315498</v>
      </c>
      <c r="K224" s="57">
        <f t="shared" si="11"/>
        <v>7.1797241161786077E-4</v>
      </c>
      <c r="L224" s="57"/>
      <c r="M224" s="38">
        <v>0</v>
      </c>
      <c r="N224" s="38"/>
      <c r="O224" s="38">
        <v>641056653</v>
      </c>
      <c r="P224" s="38"/>
      <c r="Q224" s="38">
        <v>1329448049</v>
      </c>
      <c r="R224" s="38"/>
      <c r="S224" s="238">
        <f t="shared" si="9"/>
        <v>1970504702</v>
      </c>
      <c r="T224" s="224"/>
      <c r="U224" s="57">
        <f>S224/درآمدها!$J$4</f>
        <v>-6.1606385097447E-3</v>
      </c>
    </row>
    <row r="225" spans="1:21" s="218" customFormat="1" ht="42.6" customHeight="1">
      <c r="A225" s="218">
        <v>215</v>
      </c>
      <c r="B225" s="229" t="s">
        <v>351</v>
      </c>
      <c r="C225" s="219"/>
      <c r="D225" s="240">
        <f>'درآمد سود سهام'!M108</f>
        <v>603361967</v>
      </c>
      <c r="E225" s="38"/>
      <c r="F225" s="38">
        <v>-5345093817</v>
      </c>
      <c r="G225" s="38"/>
      <c r="H225" s="38">
        <v>594786239</v>
      </c>
      <c r="I225" s="38"/>
      <c r="J225" s="238">
        <f t="shared" si="10"/>
        <v>-4146945611</v>
      </c>
      <c r="K225" s="57">
        <f t="shared" si="11"/>
        <v>1.1350425590095225E-2</v>
      </c>
      <c r="L225" s="57"/>
      <c r="M225" s="38">
        <v>603361967</v>
      </c>
      <c r="N225" s="38"/>
      <c r="O225" s="38">
        <v>1134219875</v>
      </c>
      <c r="P225" s="38"/>
      <c r="Q225" s="38">
        <v>3977035214</v>
      </c>
      <c r="R225" s="38"/>
      <c r="S225" s="238">
        <f t="shared" si="9"/>
        <v>5714617056</v>
      </c>
      <c r="T225" s="224"/>
      <c r="U225" s="57">
        <f>S225/درآمدها!$J$4</f>
        <v>-1.7866331335268992E-2</v>
      </c>
    </row>
    <row r="226" spans="1:21" s="218" customFormat="1" ht="42.75" customHeight="1">
      <c r="A226" s="218">
        <v>216</v>
      </c>
      <c r="B226" s="229" t="s">
        <v>354</v>
      </c>
      <c r="C226" s="219"/>
      <c r="D226" s="240">
        <v>0</v>
      </c>
      <c r="E226" s="38"/>
      <c r="F226" s="38">
        <v>-1493034491</v>
      </c>
      <c r="G226" s="38"/>
      <c r="H226" s="38">
        <v>-315330066</v>
      </c>
      <c r="I226" s="38"/>
      <c r="J226" s="238">
        <f t="shared" si="10"/>
        <v>-1808364557</v>
      </c>
      <c r="K226" s="57">
        <f t="shared" si="11"/>
        <v>4.9495964667461414E-3</v>
      </c>
      <c r="L226" s="57"/>
      <c r="M226" s="38">
        <v>0</v>
      </c>
      <c r="N226" s="38"/>
      <c r="O226" s="38">
        <v>-1964155611</v>
      </c>
      <c r="P226" s="38"/>
      <c r="Q226" s="38">
        <v>-396706596</v>
      </c>
      <c r="R226" s="38"/>
      <c r="S226" s="238">
        <f t="shared" si="9"/>
        <v>-2360862207</v>
      </c>
      <c r="T226" s="224"/>
      <c r="U226" s="57">
        <f>S226/درآمدها!$J$4</f>
        <v>7.3810626353151753E-3</v>
      </c>
    </row>
    <row r="227" spans="1:21" s="218" customFormat="1" ht="42.75" customHeight="1">
      <c r="A227" s="218">
        <v>217</v>
      </c>
      <c r="B227" s="229" t="s">
        <v>342</v>
      </c>
      <c r="C227" s="219"/>
      <c r="D227" s="240">
        <v>0</v>
      </c>
      <c r="E227" s="38"/>
      <c r="F227" s="38">
        <v>0</v>
      </c>
      <c r="G227" s="38"/>
      <c r="H227" s="38">
        <v>0</v>
      </c>
      <c r="I227" s="38"/>
      <c r="J227" s="238">
        <f t="shared" si="10"/>
        <v>0</v>
      </c>
      <c r="K227" s="57">
        <f t="shared" si="11"/>
        <v>0</v>
      </c>
      <c r="L227" s="57"/>
      <c r="M227" s="38">
        <v>0</v>
      </c>
      <c r="N227" s="38"/>
      <c r="O227" s="38">
        <v>0</v>
      </c>
      <c r="P227" s="38"/>
      <c r="Q227" s="38">
        <v>-10184005104</v>
      </c>
      <c r="R227" s="38"/>
      <c r="S227" s="238">
        <f t="shared" si="9"/>
        <v>-10184005104</v>
      </c>
      <c r="T227" s="224"/>
      <c r="U227" s="57">
        <f>S227/درآمدها!$J$4</f>
        <v>3.1839545454248289E-2</v>
      </c>
    </row>
    <row r="228" spans="1:21" s="218" customFormat="1" ht="42.75" customHeight="1">
      <c r="A228" s="218">
        <v>218</v>
      </c>
      <c r="B228" s="229" t="s">
        <v>336</v>
      </c>
      <c r="C228" s="219"/>
      <c r="D228" s="240">
        <v>0</v>
      </c>
      <c r="E228" s="38"/>
      <c r="F228" s="38">
        <v>0</v>
      </c>
      <c r="G228" s="38"/>
      <c r="H228" s="38">
        <v>0</v>
      </c>
      <c r="I228" s="38"/>
      <c r="J228" s="238">
        <f t="shared" si="10"/>
        <v>0</v>
      </c>
      <c r="K228" s="57">
        <f t="shared" si="11"/>
        <v>0</v>
      </c>
      <c r="L228" s="57"/>
      <c r="M228" s="38">
        <v>0</v>
      </c>
      <c r="N228" s="38">
        <v>127550390</v>
      </c>
      <c r="O228" s="38">
        <v>0</v>
      </c>
      <c r="P228" s="38"/>
      <c r="Q228" s="38">
        <v>13085860631</v>
      </c>
      <c r="R228" s="38"/>
      <c r="S228" s="238">
        <f t="shared" si="9"/>
        <v>13085860631</v>
      </c>
      <c r="T228" s="224"/>
      <c r="U228" s="57">
        <f>S228/درآمدها!$J$4</f>
        <v>-4.0911984048892E-2</v>
      </c>
    </row>
    <row r="229" spans="1:21" s="218" customFormat="1" ht="42.75" customHeight="1">
      <c r="A229" s="218">
        <v>219</v>
      </c>
      <c r="B229" s="229" t="s">
        <v>301</v>
      </c>
      <c r="C229" s="219"/>
      <c r="D229" s="240">
        <v>0</v>
      </c>
      <c r="E229" s="38"/>
      <c r="F229" s="38">
        <v>-3720584924</v>
      </c>
      <c r="G229" s="38"/>
      <c r="H229" s="38">
        <v>-2047086460</v>
      </c>
      <c r="I229" s="38"/>
      <c r="J229" s="238">
        <f t="shared" si="10"/>
        <v>-5767671384</v>
      </c>
      <c r="K229" s="57">
        <f t="shared" si="11"/>
        <v>1.5786444051391142E-2</v>
      </c>
      <c r="L229" s="57"/>
      <c r="M229" s="38">
        <v>0</v>
      </c>
      <c r="N229" s="38">
        <v>285337492</v>
      </c>
      <c r="O229" s="38">
        <v>-13654636811</v>
      </c>
      <c r="P229" s="38"/>
      <c r="Q229" s="38">
        <v>-459145726</v>
      </c>
      <c r="R229" s="38"/>
      <c r="S229" s="238">
        <f t="shared" si="9"/>
        <v>-14113782537</v>
      </c>
      <c r="T229" s="224"/>
      <c r="U229" s="57">
        <f>S229/درآمدها!$J$4</f>
        <v>4.4125706539727125E-2</v>
      </c>
    </row>
    <row r="230" spans="1:21" s="218" customFormat="1" ht="42.75" customHeight="1">
      <c r="A230" s="218">
        <v>220</v>
      </c>
      <c r="B230" s="229" t="s">
        <v>258</v>
      </c>
      <c r="C230" s="219"/>
      <c r="D230" s="240">
        <v>0</v>
      </c>
      <c r="E230" s="38"/>
      <c r="F230" s="38">
        <v>-830377194</v>
      </c>
      <c r="G230" s="38"/>
      <c r="H230" s="38">
        <v>3257588719</v>
      </c>
      <c r="I230" s="38"/>
      <c r="J230" s="238">
        <f t="shared" si="10"/>
        <v>2427211525</v>
      </c>
      <c r="K230" s="57">
        <f t="shared" si="11"/>
        <v>-6.6434157546837571E-3</v>
      </c>
      <c r="L230" s="57"/>
      <c r="M230" s="38">
        <v>0</v>
      </c>
      <c r="N230" s="38"/>
      <c r="O230" s="38">
        <v>11674022691</v>
      </c>
      <c r="P230" s="38"/>
      <c r="Q230" s="38">
        <v>4876787406</v>
      </c>
      <c r="R230" s="38"/>
      <c r="S230" s="238">
        <f t="shared" si="9"/>
        <v>16550810097</v>
      </c>
      <c r="T230" s="224"/>
      <c r="U230" s="57">
        <f>S230/درآمدها!$J$4</f>
        <v>-5.1744894568158006E-2</v>
      </c>
    </row>
    <row r="231" spans="1:21" s="218" customFormat="1" ht="42.75" customHeight="1">
      <c r="A231" s="218">
        <v>221</v>
      </c>
      <c r="B231" s="229" t="s">
        <v>256</v>
      </c>
      <c r="C231" s="219"/>
      <c r="D231" s="240">
        <v>0</v>
      </c>
      <c r="E231" s="38"/>
      <c r="F231" s="38">
        <v>2865007295</v>
      </c>
      <c r="G231" s="38"/>
      <c r="H231" s="38">
        <v>-401497909</v>
      </c>
      <c r="I231" s="38"/>
      <c r="J231" s="238">
        <f t="shared" si="10"/>
        <v>2463509386</v>
      </c>
      <c r="K231" s="57">
        <f t="shared" si="11"/>
        <v>-6.7427650611389172E-3</v>
      </c>
      <c r="L231" s="57"/>
      <c r="M231" s="38">
        <v>127550390</v>
      </c>
      <c r="N231" s="38"/>
      <c r="O231" s="38">
        <v>-4819669331</v>
      </c>
      <c r="P231" s="38"/>
      <c r="Q231" s="38">
        <v>-740271422</v>
      </c>
      <c r="R231" s="38"/>
      <c r="S231" s="238">
        <f t="shared" si="9"/>
        <v>-5432390363</v>
      </c>
      <c r="T231" s="224"/>
      <c r="U231" s="57">
        <f>S231/درآمدها!$J$4</f>
        <v>1.6983970267259878E-2</v>
      </c>
    </row>
    <row r="232" spans="1:21" s="218" customFormat="1" ht="42.75" customHeight="1">
      <c r="A232" s="218">
        <v>222</v>
      </c>
      <c r="B232" s="229" t="s">
        <v>252</v>
      </c>
      <c r="C232" s="219"/>
      <c r="D232" s="240">
        <v>0</v>
      </c>
      <c r="E232" s="38"/>
      <c r="F232" s="38">
        <v>-27214353</v>
      </c>
      <c r="G232" s="38"/>
      <c r="H232" s="38">
        <v>-2953983130</v>
      </c>
      <c r="I232" s="38"/>
      <c r="J232" s="238">
        <f t="shared" si="10"/>
        <v>-2981197483</v>
      </c>
      <c r="K232" s="57">
        <f t="shared" si="11"/>
        <v>8.1597067756118864E-3</v>
      </c>
      <c r="L232" s="57"/>
      <c r="M232" s="38">
        <v>285337492</v>
      </c>
      <c r="N232" s="38">
        <v>630802150</v>
      </c>
      <c r="O232" s="38">
        <v>-18806973741</v>
      </c>
      <c r="P232" s="38"/>
      <c r="Q232" s="38">
        <v>-3654053354</v>
      </c>
      <c r="R232" s="38"/>
      <c r="S232" s="238">
        <f t="shared" si="9"/>
        <v>-22175689603</v>
      </c>
      <c r="T232" s="224"/>
      <c r="U232" s="57">
        <f>S232/درآمدها!$J$4</f>
        <v>6.9330668031253928E-2</v>
      </c>
    </row>
    <row r="233" spans="1:21" s="218" customFormat="1" ht="42.75" customHeight="1">
      <c r="A233" s="218">
        <v>223</v>
      </c>
      <c r="B233" s="229" t="s">
        <v>237</v>
      </c>
      <c r="C233" s="219"/>
      <c r="D233" s="240">
        <v>0</v>
      </c>
      <c r="E233" s="38"/>
      <c r="F233" s="38">
        <v>-1787525582</v>
      </c>
      <c r="G233" s="38"/>
      <c r="H233" s="38">
        <v>-1310453912</v>
      </c>
      <c r="I233" s="38"/>
      <c r="J233" s="238">
        <f t="shared" si="10"/>
        <v>-3097979494</v>
      </c>
      <c r="K233" s="57">
        <f t="shared" si="11"/>
        <v>8.4793457702977953E-3</v>
      </c>
      <c r="L233" s="57"/>
      <c r="M233" s="38">
        <v>0</v>
      </c>
      <c r="N233" s="38">
        <v>38185344</v>
      </c>
      <c r="O233" s="38">
        <v>-9373261816</v>
      </c>
      <c r="P233" s="38"/>
      <c r="Q233" s="38">
        <v>-2162365667</v>
      </c>
      <c r="R233" s="38"/>
      <c r="S233" s="238">
        <f t="shared" si="9"/>
        <v>-11535627483</v>
      </c>
      <c r="T233" s="224"/>
      <c r="U233" s="57">
        <f>S233/درآمدها!$J$4</f>
        <v>3.6065293746169971E-2</v>
      </c>
    </row>
    <row r="234" spans="1:21" s="218" customFormat="1" ht="42.75" customHeight="1">
      <c r="A234" s="218">
        <v>224</v>
      </c>
      <c r="B234" s="229" t="s">
        <v>232</v>
      </c>
      <c r="C234" s="219"/>
      <c r="D234" s="240">
        <v>0</v>
      </c>
      <c r="E234" s="38"/>
      <c r="F234" s="38">
        <v>2275207489</v>
      </c>
      <c r="G234" s="38"/>
      <c r="H234" s="38">
        <v>-511687932</v>
      </c>
      <c r="I234" s="38"/>
      <c r="J234" s="238">
        <f t="shared" si="10"/>
        <v>1763519557</v>
      </c>
      <c r="K234" s="57">
        <f t="shared" si="11"/>
        <v>-4.8268531555636547E-3</v>
      </c>
      <c r="L234" s="57"/>
      <c r="M234" s="38">
        <v>0</v>
      </c>
      <c r="N234" s="38">
        <v>3158391150</v>
      </c>
      <c r="O234" s="38">
        <v>-5803836095</v>
      </c>
      <c r="P234" s="38"/>
      <c r="Q234" s="38">
        <v>-1064804020</v>
      </c>
      <c r="R234" s="38"/>
      <c r="S234" s="238">
        <f t="shared" si="9"/>
        <v>-6868640115</v>
      </c>
      <c r="T234" s="224"/>
      <c r="U234" s="57">
        <f>S234/درآمدها!$J$4</f>
        <v>2.1474299837548047E-2</v>
      </c>
    </row>
    <row r="235" spans="1:21" s="218" customFormat="1" ht="42.75" customHeight="1">
      <c r="A235" s="218">
        <v>225</v>
      </c>
      <c r="B235" s="229" t="s">
        <v>233</v>
      </c>
      <c r="C235" s="219"/>
      <c r="D235" s="240">
        <v>0</v>
      </c>
      <c r="E235" s="38"/>
      <c r="F235" s="38">
        <v>2651658294</v>
      </c>
      <c r="G235" s="38"/>
      <c r="H235" s="38">
        <v>265542869</v>
      </c>
      <c r="I235" s="38"/>
      <c r="J235" s="238">
        <f t="shared" si="10"/>
        <v>2917201163</v>
      </c>
      <c r="K235" s="57">
        <f t="shared" si="11"/>
        <v>-7.9845452142272514E-3</v>
      </c>
      <c r="L235" s="57"/>
      <c r="M235" s="38">
        <v>630802150</v>
      </c>
      <c r="N235" s="38">
        <v>2880284502</v>
      </c>
      <c r="O235" s="38">
        <v>-1453697637</v>
      </c>
      <c r="P235" s="38"/>
      <c r="Q235" s="38">
        <v>21927171</v>
      </c>
      <c r="R235" s="38"/>
      <c r="S235" s="238">
        <f t="shared" si="9"/>
        <v>-800968316</v>
      </c>
      <c r="T235" s="224"/>
      <c r="U235" s="57">
        <f>S235/درآمدها!$J$4</f>
        <v>2.5041687277511313E-3</v>
      </c>
    </row>
    <row r="236" spans="1:21" s="218" customFormat="1" ht="42.75" customHeight="1">
      <c r="A236" s="218">
        <v>226</v>
      </c>
      <c r="B236" s="229" t="s">
        <v>200</v>
      </c>
      <c r="C236" s="219"/>
      <c r="D236" s="240">
        <v>0</v>
      </c>
      <c r="E236" s="38"/>
      <c r="F236" s="38">
        <v>361043487</v>
      </c>
      <c r="G236" s="38"/>
      <c r="H236" s="38">
        <v>-500480399</v>
      </c>
      <c r="I236" s="38"/>
      <c r="J236" s="238">
        <f t="shared" si="10"/>
        <v>-139436912</v>
      </c>
      <c r="K236" s="57">
        <f t="shared" si="11"/>
        <v>3.8164674500927668E-4</v>
      </c>
      <c r="L236" s="57"/>
      <c r="M236" s="38">
        <v>38185344</v>
      </c>
      <c r="N236" s="38">
        <v>5399176000</v>
      </c>
      <c r="O236" s="38">
        <v>-3119339655</v>
      </c>
      <c r="P236" s="38"/>
      <c r="Q236" s="38">
        <v>-3400240391</v>
      </c>
      <c r="R236" s="38"/>
      <c r="S236" s="238">
        <f t="shared" si="9"/>
        <v>-6481394702</v>
      </c>
      <c r="T236" s="224"/>
      <c r="U236" s="57">
        <f>S236/درآمدها!$J$4</f>
        <v>2.0263605439494393E-2</v>
      </c>
    </row>
    <row r="237" spans="1:21" s="218" customFormat="1" ht="42.75" customHeight="1">
      <c r="A237" s="218">
        <v>227</v>
      </c>
      <c r="B237" s="229" t="s">
        <v>199</v>
      </c>
      <c r="C237" s="219"/>
      <c r="D237" s="240">
        <v>0</v>
      </c>
      <c r="E237" s="38"/>
      <c r="F237" s="38">
        <v>-808797673</v>
      </c>
      <c r="G237" s="38"/>
      <c r="H237" s="38">
        <v>-1187884607</v>
      </c>
      <c r="I237" s="38"/>
      <c r="J237" s="238">
        <f t="shared" si="10"/>
        <v>-1996682280</v>
      </c>
      <c r="K237" s="57">
        <f t="shared" si="11"/>
        <v>5.4650327667877582E-3</v>
      </c>
      <c r="L237" s="57"/>
      <c r="M237" s="38">
        <v>3158391150</v>
      </c>
      <c r="N237" s="38">
        <v>3420864150</v>
      </c>
      <c r="O237" s="38">
        <v>-7089131812</v>
      </c>
      <c r="P237" s="38"/>
      <c r="Q237" s="38">
        <v>-1508930252</v>
      </c>
      <c r="R237" s="38"/>
      <c r="S237" s="238">
        <f t="shared" si="9"/>
        <v>-5439670914</v>
      </c>
      <c r="T237" s="224"/>
      <c r="U237" s="57">
        <f>S237/درآمدها!$J$4</f>
        <v>1.7006732376285673E-2</v>
      </c>
    </row>
    <row r="238" spans="1:21" s="218" customFormat="1" ht="42.75" customHeight="1">
      <c r="A238" s="218">
        <v>228</v>
      </c>
      <c r="B238" s="229" t="s">
        <v>198</v>
      </c>
      <c r="C238" s="219"/>
      <c r="D238" s="240">
        <v>0</v>
      </c>
      <c r="E238" s="38"/>
      <c r="F238" s="38">
        <v>-796545266</v>
      </c>
      <c r="G238" s="38"/>
      <c r="H238" s="38">
        <v>-1395686652</v>
      </c>
      <c r="I238" s="38"/>
      <c r="J238" s="238">
        <f t="shared" si="10"/>
        <v>-2192231918</v>
      </c>
      <c r="K238" s="57">
        <f t="shared" si="11"/>
        <v>6.0002632287937041E-3</v>
      </c>
      <c r="L238" s="57"/>
      <c r="M238" s="38">
        <v>2882257300</v>
      </c>
      <c r="N238" s="38">
        <v>1506023460</v>
      </c>
      <c r="O238" s="38">
        <v>-12037448185</v>
      </c>
      <c r="P238" s="38"/>
      <c r="Q238" s="38">
        <v>-2215186426</v>
      </c>
      <c r="R238" s="38"/>
      <c r="S238" s="238">
        <f t="shared" si="9"/>
        <v>-11370377311</v>
      </c>
      <c r="T238" s="224"/>
      <c r="U238" s="57">
        <f>S238/درآمدها!$J$4</f>
        <v>3.5548651196506506E-2</v>
      </c>
    </row>
    <row r="239" spans="1:21" s="218" customFormat="1" ht="42.75" customHeight="1">
      <c r="A239" s="218">
        <v>229</v>
      </c>
      <c r="B239" s="229" t="s">
        <v>197</v>
      </c>
      <c r="C239" s="219"/>
      <c r="D239" s="240">
        <v>0</v>
      </c>
      <c r="E239" s="38"/>
      <c r="F239" s="38">
        <v>-4281419981</v>
      </c>
      <c r="G239" s="38"/>
      <c r="H239" s="38">
        <v>731571119</v>
      </c>
      <c r="I239" s="38"/>
      <c r="J239" s="238">
        <f t="shared" si="10"/>
        <v>-3549848862</v>
      </c>
      <c r="K239" s="57">
        <f t="shared" si="11"/>
        <v>9.7161378864814869E-3</v>
      </c>
      <c r="L239" s="57"/>
      <c r="M239" s="38">
        <v>5399176000</v>
      </c>
      <c r="N239" s="38">
        <v>2918735520</v>
      </c>
      <c r="O239" s="38">
        <v>2655757548</v>
      </c>
      <c r="P239" s="38"/>
      <c r="Q239" s="38">
        <v>1059274923</v>
      </c>
      <c r="R239" s="38"/>
      <c r="S239" s="238">
        <f t="shared" si="9"/>
        <v>9114208471</v>
      </c>
      <c r="T239" s="224"/>
      <c r="U239" s="57">
        <f>S239/درآمدها!$J$4</f>
        <v>-2.8494904698930255E-2</v>
      </c>
    </row>
    <row r="240" spans="1:21" s="218" customFormat="1" ht="42.75" customHeight="1">
      <c r="A240" s="218">
        <v>230</v>
      </c>
      <c r="B240" s="229" t="s">
        <v>196</v>
      </c>
      <c r="C240" s="219"/>
      <c r="D240" s="240">
        <v>0</v>
      </c>
      <c r="E240" s="38"/>
      <c r="F240" s="38">
        <v>1958660537</v>
      </c>
      <c r="G240" s="38"/>
      <c r="H240" s="38">
        <v>609462932</v>
      </c>
      <c r="I240" s="38"/>
      <c r="J240" s="238">
        <f t="shared" si="10"/>
        <v>2568123469</v>
      </c>
      <c r="K240" s="57">
        <f t="shared" si="11"/>
        <v>-7.0290997460255153E-3</v>
      </c>
      <c r="L240" s="57"/>
      <c r="M240" s="38">
        <v>3420864150</v>
      </c>
      <c r="N240" s="38"/>
      <c r="O240" s="38">
        <v>2791647882</v>
      </c>
      <c r="P240" s="38"/>
      <c r="Q240" s="38">
        <v>1591102221</v>
      </c>
      <c r="R240" s="38"/>
      <c r="S240" s="238">
        <f t="shared" si="9"/>
        <v>7803614253</v>
      </c>
      <c r="T240" s="224"/>
      <c r="U240" s="57">
        <f>S240/درآمدها!$J$4</f>
        <v>-2.4397427944947082E-2</v>
      </c>
    </row>
    <row r="241" spans="1:21" s="218" customFormat="1" ht="42.75" customHeight="1">
      <c r="A241" s="218">
        <v>231</v>
      </c>
      <c r="B241" s="229" t="s">
        <v>195</v>
      </c>
      <c r="C241" s="219"/>
      <c r="D241" s="240">
        <v>0</v>
      </c>
      <c r="E241" s="38"/>
      <c r="F241" s="38">
        <v>-1373558630</v>
      </c>
      <c r="G241" s="38"/>
      <c r="H241" s="38">
        <v>-396757560</v>
      </c>
      <c r="I241" s="38"/>
      <c r="J241" s="238">
        <f t="shared" si="10"/>
        <v>-1770316190</v>
      </c>
      <c r="K241" s="57">
        <f t="shared" si="11"/>
        <v>4.8454559259798026E-3</v>
      </c>
      <c r="L241" s="57"/>
      <c r="M241" s="38">
        <v>1506023460</v>
      </c>
      <c r="N241" s="38"/>
      <c r="O241" s="38">
        <v>-4564708239</v>
      </c>
      <c r="P241" s="38"/>
      <c r="Q241" s="38">
        <v>-713356871</v>
      </c>
      <c r="R241" s="38"/>
      <c r="S241" s="238">
        <f t="shared" si="9"/>
        <v>-3772041650</v>
      </c>
      <c r="T241" s="224"/>
      <c r="U241" s="57">
        <f>S241/درآمدها!$J$4</f>
        <v>1.1793011722207472E-2</v>
      </c>
    </row>
    <row r="242" spans="1:21" s="218" customFormat="1" ht="42.75" customHeight="1">
      <c r="A242" s="218">
        <v>232</v>
      </c>
      <c r="B242" s="229" t="s">
        <v>194</v>
      </c>
      <c r="C242" s="219"/>
      <c r="D242" s="240">
        <v>0</v>
      </c>
      <c r="E242" s="38"/>
      <c r="F242" s="38">
        <v>-505777430</v>
      </c>
      <c r="G242" s="38"/>
      <c r="H242" s="38">
        <v>10226289</v>
      </c>
      <c r="I242" s="38"/>
      <c r="J242" s="238">
        <f t="shared" si="10"/>
        <v>-495551141</v>
      </c>
      <c r="K242" s="57">
        <f t="shared" si="11"/>
        <v>1.3563516090221728E-3</v>
      </c>
      <c r="L242" s="57"/>
      <c r="M242" s="38">
        <v>2918735520</v>
      </c>
      <c r="N242" s="38"/>
      <c r="O242" s="38">
        <v>-36677404</v>
      </c>
      <c r="P242" s="38"/>
      <c r="Q242" s="38">
        <v>-249491747</v>
      </c>
      <c r="R242" s="38"/>
      <c r="S242" s="238">
        <f t="shared" si="9"/>
        <v>2632566369</v>
      </c>
      <c r="T242" s="224"/>
      <c r="U242" s="57">
        <f>S242/درآمدها!$J$4</f>
        <v>-8.2305257814706684E-3</v>
      </c>
    </row>
    <row r="243" spans="1:21" s="218" customFormat="1" ht="42.75" customHeight="1">
      <c r="A243" s="218">
        <v>233</v>
      </c>
      <c r="B243" s="229" t="s">
        <v>193</v>
      </c>
      <c r="C243" s="219"/>
      <c r="D243" s="240">
        <v>0</v>
      </c>
      <c r="E243" s="38"/>
      <c r="F243" s="38">
        <v>-6073015059</v>
      </c>
      <c r="G243" s="38"/>
      <c r="H243" s="38">
        <v>535506349</v>
      </c>
      <c r="I243" s="38"/>
      <c r="J243" s="238">
        <f t="shared" si="10"/>
        <v>-5537508710</v>
      </c>
      <c r="K243" s="57">
        <f t="shared" si="11"/>
        <v>1.5156475744615018E-2</v>
      </c>
      <c r="L243" s="57"/>
      <c r="M243" s="38">
        <v>0</v>
      </c>
      <c r="N243" s="38">
        <v>149159205</v>
      </c>
      <c r="O243" s="38">
        <v>3235789831</v>
      </c>
      <c r="P243" s="38"/>
      <c r="Q243" s="38">
        <v>4237543060</v>
      </c>
      <c r="R243" s="38"/>
      <c r="S243" s="238">
        <f t="shared" si="9"/>
        <v>7473332891</v>
      </c>
      <c r="T243" s="224"/>
      <c r="U243" s="57">
        <f>S243/درآمدها!$J$4</f>
        <v>-2.336482747679142E-2</v>
      </c>
    </row>
    <row r="244" spans="1:21" s="218" customFormat="1" ht="42.75" customHeight="1">
      <c r="A244" s="218">
        <v>234</v>
      </c>
      <c r="B244" s="229" t="s">
        <v>192</v>
      </c>
      <c r="C244" s="219"/>
      <c r="D244" s="240">
        <v>0</v>
      </c>
      <c r="E244" s="38"/>
      <c r="F244" s="38">
        <v>482758870</v>
      </c>
      <c r="G244" s="38"/>
      <c r="H244" s="38">
        <v>955165155</v>
      </c>
      <c r="I244" s="38"/>
      <c r="J244" s="238">
        <f t="shared" si="10"/>
        <v>1437924025</v>
      </c>
      <c r="K244" s="57">
        <f t="shared" si="11"/>
        <v>-3.9356796980120137E-3</v>
      </c>
      <c r="L244" s="57"/>
      <c r="M244" s="38">
        <v>0</v>
      </c>
      <c r="N244" s="38"/>
      <c r="O244" s="38">
        <v>3941498696</v>
      </c>
      <c r="P244" s="38"/>
      <c r="Q244" s="38">
        <v>907739341</v>
      </c>
      <c r="R244" s="38"/>
      <c r="S244" s="238">
        <f t="shared" si="9"/>
        <v>4849238037</v>
      </c>
      <c r="T244" s="224"/>
      <c r="U244" s="57">
        <f>S244/درآمدها!$J$4</f>
        <v>-1.5160787265993032E-2</v>
      </c>
    </row>
    <row r="245" spans="1:21" s="218" customFormat="1" ht="42.75" customHeight="1">
      <c r="A245" s="218">
        <v>235</v>
      </c>
      <c r="B245" s="229" t="s">
        <v>191</v>
      </c>
      <c r="C245" s="219"/>
      <c r="D245" s="240">
        <v>0</v>
      </c>
      <c r="E245" s="38"/>
      <c r="F245" s="38">
        <v>7227548071</v>
      </c>
      <c r="G245" s="38"/>
      <c r="H245" s="38">
        <v>-556381831</v>
      </c>
      <c r="I245" s="38"/>
      <c r="J245" s="238">
        <f t="shared" si="10"/>
        <v>6671166240</v>
      </c>
      <c r="K245" s="57">
        <f t="shared" si="11"/>
        <v>-1.8259360770351649E-2</v>
      </c>
      <c r="L245" s="57"/>
      <c r="M245" s="38">
        <v>0</v>
      </c>
      <c r="N245" s="38"/>
      <c r="O245" s="38">
        <v>857286277</v>
      </c>
      <c r="P245" s="38"/>
      <c r="Q245" s="38">
        <v>-1668934125</v>
      </c>
      <c r="R245" s="38"/>
      <c r="S245" s="238">
        <f t="shared" si="9"/>
        <v>-811647848</v>
      </c>
      <c r="T245" s="224"/>
      <c r="U245" s="57">
        <f>S245/درآمدها!$J$4</f>
        <v>2.5375575017228319E-3</v>
      </c>
    </row>
    <row r="246" spans="1:21" s="218" customFormat="1" ht="42.75" customHeight="1">
      <c r="A246" s="218">
        <v>236</v>
      </c>
      <c r="B246" s="229" t="s">
        <v>190</v>
      </c>
      <c r="C246" s="219"/>
      <c r="D246" s="240">
        <v>0</v>
      </c>
      <c r="E246" s="38"/>
      <c r="F246" s="38">
        <v>-3231939763</v>
      </c>
      <c r="G246" s="38"/>
      <c r="H246" s="38">
        <v>484809254</v>
      </c>
      <c r="I246" s="38"/>
      <c r="J246" s="238">
        <f t="shared" si="10"/>
        <v>-2747130509</v>
      </c>
      <c r="K246" s="57">
        <f t="shared" si="11"/>
        <v>7.5190521780597631E-3</v>
      </c>
      <c r="L246" s="57"/>
      <c r="M246" s="38">
        <v>149159205</v>
      </c>
      <c r="N246" s="38"/>
      <c r="O246" s="38">
        <v>2517708761</v>
      </c>
      <c r="P246" s="38"/>
      <c r="Q246" s="38">
        <v>1587858013</v>
      </c>
      <c r="R246" s="38"/>
      <c r="S246" s="238">
        <f t="shared" si="9"/>
        <v>4254725979</v>
      </c>
      <c r="T246" s="224"/>
      <c r="U246" s="57">
        <f>S246/درآمدها!$J$4</f>
        <v>-1.3302088895314201E-2</v>
      </c>
    </row>
    <row r="247" spans="1:21" s="218" customFormat="1" ht="42.75" customHeight="1">
      <c r="A247" s="218">
        <v>237</v>
      </c>
      <c r="B247" s="229" t="s">
        <v>189</v>
      </c>
      <c r="C247" s="219"/>
      <c r="D247" s="240">
        <v>0</v>
      </c>
      <c r="E247" s="38"/>
      <c r="F247" s="38">
        <v>-7722076797</v>
      </c>
      <c r="G247" s="38"/>
      <c r="H247" s="38">
        <v>-1397513674</v>
      </c>
      <c r="I247" s="38"/>
      <c r="J247" s="238">
        <f t="shared" si="10"/>
        <v>-9119590471</v>
      </c>
      <c r="K247" s="57">
        <f t="shared" si="11"/>
        <v>2.4960836905759693E-2</v>
      </c>
      <c r="L247" s="57"/>
      <c r="M247" s="38">
        <v>0</v>
      </c>
      <c r="N247" s="38"/>
      <c r="O247" s="38">
        <v>-31217338712</v>
      </c>
      <c r="P247" s="38"/>
      <c r="Q247" s="38">
        <v>-3554892825</v>
      </c>
      <c r="R247" s="38"/>
      <c r="S247" s="238">
        <f t="shared" si="9"/>
        <v>-34772231537</v>
      </c>
      <c r="T247" s="224"/>
      <c r="U247" s="57">
        <f>S247/درآمدها!$J$4</f>
        <v>0.10871283304179669</v>
      </c>
    </row>
    <row r="248" spans="1:21" s="218" customFormat="1" ht="42.75" customHeight="1">
      <c r="A248" s="218">
        <v>238</v>
      </c>
      <c r="B248" s="229" t="s">
        <v>188</v>
      </c>
      <c r="C248" s="219"/>
      <c r="D248" s="240">
        <v>0</v>
      </c>
      <c r="E248" s="38"/>
      <c r="F248" s="38">
        <v>-4160988855</v>
      </c>
      <c r="G248" s="38"/>
      <c r="H248" s="38">
        <v>322046432</v>
      </c>
      <c r="I248" s="38"/>
      <c r="J248" s="238">
        <f t="shared" si="10"/>
        <v>-3838942423</v>
      </c>
      <c r="K248" s="57">
        <f t="shared" si="11"/>
        <v>1.0507403376919132E-2</v>
      </c>
      <c r="L248" s="57"/>
      <c r="M248" s="38">
        <v>0</v>
      </c>
      <c r="N248" s="38"/>
      <c r="O248" s="38">
        <v>240481026</v>
      </c>
      <c r="P248" s="38"/>
      <c r="Q248" s="38">
        <v>-14747666</v>
      </c>
      <c r="R248" s="38"/>
      <c r="S248" s="238">
        <f t="shared" si="9"/>
        <v>225733360</v>
      </c>
      <c r="T248" s="224"/>
      <c r="U248" s="57">
        <f>S248/درآمدها!$J$4</f>
        <v>-7.0573880343375293E-4</v>
      </c>
    </row>
    <row r="249" spans="1:21" s="218" customFormat="1" ht="42.75" customHeight="1">
      <c r="A249" s="218">
        <v>239</v>
      </c>
      <c r="B249" s="229" t="s">
        <v>187</v>
      </c>
      <c r="C249" s="219"/>
      <c r="D249" s="240">
        <v>0</v>
      </c>
      <c r="E249" s="38"/>
      <c r="F249" s="38">
        <v>99305396</v>
      </c>
      <c r="G249" s="38"/>
      <c r="H249" s="38">
        <v>267194240</v>
      </c>
      <c r="I249" s="38"/>
      <c r="J249" s="238">
        <f t="shared" si="10"/>
        <v>366499636</v>
      </c>
      <c r="K249" s="57">
        <f t="shared" si="11"/>
        <v>-1.0031303126282998E-3</v>
      </c>
      <c r="L249" s="57"/>
      <c r="M249" s="38">
        <v>0</v>
      </c>
      <c r="N249" s="38"/>
      <c r="O249" s="38">
        <v>2637234329</v>
      </c>
      <c r="P249" s="38"/>
      <c r="Q249" s="38">
        <v>350972282</v>
      </c>
      <c r="R249" s="38"/>
      <c r="S249" s="238">
        <f t="shared" si="9"/>
        <v>2988206611</v>
      </c>
      <c r="T249" s="224"/>
      <c r="U249" s="57">
        <f>S249/درآمدها!$J$4</f>
        <v>-9.3424089291009975E-3</v>
      </c>
    </row>
    <row r="250" spans="1:21" s="218" customFormat="1" ht="42.75" customHeight="1">
      <c r="A250" s="218">
        <v>240</v>
      </c>
      <c r="B250" s="229" t="s">
        <v>186</v>
      </c>
      <c r="C250" s="219"/>
      <c r="D250" s="240">
        <v>0</v>
      </c>
      <c r="E250" s="38"/>
      <c r="F250" s="38">
        <v>-6781347402</v>
      </c>
      <c r="G250" s="38"/>
      <c r="H250" s="38">
        <v>-266209625</v>
      </c>
      <c r="I250" s="38"/>
      <c r="J250" s="238">
        <f t="shared" si="10"/>
        <v>-7047557027</v>
      </c>
      <c r="K250" s="57">
        <f t="shared" si="11"/>
        <v>1.9289563724860782E-2</v>
      </c>
      <c r="L250" s="57"/>
      <c r="M250" s="38">
        <v>0</v>
      </c>
      <c r="N250" s="38">
        <v>1833750500</v>
      </c>
      <c r="O250" s="38">
        <v>-6601798392</v>
      </c>
      <c r="P250" s="38"/>
      <c r="Q250" s="38">
        <v>1026579535</v>
      </c>
      <c r="R250" s="38"/>
      <c r="S250" s="238">
        <f t="shared" si="9"/>
        <v>-5575218857</v>
      </c>
      <c r="T250" s="224"/>
      <c r="U250" s="57">
        <f>S250/درآمدها!$J$4</f>
        <v>1.7430513084200207E-2</v>
      </c>
    </row>
    <row r="251" spans="1:21" s="218" customFormat="1" ht="42.75" customHeight="1">
      <c r="A251" s="218">
        <v>241</v>
      </c>
      <c r="B251" s="229" t="s">
        <v>185</v>
      </c>
      <c r="C251" s="219"/>
      <c r="D251" s="240">
        <v>0</v>
      </c>
      <c r="E251" s="38"/>
      <c r="F251" s="38">
        <v>5318376612</v>
      </c>
      <c r="G251" s="38"/>
      <c r="H251" s="38">
        <v>-268066257</v>
      </c>
      <c r="I251" s="38"/>
      <c r="J251" s="238">
        <f t="shared" si="10"/>
        <v>5050310355</v>
      </c>
      <c r="K251" s="57">
        <f t="shared" si="11"/>
        <v>-1.3822986185124314E-2</v>
      </c>
      <c r="L251" s="57"/>
      <c r="M251" s="38">
        <v>0</v>
      </c>
      <c r="N251" s="38">
        <v>1211020800</v>
      </c>
      <c r="O251" s="38">
        <v>-6290058037</v>
      </c>
      <c r="P251" s="38"/>
      <c r="Q251" s="38">
        <v>-1230080791</v>
      </c>
      <c r="R251" s="38"/>
      <c r="S251" s="238">
        <f t="shared" si="9"/>
        <v>-7520138828</v>
      </c>
      <c r="T251" s="224"/>
      <c r="U251" s="57">
        <f>S251/درآمدها!$J$4</f>
        <v>2.3511162807873968E-2</v>
      </c>
    </row>
    <row r="252" spans="1:21" s="218" customFormat="1" ht="42.75" customHeight="1">
      <c r="A252" s="218">
        <v>242</v>
      </c>
      <c r="B252" s="229" t="s">
        <v>184</v>
      </c>
      <c r="C252" s="219"/>
      <c r="D252" s="240">
        <v>0</v>
      </c>
      <c r="E252" s="38"/>
      <c r="F252" s="38">
        <v>-3987936588</v>
      </c>
      <c r="G252" s="38"/>
      <c r="H252" s="38">
        <v>71263569</v>
      </c>
      <c r="I252" s="38"/>
      <c r="J252" s="238">
        <f t="shared" si="10"/>
        <v>-3916673019</v>
      </c>
      <c r="K252" s="57">
        <f t="shared" si="11"/>
        <v>1.0720156431512244E-2</v>
      </c>
      <c r="L252" s="57"/>
      <c r="M252" s="38">
        <v>0</v>
      </c>
      <c r="N252" s="38">
        <v>16235003070</v>
      </c>
      <c r="O252" s="38">
        <v>392520442</v>
      </c>
      <c r="P252" s="38"/>
      <c r="Q252" s="38">
        <v>1536942708</v>
      </c>
      <c r="R252" s="38"/>
      <c r="S252" s="238">
        <f t="shared" si="9"/>
        <v>1929463150</v>
      </c>
      <c r="T252" s="224"/>
      <c r="U252" s="57">
        <f>S252/درآمدها!$J$4</f>
        <v>-6.0323251058262712E-3</v>
      </c>
    </row>
    <row r="253" spans="1:21" s="218" customFormat="1" ht="42.75" customHeight="1">
      <c r="A253" s="218">
        <v>243</v>
      </c>
      <c r="B253" s="229" t="s">
        <v>183</v>
      </c>
      <c r="C253" s="219"/>
      <c r="D253" s="240">
        <v>0</v>
      </c>
      <c r="E253" s="38"/>
      <c r="F253" s="38">
        <v>-1882833548</v>
      </c>
      <c r="G253" s="38"/>
      <c r="H253" s="38">
        <v>301967338</v>
      </c>
      <c r="I253" s="38"/>
      <c r="J253" s="238">
        <f t="shared" si="10"/>
        <v>-1580866210</v>
      </c>
      <c r="K253" s="57">
        <f t="shared" si="11"/>
        <v>4.3269205742425768E-3</v>
      </c>
      <c r="L253" s="57"/>
      <c r="M253" s="38">
        <v>1833750500</v>
      </c>
      <c r="N253" s="38"/>
      <c r="O253" s="38">
        <v>1958809555</v>
      </c>
      <c r="P253" s="38"/>
      <c r="Q253" s="38">
        <v>261112794</v>
      </c>
      <c r="R253" s="38"/>
      <c r="S253" s="238">
        <f t="shared" si="9"/>
        <v>4053672849</v>
      </c>
      <c r="T253" s="224"/>
      <c r="U253" s="57">
        <f>S253/درآمدها!$J$4</f>
        <v>-1.2673511021876218E-2</v>
      </c>
    </row>
    <row r="254" spans="1:21" s="218" customFormat="1" ht="42.75" customHeight="1">
      <c r="A254" s="218">
        <v>244</v>
      </c>
      <c r="B254" s="229" t="s">
        <v>182</v>
      </c>
      <c r="C254" s="219"/>
      <c r="D254" s="240">
        <v>0</v>
      </c>
      <c r="E254" s="38"/>
      <c r="F254" s="38">
        <v>566202839</v>
      </c>
      <c r="G254" s="38"/>
      <c r="H254" s="38">
        <v>-270655114</v>
      </c>
      <c r="I254" s="38"/>
      <c r="J254" s="238">
        <f t="shared" si="10"/>
        <v>295547725</v>
      </c>
      <c r="K254" s="57">
        <f t="shared" si="11"/>
        <v>-8.0893090375629389E-4</v>
      </c>
      <c r="L254" s="57"/>
      <c r="M254" s="38">
        <v>1211020800</v>
      </c>
      <c r="N254" s="38">
        <v>17469542000</v>
      </c>
      <c r="O254" s="38">
        <v>-1648981839</v>
      </c>
      <c r="P254" s="38"/>
      <c r="Q254" s="38">
        <v>-490610374</v>
      </c>
      <c r="R254" s="38"/>
      <c r="S254" s="238">
        <f t="shared" si="9"/>
        <v>-928571413</v>
      </c>
      <c r="T254" s="224"/>
      <c r="U254" s="57">
        <f>S254/درآمدها!$J$4</f>
        <v>2.90311045701623E-3</v>
      </c>
    </row>
    <row r="255" spans="1:21" s="218" customFormat="1" ht="42.75" customHeight="1">
      <c r="A255" s="218">
        <v>245</v>
      </c>
      <c r="B255" s="229" t="s">
        <v>181</v>
      </c>
      <c r="C255" s="219"/>
      <c r="D255" s="240">
        <v>0</v>
      </c>
      <c r="E255" s="38"/>
      <c r="F255" s="38">
        <v>-35510159744</v>
      </c>
      <c r="G255" s="38"/>
      <c r="H255" s="38">
        <v>-683248927</v>
      </c>
      <c r="I255" s="38"/>
      <c r="J255" s="238">
        <f t="shared" si="10"/>
        <v>-36193408671</v>
      </c>
      <c r="K255" s="57">
        <f t="shared" si="11"/>
        <v>9.9063414500155322E-2</v>
      </c>
      <c r="L255" s="57"/>
      <c r="M255" s="38">
        <v>16235003070</v>
      </c>
      <c r="N255" s="38"/>
      <c r="O255" s="38">
        <v>-45896900094</v>
      </c>
      <c r="P255" s="38"/>
      <c r="Q255" s="38">
        <v>-7508066419</v>
      </c>
      <c r="R255" s="38"/>
      <c r="S255" s="238">
        <f t="shared" si="9"/>
        <v>-37169963443</v>
      </c>
      <c r="T255" s="224"/>
      <c r="U255" s="57">
        <f>S255/درآمدها!$J$4</f>
        <v>0.1162091660884291</v>
      </c>
    </row>
    <row r="256" spans="1:21" s="218" customFormat="1" ht="42.75" customHeight="1">
      <c r="A256" s="218">
        <v>246</v>
      </c>
      <c r="B256" s="229" t="s">
        <v>180</v>
      </c>
      <c r="C256" s="219"/>
      <c r="D256" s="240">
        <v>0</v>
      </c>
      <c r="E256" s="38"/>
      <c r="F256" s="38">
        <v>-1313513523</v>
      </c>
      <c r="G256" s="38"/>
      <c r="H256" s="38">
        <v>404750984</v>
      </c>
      <c r="I256" s="38"/>
      <c r="J256" s="238">
        <f t="shared" si="10"/>
        <v>-908762539</v>
      </c>
      <c r="K256" s="57">
        <f t="shared" si="11"/>
        <v>2.4873346664168513E-3</v>
      </c>
      <c r="L256" s="57"/>
      <c r="M256" s="38">
        <v>0</v>
      </c>
      <c r="N256" s="38">
        <v>8934580000</v>
      </c>
      <c r="O256" s="38">
        <v>1754034377</v>
      </c>
      <c r="P256" s="38"/>
      <c r="Q256" s="38">
        <v>771405288</v>
      </c>
      <c r="R256" s="38"/>
      <c r="S256" s="238">
        <f t="shared" si="9"/>
        <v>2525439665</v>
      </c>
      <c r="T256" s="224"/>
      <c r="U256" s="57">
        <f>S256/درآمدها!$J$4</f>
        <v>-7.8956019939686265E-3</v>
      </c>
    </row>
    <row r="257" spans="1:21" s="218" customFormat="1" ht="42.75" customHeight="1">
      <c r="A257" s="218">
        <v>247</v>
      </c>
      <c r="B257" s="229" t="s">
        <v>179</v>
      </c>
      <c r="C257" s="219"/>
      <c r="D257" s="240">
        <v>0</v>
      </c>
      <c r="E257" s="38"/>
      <c r="F257" s="38">
        <v>3418580734</v>
      </c>
      <c r="G257" s="38"/>
      <c r="H257" s="38">
        <v>-1659544774</v>
      </c>
      <c r="I257" s="38"/>
      <c r="J257" s="238">
        <f t="shared" si="10"/>
        <v>1759035960</v>
      </c>
      <c r="K257" s="57">
        <f t="shared" si="11"/>
        <v>-4.8145812960076759E-3</v>
      </c>
      <c r="L257" s="57"/>
      <c r="M257" s="38">
        <v>17469542000</v>
      </c>
      <c r="N257" s="38"/>
      <c r="O257" s="38">
        <v>-14154711893</v>
      </c>
      <c r="P257" s="38"/>
      <c r="Q257" s="38">
        <v>-26050950640</v>
      </c>
      <c r="R257" s="38"/>
      <c r="S257" s="238">
        <f t="shared" si="9"/>
        <v>-22736120533</v>
      </c>
      <c r="T257" s="224"/>
      <c r="U257" s="57">
        <f>S257/درآمدها!$J$4</f>
        <v>7.1082814253440429E-2</v>
      </c>
    </row>
    <row r="258" spans="1:21" s="218" customFormat="1" ht="42.75" customHeight="1">
      <c r="A258" s="218">
        <v>248</v>
      </c>
      <c r="B258" s="229" t="s">
        <v>178</v>
      </c>
      <c r="C258" s="219"/>
      <c r="D258" s="240">
        <v>0</v>
      </c>
      <c r="E258" s="38"/>
      <c r="F258" s="38">
        <v>-8312481038</v>
      </c>
      <c r="G258" s="38"/>
      <c r="H258" s="38">
        <v>493434653</v>
      </c>
      <c r="I258" s="38"/>
      <c r="J258" s="238">
        <f t="shared" si="10"/>
        <v>-7819046385</v>
      </c>
      <c r="K258" s="57">
        <f t="shared" si="11"/>
        <v>2.1401173900866377E-2</v>
      </c>
      <c r="L258" s="57"/>
      <c r="M258" s="38">
        <v>0</v>
      </c>
      <c r="N258" s="38"/>
      <c r="O258" s="38">
        <v>3639361219</v>
      </c>
      <c r="P258" s="38"/>
      <c r="Q258" s="38">
        <v>-578377120</v>
      </c>
      <c r="R258" s="38"/>
      <c r="S258" s="238">
        <f t="shared" si="9"/>
        <v>3060984099</v>
      </c>
      <c r="T258" s="224"/>
      <c r="U258" s="57">
        <f>S258/درآمدها!$J$4</f>
        <v>-9.5699424106299759E-3</v>
      </c>
    </row>
    <row r="259" spans="1:21" s="218" customFormat="1" ht="42.75" customHeight="1">
      <c r="A259" s="218">
        <v>249</v>
      </c>
      <c r="B259" s="229" t="s">
        <v>177</v>
      </c>
      <c r="C259" s="219"/>
      <c r="D259" s="240">
        <v>0</v>
      </c>
      <c r="E259" s="38"/>
      <c r="F259" s="38">
        <v>-5589823069</v>
      </c>
      <c r="G259" s="38"/>
      <c r="H259" s="38">
        <v>-332911991</v>
      </c>
      <c r="I259" s="38"/>
      <c r="J259" s="238">
        <f t="shared" si="10"/>
        <v>-5922735060</v>
      </c>
      <c r="K259" s="57">
        <f t="shared" si="11"/>
        <v>1.6210862136715441E-2</v>
      </c>
      <c r="L259" s="57"/>
      <c r="M259" s="38">
        <v>8934580000</v>
      </c>
      <c r="N259" s="38"/>
      <c r="O259" s="38">
        <v>-3968172423</v>
      </c>
      <c r="P259" s="38"/>
      <c r="Q259" s="38">
        <v>-1581915318</v>
      </c>
      <c r="R259" s="38"/>
      <c r="S259" s="238">
        <f t="shared" si="9"/>
        <v>3384492259</v>
      </c>
      <c r="T259" s="224"/>
      <c r="U259" s="57">
        <f>S259/درآمدها!$J$4</f>
        <v>-1.0581366959218875E-2</v>
      </c>
    </row>
    <row r="260" spans="1:21" s="218" customFormat="1" ht="42.75" customHeight="1">
      <c r="A260" s="218">
        <v>250</v>
      </c>
      <c r="B260" s="229" t="s">
        <v>382</v>
      </c>
      <c r="C260" s="219"/>
      <c r="D260" s="240">
        <v>0</v>
      </c>
      <c r="E260" s="38"/>
      <c r="F260" s="38">
        <v>-10320446</v>
      </c>
      <c r="G260" s="38"/>
      <c r="H260" s="38">
        <v>-620112500</v>
      </c>
      <c r="I260" s="38"/>
      <c r="J260" s="238">
        <f t="shared" si="10"/>
        <v>-630432946</v>
      </c>
      <c r="K260" s="57">
        <f t="shared" si="11"/>
        <v>1.725530767545319E-3</v>
      </c>
      <c r="L260" s="57"/>
      <c r="M260" s="38">
        <v>0</v>
      </c>
      <c r="N260" s="38"/>
      <c r="O260" s="38">
        <v>-3232416929</v>
      </c>
      <c r="P260" s="38"/>
      <c r="Q260" s="38">
        <v>-642940466</v>
      </c>
      <c r="R260" s="38"/>
      <c r="S260" s="238">
        <f t="shared" si="9"/>
        <v>-3875357395</v>
      </c>
      <c r="T260" s="224"/>
      <c r="U260" s="57">
        <f>S260/درآمدها!$J$4</f>
        <v>1.2116020825745233E-2</v>
      </c>
    </row>
    <row r="261" spans="1:21" s="218" customFormat="1" ht="42.75" customHeight="1">
      <c r="A261" s="218">
        <v>251</v>
      </c>
      <c r="B261" s="229" t="s">
        <v>386</v>
      </c>
      <c r="C261" s="219"/>
      <c r="D261" s="240">
        <v>0</v>
      </c>
      <c r="E261" s="38"/>
      <c r="F261" s="38">
        <v>-2087018022</v>
      </c>
      <c r="G261" s="38"/>
      <c r="H261" s="38">
        <v>-549920766</v>
      </c>
      <c r="I261" s="38"/>
      <c r="J261" s="238">
        <f t="shared" si="10"/>
        <v>-2636938788</v>
      </c>
      <c r="K261" s="57">
        <f t="shared" si="11"/>
        <v>7.217451181283383E-3</v>
      </c>
      <c r="L261" s="57"/>
      <c r="M261" s="38">
        <v>0</v>
      </c>
      <c r="N261" s="38"/>
      <c r="O261" s="38">
        <v>-3296116173</v>
      </c>
      <c r="P261" s="38"/>
      <c r="Q261" s="38">
        <v>-550168144</v>
      </c>
      <c r="R261" s="38"/>
      <c r="S261" s="238">
        <f t="shared" si="9"/>
        <v>-3846284317</v>
      </c>
      <c r="T261" s="224"/>
      <c r="U261" s="57">
        <f>S261/درآمدها!$J$4</f>
        <v>1.2025125978480052E-2</v>
      </c>
    </row>
    <row r="262" spans="1:21" s="218" customFormat="1" ht="42.75" customHeight="1">
      <c r="A262" s="218">
        <v>252</v>
      </c>
      <c r="B262" s="229" t="s">
        <v>373</v>
      </c>
      <c r="C262" s="219"/>
      <c r="D262" s="240">
        <v>0</v>
      </c>
      <c r="E262" s="38"/>
      <c r="F262" s="38">
        <v>-2996202606</v>
      </c>
      <c r="G262" s="38"/>
      <c r="H262" s="38">
        <v>-386492590</v>
      </c>
      <c r="I262" s="38"/>
      <c r="J262" s="238">
        <f t="shared" si="10"/>
        <v>-3382695196</v>
      </c>
      <c r="K262" s="57">
        <f t="shared" si="11"/>
        <v>9.2586288120889912E-3</v>
      </c>
      <c r="L262" s="57"/>
      <c r="M262" s="38">
        <v>0</v>
      </c>
      <c r="N262" s="38">
        <v>10251704113</v>
      </c>
      <c r="O262" s="38">
        <v>-2180706132</v>
      </c>
      <c r="P262" s="38"/>
      <c r="Q262" s="38">
        <v>-354143769</v>
      </c>
      <c r="R262" s="38"/>
      <c r="S262" s="238">
        <f t="shared" si="9"/>
        <v>-2534849901</v>
      </c>
      <c r="T262" s="224"/>
      <c r="U262" s="57">
        <f>S262/درآمدها!$J$4</f>
        <v>7.9250224070376973E-3</v>
      </c>
    </row>
    <row r="263" spans="1:21" s="218" customFormat="1" ht="42.75" customHeight="1">
      <c r="A263" s="218">
        <v>253</v>
      </c>
      <c r="B263" s="229" t="s">
        <v>374</v>
      </c>
      <c r="C263" s="219"/>
      <c r="D263" s="240">
        <v>0</v>
      </c>
      <c r="E263" s="38"/>
      <c r="F263" s="38">
        <v>2141632167</v>
      </c>
      <c r="G263" s="38"/>
      <c r="H263" s="38">
        <v>1585530067</v>
      </c>
      <c r="I263" s="38"/>
      <c r="J263" s="238">
        <f t="shared" si="10"/>
        <v>3727162234</v>
      </c>
      <c r="K263" s="57">
        <f t="shared" si="11"/>
        <v>-1.020145465303767E-2</v>
      </c>
      <c r="L263" s="57"/>
      <c r="M263" s="38">
        <v>0</v>
      </c>
      <c r="N263" s="38"/>
      <c r="O263" s="38">
        <v>14982029378</v>
      </c>
      <c r="P263" s="38"/>
      <c r="Q263" s="38">
        <v>1669152428</v>
      </c>
      <c r="R263" s="38"/>
      <c r="S263" s="238">
        <f t="shared" si="9"/>
        <v>16651181806</v>
      </c>
      <c r="T263" s="224"/>
      <c r="U263" s="57">
        <f>S263/درآمدها!$J$4</f>
        <v>-5.2058699358944187E-2</v>
      </c>
    </row>
    <row r="264" spans="1:21" s="218" customFormat="1" ht="42.75" customHeight="1">
      <c r="A264" s="218">
        <v>254</v>
      </c>
      <c r="B264" s="229" t="s">
        <v>355</v>
      </c>
      <c r="C264" s="219"/>
      <c r="D264" s="240">
        <v>0</v>
      </c>
      <c r="E264" s="38"/>
      <c r="F264" s="38">
        <v>-1730743280</v>
      </c>
      <c r="G264" s="38"/>
      <c r="H264" s="38">
        <v>197294428</v>
      </c>
      <c r="I264" s="38"/>
      <c r="J264" s="238">
        <f t="shared" si="10"/>
        <v>-1533448852</v>
      </c>
      <c r="K264" s="57">
        <f t="shared" si="11"/>
        <v>4.1971365731622917E-3</v>
      </c>
      <c r="L264" s="57"/>
      <c r="M264" s="38">
        <v>0</v>
      </c>
      <c r="N264" s="38">
        <v>6941006600</v>
      </c>
      <c r="O264" s="38">
        <v>1197755564</v>
      </c>
      <c r="P264" s="38"/>
      <c r="Q264" s="38">
        <v>191625488</v>
      </c>
      <c r="R264" s="38"/>
      <c r="S264" s="238">
        <f t="shared" si="9"/>
        <v>1389381052</v>
      </c>
      <c r="T264" s="224"/>
      <c r="U264" s="57">
        <f>S264/درآمدها!$J$4</f>
        <v>-4.3437980152867478E-3</v>
      </c>
    </row>
    <row r="265" spans="1:21" s="218" customFormat="1" ht="42.75" customHeight="1">
      <c r="A265" s="218">
        <v>255</v>
      </c>
      <c r="B265" s="229" t="s">
        <v>333</v>
      </c>
      <c r="C265" s="219"/>
      <c r="D265" s="240">
        <v>0</v>
      </c>
      <c r="E265" s="38"/>
      <c r="F265" s="38">
        <v>-2616448014</v>
      </c>
      <c r="G265" s="38"/>
      <c r="H265" s="38">
        <v>-1940774355</v>
      </c>
      <c r="I265" s="38"/>
      <c r="J265" s="238">
        <f t="shared" si="10"/>
        <v>-4557222369</v>
      </c>
      <c r="K265" s="57">
        <f t="shared" si="11"/>
        <v>1.2473376371188677E-2</v>
      </c>
      <c r="L265" s="57"/>
      <c r="M265" s="38">
        <v>10357029840</v>
      </c>
      <c r="N265" s="38"/>
      <c r="O265" s="38">
        <v>-14944218302</v>
      </c>
      <c r="P265" s="38"/>
      <c r="Q265" s="38">
        <v>-2034782672</v>
      </c>
      <c r="R265" s="38"/>
      <c r="S265" s="238">
        <f t="shared" si="9"/>
        <v>-6621971134</v>
      </c>
      <c r="T265" s="224"/>
      <c r="U265" s="57">
        <f>S265/درآمدها!$J$4</f>
        <v>2.0703107349671363E-2</v>
      </c>
    </row>
    <row r="266" spans="1:21" s="218" customFormat="1" ht="42.75" customHeight="1">
      <c r="A266" s="218">
        <v>256</v>
      </c>
      <c r="B266" s="229" t="s">
        <v>343</v>
      </c>
      <c r="C266" s="219"/>
      <c r="D266" s="240">
        <v>0</v>
      </c>
      <c r="E266" s="38"/>
      <c r="F266" s="38">
        <v>-1739519775</v>
      </c>
      <c r="G266" s="38"/>
      <c r="H266" s="38">
        <v>-449047297</v>
      </c>
      <c r="I266" s="38"/>
      <c r="J266" s="238">
        <f t="shared" si="10"/>
        <v>-2188567072</v>
      </c>
      <c r="K266" s="57">
        <f t="shared" si="11"/>
        <v>5.9902323372112778E-3</v>
      </c>
      <c r="L266" s="57"/>
      <c r="M266" s="38">
        <v>0</v>
      </c>
      <c r="N266" s="38">
        <v>6227888400</v>
      </c>
      <c r="O266" s="38">
        <v>-3479726638</v>
      </c>
      <c r="P266" s="38"/>
      <c r="Q266" s="38">
        <v>-242323071</v>
      </c>
      <c r="R266" s="38"/>
      <c r="S266" s="238">
        <f t="shared" si="9"/>
        <v>-3722049709</v>
      </c>
      <c r="T266" s="224"/>
      <c r="U266" s="57">
        <f>S266/درآمدها!$J$4</f>
        <v>1.1636715583157972E-2</v>
      </c>
    </row>
    <row r="267" spans="1:21" s="218" customFormat="1" ht="42.75" customHeight="1">
      <c r="A267" s="218">
        <v>257</v>
      </c>
      <c r="B267" s="229" t="s">
        <v>304</v>
      </c>
      <c r="C267" s="219"/>
      <c r="D267" s="240">
        <v>0</v>
      </c>
      <c r="E267" s="38"/>
      <c r="F267" s="38">
        <v>-1741857640</v>
      </c>
      <c r="G267" s="38"/>
      <c r="H267" s="38">
        <v>-895694206</v>
      </c>
      <c r="I267" s="38"/>
      <c r="J267" s="238">
        <f t="shared" si="10"/>
        <v>-2637551846</v>
      </c>
      <c r="K267" s="57">
        <f t="shared" si="11"/>
        <v>7.2191291558372219E-3</v>
      </c>
      <c r="L267" s="57"/>
      <c r="M267" s="38">
        <v>6941006600</v>
      </c>
      <c r="N267" s="38"/>
      <c r="O267" s="38">
        <v>-6973218163</v>
      </c>
      <c r="P267" s="38"/>
      <c r="Q267" s="38">
        <v>-1322283224</v>
      </c>
      <c r="R267" s="38"/>
      <c r="S267" s="238">
        <f t="shared" ref="S267:S300" si="12">M267+O267+Q267</f>
        <v>-1354494787</v>
      </c>
      <c r="T267" s="224"/>
      <c r="U267" s="57">
        <f>S267/درآمدها!$J$4</f>
        <v>4.2347286649817113E-3</v>
      </c>
    </row>
    <row r="268" spans="1:21" s="218" customFormat="1" ht="42.75" customHeight="1">
      <c r="A268" s="218">
        <v>258</v>
      </c>
      <c r="B268" s="229" t="s">
        <v>280</v>
      </c>
      <c r="C268" s="219"/>
      <c r="D268" s="240">
        <f>'درآمد سود سهام'!M112</f>
        <v>3763709624</v>
      </c>
      <c r="E268" s="38"/>
      <c r="F268" s="38">
        <v>-3690574254</v>
      </c>
      <c r="G268" s="38"/>
      <c r="H268" s="38">
        <v>401994252</v>
      </c>
      <c r="I268" s="38"/>
      <c r="J268" s="238">
        <f t="shared" ref="J268:J300" si="13">D268+F268+H268</f>
        <v>475129622</v>
      </c>
      <c r="K268" s="57">
        <f t="shared" ref="K268:K300" si="14">J268/-365355957632</f>
        <v>-1.3004567520384274E-3</v>
      </c>
      <c r="L268" s="57"/>
      <c r="M268" s="38">
        <v>3763709624</v>
      </c>
      <c r="N268" s="38">
        <v>3788478970</v>
      </c>
      <c r="O268" s="38">
        <v>1781163365</v>
      </c>
      <c r="P268" s="38"/>
      <c r="Q268" s="38">
        <v>4586059408</v>
      </c>
      <c r="R268" s="38"/>
      <c r="S268" s="238">
        <f t="shared" si="12"/>
        <v>10130932397</v>
      </c>
      <c r="T268" s="224"/>
      <c r="U268" s="57">
        <f>S268/درآمدها!$J$4</f>
        <v>-3.1673617526124728E-2</v>
      </c>
    </row>
    <row r="269" spans="1:21" s="218" customFormat="1" ht="42.75" customHeight="1">
      <c r="A269" s="218">
        <v>259</v>
      </c>
      <c r="B269" s="229" t="s">
        <v>267</v>
      </c>
      <c r="C269" s="219"/>
      <c r="D269" s="240">
        <v>0</v>
      </c>
      <c r="E269" s="38"/>
      <c r="F269" s="38">
        <v>80188978</v>
      </c>
      <c r="G269" s="38"/>
      <c r="H269" s="38">
        <v>-2248000703</v>
      </c>
      <c r="I269" s="38"/>
      <c r="J269" s="238">
        <f t="shared" si="13"/>
        <v>-2167811725</v>
      </c>
      <c r="K269" s="57">
        <f t="shared" si="14"/>
        <v>5.9334237740376466E-3</v>
      </c>
      <c r="L269" s="57"/>
      <c r="M269" s="38">
        <v>6227888400</v>
      </c>
      <c r="N269" s="38"/>
      <c r="O269" s="38">
        <v>-16285489266</v>
      </c>
      <c r="P269" s="38"/>
      <c r="Q269" s="38">
        <v>-2984122234</v>
      </c>
      <c r="R269" s="38"/>
      <c r="S269" s="238">
        <f t="shared" si="12"/>
        <v>-13041723100</v>
      </c>
      <c r="T269" s="224"/>
      <c r="U269" s="57">
        <f>S269/درآمدها!$J$4</f>
        <v>4.0773991293570143E-2</v>
      </c>
    </row>
    <row r="270" spans="1:21" s="218" customFormat="1" ht="42.75" customHeight="1">
      <c r="A270" s="218">
        <v>260</v>
      </c>
      <c r="B270" s="229" t="s">
        <v>214</v>
      </c>
      <c r="C270" s="219"/>
      <c r="D270" s="240">
        <v>0</v>
      </c>
      <c r="E270" s="38"/>
      <c r="F270" s="38">
        <v>224837943</v>
      </c>
      <c r="G270" s="38"/>
      <c r="H270" s="38">
        <v>-113815825</v>
      </c>
      <c r="I270" s="38"/>
      <c r="J270" s="238">
        <f t="shared" si="13"/>
        <v>111022118</v>
      </c>
      <c r="K270" s="57">
        <f t="shared" si="14"/>
        <v>-3.0387384051316219E-4</v>
      </c>
      <c r="L270" s="57"/>
      <c r="M270" s="38">
        <v>0</v>
      </c>
      <c r="N270" s="38"/>
      <c r="O270" s="38">
        <v>-402347196</v>
      </c>
      <c r="P270" s="38"/>
      <c r="Q270" s="38">
        <v>-197640651</v>
      </c>
      <c r="R270" s="38"/>
      <c r="S270" s="238">
        <f t="shared" si="12"/>
        <v>-599987847</v>
      </c>
      <c r="T270" s="224"/>
      <c r="U270" s="57">
        <f>S270/درآمدها!$J$4</f>
        <v>1.8758180236034836E-3</v>
      </c>
    </row>
    <row r="271" spans="1:21" s="218" customFormat="1" ht="42.75" customHeight="1">
      <c r="A271" s="218">
        <v>261</v>
      </c>
      <c r="B271" s="229" t="s">
        <v>213</v>
      </c>
      <c r="C271" s="219"/>
      <c r="D271" s="240">
        <v>0</v>
      </c>
      <c r="E271" s="38"/>
      <c r="F271" s="38">
        <v>3128443926</v>
      </c>
      <c r="G271" s="38"/>
      <c r="H271" s="38">
        <v>-1844856349</v>
      </c>
      <c r="I271" s="38"/>
      <c r="J271" s="238">
        <f t="shared" si="13"/>
        <v>1283587577</v>
      </c>
      <c r="K271" s="57">
        <f t="shared" si="14"/>
        <v>-3.5132520770138277E-3</v>
      </c>
      <c r="L271" s="57"/>
      <c r="M271" s="38">
        <v>3865272462</v>
      </c>
      <c r="N271" s="38">
        <v>8072859900</v>
      </c>
      <c r="O271" s="38">
        <v>-5906337682</v>
      </c>
      <c r="P271" s="38"/>
      <c r="Q271" s="38">
        <v>-2648717835</v>
      </c>
      <c r="R271" s="38"/>
      <c r="S271" s="238">
        <f t="shared" si="12"/>
        <v>-4689783055</v>
      </c>
      <c r="T271" s="224"/>
      <c r="U271" s="57">
        <f>S271/درآمدها!$J$4</f>
        <v>1.4662262953068125E-2</v>
      </c>
    </row>
    <row r="272" spans="1:21" s="218" customFormat="1" ht="42.75" customHeight="1">
      <c r="A272" s="218">
        <v>262</v>
      </c>
      <c r="B272" s="229" t="s">
        <v>212</v>
      </c>
      <c r="C272" s="219"/>
      <c r="D272" s="240">
        <v>0</v>
      </c>
      <c r="E272" s="38"/>
      <c r="F272" s="38">
        <v>848172999</v>
      </c>
      <c r="G272" s="38"/>
      <c r="H272" s="38">
        <v>-558634426</v>
      </c>
      <c r="I272" s="38"/>
      <c r="J272" s="238">
        <f t="shared" si="13"/>
        <v>289538573</v>
      </c>
      <c r="K272" s="57">
        <f t="shared" si="14"/>
        <v>-7.9248351354826942E-4</v>
      </c>
      <c r="L272" s="57"/>
      <c r="M272" s="38">
        <v>0</v>
      </c>
      <c r="N272" s="38"/>
      <c r="O272" s="38">
        <v>-6532753074</v>
      </c>
      <c r="P272" s="38"/>
      <c r="Q272" s="38">
        <v>-1265488827</v>
      </c>
      <c r="R272" s="38"/>
      <c r="S272" s="238">
        <f t="shared" si="12"/>
        <v>-7798241901</v>
      </c>
      <c r="T272" s="224"/>
      <c r="U272" s="57">
        <f>S272/درآمدها!$J$4</f>
        <v>2.4380631680220834E-2</v>
      </c>
    </row>
    <row r="273" spans="1:21" s="218" customFormat="1" ht="42.75" customHeight="1">
      <c r="A273" s="218">
        <v>263</v>
      </c>
      <c r="B273" s="229" t="s">
        <v>211</v>
      </c>
      <c r="C273" s="219"/>
      <c r="D273" s="240">
        <v>0</v>
      </c>
      <c r="E273" s="38"/>
      <c r="F273" s="38">
        <v>0</v>
      </c>
      <c r="G273" s="38"/>
      <c r="H273" s="38">
        <v>0</v>
      </c>
      <c r="I273" s="38"/>
      <c r="J273" s="238">
        <f t="shared" si="13"/>
        <v>0</v>
      </c>
      <c r="K273" s="57">
        <f t="shared" si="14"/>
        <v>0</v>
      </c>
      <c r="L273" s="57"/>
      <c r="M273" s="38">
        <v>0</v>
      </c>
      <c r="N273" s="38"/>
      <c r="O273" s="38">
        <v>0</v>
      </c>
      <c r="P273" s="38"/>
      <c r="Q273" s="38">
        <v>-3193782098</v>
      </c>
      <c r="R273" s="38"/>
      <c r="S273" s="238">
        <f t="shared" si="12"/>
        <v>-3193782098</v>
      </c>
      <c r="T273" s="224"/>
      <c r="U273" s="57">
        <f>S273/درآمدها!$J$4</f>
        <v>9.9851256202036828E-3</v>
      </c>
    </row>
    <row r="274" spans="1:21" s="218" customFormat="1" ht="42.75" customHeight="1">
      <c r="A274" s="218">
        <v>264</v>
      </c>
      <c r="B274" s="229" t="s">
        <v>210</v>
      </c>
      <c r="C274" s="219"/>
      <c r="D274" s="240">
        <v>0</v>
      </c>
      <c r="E274" s="38"/>
      <c r="F274" s="38">
        <v>-4712104324</v>
      </c>
      <c r="G274" s="38"/>
      <c r="H274" s="38">
        <v>238266837</v>
      </c>
      <c r="I274" s="38"/>
      <c r="J274" s="238">
        <f t="shared" si="13"/>
        <v>-4473837487</v>
      </c>
      <c r="K274" s="57">
        <f t="shared" si="14"/>
        <v>1.2245147214777907E-2</v>
      </c>
      <c r="L274" s="57"/>
      <c r="M274" s="38">
        <v>8072859900</v>
      </c>
      <c r="N274" s="38">
        <v>1003949741</v>
      </c>
      <c r="O274" s="38">
        <v>943805248</v>
      </c>
      <c r="P274" s="38"/>
      <c r="Q274" s="38">
        <v>157356513</v>
      </c>
      <c r="R274" s="38"/>
      <c r="S274" s="238">
        <f t="shared" si="12"/>
        <v>9174021661</v>
      </c>
      <c r="T274" s="224"/>
      <c r="U274" s="57">
        <f>S274/درآمدها!$J$4</f>
        <v>-2.8681906253065433E-2</v>
      </c>
    </row>
    <row r="275" spans="1:21" s="218" customFormat="1" ht="42.75" customHeight="1">
      <c r="A275" s="218">
        <v>265</v>
      </c>
      <c r="B275" s="229" t="s">
        <v>209</v>
      </c>
      <c r="C275" s="219"/>
      <c r="D275" s="240">
        <f>'درآمد سود سهام'!M110</f>
        <v>1015328895</v>
      </c>
      <c r="E275" s="38"/>
      <c r="F275" s="38">
        <v>-1994470316</v>
      </c>
      <c r="G275" s="38"/>
      <c r="H275" s="38">
        <v>-715880648</v>
      </c>
      <c r="I275" s="38"/>
      <c r="J275" s="238">
        <f t="shared" si="13"/>
        <v>-1695022069</v>
      </c>
      <c r="K275" s="57">
        <f t="shared" si="14"/>
        <v>4.6393716417984041E-3</v>
      </c>
      <c r="L275" s="57"/>
      <c r="M275" s="38">
        <v>1015328895</v>
      </c>
      <c r="N275" s="38"/>
      <c r="O275" s="38">
        <v>-9242585596</v>
      </c>
      <c r="P275" s="38"/>
      <c r="Q275" s="38">
        <v>-1730091215</v>
      </c>
      <c r="R275" s="38"/>
      <c r="S275" s="238">
        <f t="shared" si="12"/>
        <v>-9957347916</v>
      </c>
      <c r="T275" s="224"/>
      <c r="U275" s="57">
        <f>S275/درآمدها!$J$4</f>
        <v>3.1130918370290566E-2</v>
      </c>
    </row>
    <row r="276" spans="1:21" s="218" customFormat="1" ht="42.75" customHeight="1">
      <c r="A276" s="218">
        <v>266</v>
      </c>
      <c r="B276" s="229" t="s">
        <v>208</v>
      </c>
      <c r="C276" s="219"/>
      <c r="D276" s="240">
        <v>0</v>
      </c>
      <c r="E276" s="38"/>
      <c r="F276" s="38">
        <v>180598899</v>
      </c>
      <c r="G276" s="38"/>
      <c r="H276" s="38">
        <v>-391487613</v>
      </c>
      <c r="I276" s="38"/>
      <c r="J276" s="238">
        <f t="shared" si="13"/>
        <v>-210888714</v>
      </c>
      <c r="K276" s="57">
        <f t="shared" si="14"/>
        <v>5.7721438393079356E-4</v>
      </c>
      <c r="L276" s="57"/>
      <c r="M276" s="38">
        <v>0</v>
      </c>
      <c r="N276" s="38"/>
      <c r="O276" s="38">
        <v>-2496652118</v>
      </c>
      <c r="P276" s="38"/>
      <c r="Q276" s="38">
        <v>-602543561</v>
      </c>
      <c r="R276" s="38"/>
      <c r="S276" s="238">
        <f t="shared" si="12"/>
        <v>-3099195679</v>
      </c>
      <c r="T276" s="224"/>
      <c r="U276" s="57">
        <f>S276/درآمدها!$J$4</f>
        <v>9.6894081145317539E-3</v>
      </c>
    </row>
    <row r="277" spans="1:21" s="218" customFormat="1" ht="42.75" customHeight="1">
      <c r="A277" s="218">
        <v>267</v>
      </c>
      <c r="B277" s="229" t="s">
        <v>207</v>
      </c>
      <c r="C277" s="219"/>
      <c r="D277" s="240">
        <v>0</v>
      </c>
      <c r="E277" s="38"/>
      <c r="F277" s="38">
        <v>-304889297</v>
      </c>
      <c r="G277" s="38"/>
      <c r="H277" s="38">
        <v>-445872766</v>
      </c>
      <c r="I277" s="38"/>
      <c r="J277" s="238">
        <f t="shared" si="13"/>
        <v>-750762063</v>
      </c>
      <c r="K277" s="57">
        <f t="shared" si="14"/>
        <v>2.054878392748683E-3</v>
      </c>
      <c r="L277" s="57"/>
      <c r="M277" s="38">
        <v>1024163495</v>
      </c>
      <c r="N277" s="38">
        <v>1713193760</v>
      </c>
      <c r="O277" s="38">
        <v>-4808409747</v>
      </c>
      <c r="P277" s="38"/>
      <c r="Q277" s="38">
        <v>15889238</v>
      </c>
      <c r="R277" s="38"/>
      <c r="S277" s="238">
        <f t="shared" si="12"/>
        <v>-3768357014</v>
      </c>
      <c r="T277" s="224"/>
      <c r="U277" s="57">
        <f>S277/درآمدها!$J$4</f>
        <v>1.1781491977843018E-2</v>
      </c>
    </row>
    <row r="278" spans="1:21" s="218" customFormat="1" ht="42.75" customHeight="1">
      <c r="A278" s="218">
        <v>268</v>
      </c>
      <c r="B278" s="229" t="s">
        <v>206</v>
      </c>
      <c r="C278" s="219"/>
      <c r="D278" s="240">
        <v>0</v>
      </c>
      <c r="E278" s="38"/>
      <c r="F278" s="38">
        <v>1900279605</v>
      </c>
      <c r="G278" s="38"/>
      <c r="H278" s="38">
        <v>796884594</v>
      </c>
      <c r="I278" s="38"/>
      <c r="J278" s="238">
        <f t="shared" si="13"/>
        <v>2697164199</v>
      </c>
      <c r="K278" s="57">
        <f t="shared" si="14"/>
        <v>-7.3822915506326116E-3</v>
      </c>
      <c r="L278" s="57"/>
      <c r="M278" s="38">
        <v>0</v>
      </c>
      <c r="N278" s="38"/>
      <c r="O278" s="38">
        <v>9878830079</v>
      </c>
      <c r="P278" s="38"/>
      <c r="Q278" s="38">
        <v>1391478302</v>
      </c>
      <c r="R278" s="38"/>
      <c r="S278" s="238">
        <f t="shared" si="12"/>
        <v>11270308381</v>
      </c>
      <c r="T278" s="224"/>
      <c r="U278" s="57">
        <f>S278/درآمدها!$J$4</f>
        <v>-3.5235793022069653E-2</v>
      </c>
    </row>
    <row r="279" spans="1:21" s="218" customFormat="1" ht="42.75" customHeight="1">
      <c r="A279" s="218">
        <v>269</v>
      </c>
      <c r="B279" s="229" t="s">
        <v>205</v>
      </c>
      <c r="C279" s="219"/>
      <c r="D279" s="240">
        <v>0</v>
      </c>
      <c r="E279" s="38"/>
      <c r="F279" s="38">
        <v>4893940362</v>
      </c>
      <c r="G279" s="38"/>
      <c r="H279" s="38">
        <v>1482911049</v>
      </c>
      <c r="I279" s="38"/>
      <c r="J279" s="238">
        <f t="shared" si="13"/>
        <v>6376851411</v>
      </c>
      <c r="K279" s="57">
        <f t="shared" si="14"/>
        <v>-1.7453804372947985E-2</v>
      </c>
      <c r="L279" s="57"/>
      <c r="M279" s="38">
        <v>0</v>
      </c>
      <c r="N279" s="38"/>
      <c r="O279" s="38">
        <v>5784721563</v>
      </c>
      <c r="P279" s="38"/>
      <c r="Q279" s="38">
        <v>1548832431</v>
      </c>
      <c r="R279" s="38"/>
      <c r="S279" s="238">
        <f t="shared" si="12"/>
        <v>7333553994</v>
      </c>
      <c r="T279" s="224"/>
      <c r="U279" s="57">
        <f>S279/درآمدها!$J$4</f>
        <v>-2.2927819001331392E-2</v>
      </c>
    </row>
    <row r="280" spans="1:21" s="218" customFormat="1" ht="42.75" customHeight="1">
      <c r="A280" s="218">
        <v>270</v>
      </c>
      <c r="B280" s="229" t="s">
        <v>204</v>
      </c>
      <c r="C280" s="219"/>
      <c r="D280" s="240">
        <v>0</v>
      </c>
      <c r="E280" s="38"/>
      <c r="F280" s="38">
        <v>-1680012089</v>
      </c>
      <c r="G280" s="38"/>
      <c r="H280" s="38">
        <v>-1694188107</v>
      </c>
      <c r="I280" s="38"/>
      <c r="J280" s="238">
        <f t="shared" si="13"/>
        <v>-3374200196</v>
      </c>
      <c r="K280" s="57">
        <f t="shared" si="14"/>
        <v>9.2353775147649819E-3</v>
      </c>
      <c r="L280" s="57"/>
      <c r="M280" s="38">
        <v>1713193760</v>
      </c>
      <c r="N280" s="38">
        <v>4274929400</v>
      </c>
      <c r="O280" s="38">
        <v>-11409800866</v>
      </c>
      <c r="P280" s="38"/>
      <c r="Q280" s="38">
        <v>-13429895738</v>
      </c>
      <c r="R280" s="38"/>
      <c r="S280" s="238">
        <f t="shared" si="12"/>
        <v>-23126502844</v>
      </c>
      <c r="T280" s="224"/>
      <c r="U280" s="57">
        <f>S280/درآمدها!$J$4</f>
        <v>7.2303315933151591E-2</v>
      </c>
    </row>
    <row r="281" spans="1:21" s="218" customFormat="1" ht="42.75" customHeight="1">
      <c r="A281" s="218">
        <v>271</v>
      </c>
      <c r="B281" s="229" t="s">
        <v>203</v>
      </c>
      <c r="C281" s="219"/>
      <c r="D281" s="240">
        <v>0</v>
      </c>
      <c r="E281" s="38"/>
      <c r="F281" s="38">
        <v>15255911643</v>
      </c>
      <c r="G281" s="38"/>
      <c r="H281" s="38">
        <v>-99951742</v>
      </c>
      <c r="I281" s="38"/>
      <c r="J281" s="238">
        <f t="shared" si="13"/>
        <v>15155959901</v>
      </c>
      <c r="K281" s="57">
        <f t="shared" si="14"/>
        <v>-4.1482722765029172E-2</v>
      </c>
      <c r="L281" s="57"/>
      <c r="M281" s="38">
        <v>0</v>
      </c>
      <c r="N281" s="38"/>
      <c r="O281" s="38">
        <v>-483879324</v>
      </c>
      <c r="P281" s="38"/>
      <c r="Q281" s="38">
        <v>-2056228217</v>
      </c>
      <c r="R281" s="38"/>
      <c r="S281" s="238">
        <f t="shared" si="12"/>
        <v>-2540107541</v>
      </c>
      <c r="T281" s="224"/>
      <c r="U281" s="57">
        <f>S281/درآمدها!$J$4</f>
        <v>7.9414600331045113E-3</v>
      </c>
    </row>
    <row r="282" spans="1:21" s="218" customFormat="1" ht="42.75" customHeight="1">
      <c r="A282" s="218">
        <v>272</v>
      </c>
      <c r="B282" s="229" t="s">
        <v>202</v>
      </c>
      <c r="C282" s="219"/>
      <c r="D282" s="240">
        <v>0</v>
      </c>
      <c r="E282" s="38"/>
      <c r="F282" s="38">
        <v>-10202509433</v>
      </c>
      <c r="G282" s="38"/>
      <c r="H282" s="38">
        <v>351884139</v>
      </c>
      <c r="I282" s="38"/>
      <c r="J282" s="238">
        <f t="shared" si="13"/>
        <v>-9850625294</v>
      </c>
      <c r="K282" s="57">
        <f t="shared" si="14"/>
        <v>2.6961720722566987E-2</v>
      </c>
      <c r="L282" s="57"/>
      <c r="M282" s="38">
        <v>0</v>
      </c>
      <c r="N282" s="38"/>
      <c r="O282" s="38">
        <v>678830008</v>
      </c>
      <c r="P282" s="38"/>
      <c r="Q282" s="38">
        <v>6132380547</v>
      </c>
      <c r="R282" s="38"/>
      <c r="S282" s="238">
        <f t="shared" si="12"/>
        <v>6811210555</v>
      </c>
      <c r="T282" s="224"/>
      <c r="U282" s="57">
        <f>S282/درآمدها!$J$4</f>
        <v>-2.1294750527884085E-2</v>
      </c>
    </row>
    <row r="283" spans="1:21" s="218" customFormat="1" ht="42.75" customHeight="1">
      <c r="A283" s="218">
        <v>273</v>
      </c>
      <c r="B283" s="229" t="s">
        <v>201</v>
      </c>
      <c r="C283" s="219"/>
      <c r="D283" s="240">
        <v>0</v>
      </c>
      <c r="E283" s="38"/>
      <c r="F283" s="38">
        <v>-3540107743</v>
      </c>
      <c r="G283" s="38"/>
      <c r="H283" s="38">
        <v>-676235112</v>
      </c>
      <c r="I283" s="38"/>
      <c r="J283" s="238">
        <f t="shared" si="13"/>
        <v>-4216342855</v>
      </c>
      <c r="K283" s="57">
        <f t="shared" si="14"/>
        <v>1.1540369787118282E-2</v>
      </c>
      <c r="L283" s="57"/>
      <c r="M283" s="38">
        <v>4274929400</v>
      </c>
      <c r="N283" s="38"/>
      <c r="O283" s="38">
        <v>-4915712418</v>
      </c>
      <c r="P283" s="38"/>
      <c r="Q283" s="38">
        <v>-336239910</v>
      </c>
      <c r="R283" s="38"/>
      <c r="S283" s="238">
        <f t="shared" si="12"/>
        <v>-977022928</v>
      </c>
      <c r="T283" s="224"/>
      <c r="U283" s="57">
        <f>S283/درآمدها!$J$4</f>
        <v>3.0545905670923508E-3</v>
      </c>
    </row>
    <row r="284" spans="1:21" s="218" customFormat="1" ht="42.75" customHeight="1">
      <c r="A284" s="218">
        <v>274</v>
      </c>
      <c r="B284" s="229" t="s">
        <v>283</v>
      </c>
      <c r="C284" s="219"/>
      <c r="D284" s="240">
        <v>0</v>
      </c>
      <c r="E284" s="38"/>
      <c r="F284" s="38">
        <v>0</v>
      </c>
      <c r="G284" s="38"/>
      <c r="H284" s="38">
        <v>0</v>
      </c>
      <c r="I284" s="38"/>
      <c r="J284" s="238">
        <f t="shared" si="13"/>
        <v>0</v>
      </c>
      <c r="K284" s="57">
        <f t="shared" si="14"/>
        <v>0</v>
      </c>
      <c r="L284" s="57"/>
      <c r="M284" s="38">
        <v>0</v>
      </c>
      <c r="N284" s="38"/>
      <c r="O284" s="38">
        <v>-85177273</v>
      </c>
      <c r="P284" s="38"/>
      <c r="Q284" s="38">
        <v>-161284</v>
      </c>
      <c r="R284" s="38"/>
      <c r="S284" s="238">
        <f t="shared" si="12"/>
        <v>-85338557</v>
      </c>
      <c r="T284" s="224"/>
      <c r="U284" s="57">
        <f>S284/درآمدها!$J$4</f>
        <v>2.6680474301159175E-4</v>
      </c>
    </row>
    <row r="285" spans="1:21" s="218" customFormat="1" ht="42.75" customHeight="1">
      <c r="A285" s="218">
        <v>275</v>
      </c>
      <c r="B285" s="229" t="s">
        <v>388</v>
      </c>
      <c r="C285" s="219"/>
      <c r="D285" s="240">
        <v>0</v>
      </c>
      <c r="E285" s="38"/>
      <c r="F285" s="38">
        <v>-2626096083</v>
      </c>
      <c r="G285" s="38"/>
      <c r="H285" s="38">
        <v>5179874</v>
      </c>
      <c r="I285" s="38"/>
      <c r="J285" s="238">
        <f t="shared" si="13"/>
        <v>-2620916209</v>
      </c>
      <c r="K285" s="57">
        <f t="shared" si="14"/>
        <v>7.1735964728400119E-3</v>
      </c>
      <c r="L285" s="57"/>
      <c r="M285" s="38">
        <v>0</v>
      </c>
      <c r="N285" s="38"/>
      <c r="O285" s="38">
        <v>997531374</v>
      </c>
      <c r="P285" s="38"/>
      <c r="Q285" s="38">
        <v>5179874</v>
      </c>
      <c r="R285" s="38"/>
      <c r="S285" s="238">
        <f t="shared" si="12"/>
        <v>1002711248</v>
      </c>
      <c r="T285" s="224"/>
      <c r="U285" s="57">
        <f>S285/درآمدها!$J$4</f>
        <v>-3.1349032165785555E-3</v>
      </c>
    </row>
    <row r="286" spans="1:21" s="218" customFormat="1" ht="42.75" customHeight="1">
      <c r="A286" s="218">
        <v>276</v>
      </c>
      <c r="B286" s="229" t="s">
        <v>305</v>
      </c>
      <c r="C286" s="219"/>
      <c r="D286" s="240">
        <v>0</v>
      </c>
      <c r="E286" s="38"/>
      <c r="F286" s="38">
        <v>0</v>
      </c>
      <c r="G286" s="38"/>
      <c r="H286" s="38">
        <v>0</v>
      </c>
      <c r="I286" s="38"/>
      <c r="J286" s="238">
        <f t="shared" si="13"/>
        <v>0</v>
      </c>
      <c r="K286" s="57">
        <f t="shared" si="14"/>
        <v>0</v>
      </c>
      <c r="L286" s="57"/>
      <c r="M286" s="38">
        <v>0</v>
      </c>
      <c r="N286" s="38"/>
      <c r="O286" s="38">
        <v>1</v>
      </c>
      <c r="P286" s="38"/>
      <c r="Q286" s="38">
        <v>619197313</v>
      </c>
      <c r="R286" s="38"/>
      <c r="S286" s="238">
        <f t="shared" si="12"/>
        <v>619197314</v>
      </c>
      <c r="T286" s="224"/>
      <c r="U286" s="57">
        <f>S286/درآمدها!$J$4</f>
        <v>-1.9358750140951865E-3</v>
      </c>
    </row>
    <row r="287" spans="1:21" s="218" customFormat="1" ht="42.75" customHeight="1">
      <c r="A287" s="218">
        <v>277</v>
      </c>
      <c r="B287" s="229" t="s">
        <v>285</v>
      </c>
      <c r="C287" s="219"/>
      <c r="D287" s="240">
        <v>0</v>
      </c>
      <c r="E287" s="38"/>
      <c r="F287" s="38">
        <v>0</v>
      </c>
      <c r="G287" s="38"/>
      <c r="H287" s="38">
        <v>0</v>
      </c>
      <c r="I287" s="38"/>
      <c r="J287" s="238">
        <f t="shared" si="13"/>
        <v>0</v>
      </c>
      <c r="K287" s="57">
        <f t="shared" si="14"/>
        <v>0</v>
      </c>
      <c r="L287" s="57"/>
      <c r="M287" s="38">
        <v>0</v>
      </c>
      <c r="N287" s="38"/>
      <c r="O287" s="38">
        <v>0</v>
      </c>
      <c r="P287" s="38"/>
      <c r="Q287" s="38">
        <v>-68958419</v>
      </c>
      <c r="R287" s="38"/>
      <c r="S287" s="238">
        <f t="shared" si="12"/>
        <v>-68958419</v>
      </c>
      <c r="T287" s="224"/>
      <c r="U287" s="57">
        <f>S287/درآمدها!$J$4</f>
        <v>2.1559344224417415E-4</v>
      </c>
    </row>
    <row r="288" spans="1:21" s="218" customFormat="1" ht="42.75" customHeight="1">
      <c r="A288" s="218">
        <v>278</v>
      </c>
      <c r="B288" s="229" t="s">
        <v>284</v>
      </c>
      <c r="C288" s="219"/>
      <c r="D288" s="240">
        <v>0</v>
      </c>
      <c r="E288" s="38"/>
      <c r="F288" s="38">
        <v>0</v>
      </c>
      <c r="G288" s="38"/>
      <c r="H288" s="38">
        <v>0</v>
      </c>
      <c r="I288" s="38"/>
      <c r="J288" s="238">
        <f t="shared" si="13"/>
        <v>0</v>
      </c>
      <c r="K288" s="57">
        <f t="shared" si="14"/>
        <v>0</v>
      </c>
      <c r="L288" s="57"/>
      <c r="M288" s="38">
        <v>0</v>
      </c>
      <c r="N288" s="38"/>
      <c r="O288" s="38">
        <v>0</v>
      </c>
      <c r="P288" s="38"/>
      <c r="Q288" s="38">
        <v>-596621249</v>
      </c>
      <c r="R288" s="38"/>
      <c r="S288" s="238">
        <f t="shared" si="12"/>
        <v>-596621249</v>
      </c>
      <c r="T288" s="224"/>
      <c r="U288" s="57">
        <f>S288/درآمدها!$J$4</f>
        <v>1.865292601733351E-3</v>
      </c>
    </row>
    <row r="289" spans="1:21" s="218" customFormat="1" ht="42.75" customHeight="1">
      <c r="A289" s="218">
        <v>279</v>
      </c>
      <c r="B289" s="229" t="s">
        <v>277</v>
      </c>
      <c r="C289" s="219"/>
      <c r="D289" s="240">
        <v>0</v>
      </c>
      <c r="E289" s="38"/>
      <c r="F289" s="38">
        <v>0</v>
      </c>
      <c r="G289" s="38"/>
      <c r="H289" s="38">
        <v>0</v>
      </c>
      <c r="I289" s="38"/>
      <c r="J289" s="238">
        <f t="shared" si="13"/>
        <v>0</v>
      </c>
      <c r="K289" s="57">
        <f t="shared" si="14"/>
        <v>0</v>
      </c>
      <c r="L289" s="57"/>
      <c r="M289" s="38">
        <v>0</v>
      </c>
      <c r="N289" s="38"/>
      <c r="O289" s="38">
        <v>0</v>
      </c>
      <c r="P289" s="38"/>
      <c r="Q289" s="38">
        <v>-35261517</v>
      </c>
      <c r="R289" s="38"/>
      <c r="S289" s="238">
        <f t="shared" si="12"/>
        <v>-35261517</v>
      </c>
      <c r="T289" s="224"/>
      <c r="U289" s="57">
        <f>S289/درآمدها!$J$4</f>
        <v>1.1024254817648103E-4</v>
      </c>
    </row>
    <row r="290" spans="1:21" s="218" customFormat="1" ht="42.75" customHeight="1">
      <c r="B290" s="229" t="s">
        <v>349</v>
      </c>
      <c r="C290" s="219"/>
      <c r="D290" s="240">
        <v>0</v>
      </c>
      <c r="E290" s="38"/>
      <c r="F290" s="38">
        <v>0</v>
      </c>
      <c r="G290" s="38"/>
      <c r="H290" s="38">
        <v>0</v>
      </c>
      <c r="I290" s="38"/>
      <c r="J290" s="238">
        <f t="shared" si="13"/>
        <v>0</v>
      </c>
      <c r="K290" s="57">
        <f t="shared" si="14"/>
        <v>0</v>
      </c>
      <c r="L290" s="57"/>
      <c r="M290" s="38">
        <v>0</v>
      </c>
      <c r="N290" s="38"/>
      <c r="O290" s="38">
        <v>0</v>
      </c>
      <c r="P290" s="38"/>
      <c r="Q290" s="38">
        <v>-163843747</v>
      </c>
      <c r="R290" s="38"/>
      <c r="S290" s="238">
        <f t="shared" si="12"/>
        <v>-163843747</v>
      </c>
      <c r="T290" s="224"/>
      <c r="U290" s="57">
        <f>S290/درآمدها!$J$4</f>
        <v>5.122454649941088E-4</v>
      </c>
    </row>
    <row r="291" spans="1:21" s="218" customFormat="1" ht="42.75" customHeight="1">
      <c r="B291" s="229" t="s">
        <v>375</v>
      </c>
      <c r="C291" s="219"/>
      <c r="D291" s="240">
        <v>0</v>
      </c>
      <c r="E291" s="38"/>
      <c r="F291" s="38">
        <v>2319601120</v>
      </c>
      <c r="G291" s="38"/>
      <c r="H291" s="38">
        <v>0</v>
      </c>
      <c r="I291" s="38"/>
      <c r="J291" s="238">
        <f t="shared" si="13"/>
        <v>2319601120</v>
      </c>
      <c r="K291" s="57">
        <f t="shared" si="14"/>
        <v>-6.3488799663597873E-3</v>
      </c>
      <c r="L291" s="57"/>
      <c r="M291" s="38">
        <v>0</v>
      </c>
      <c r="N291" s="38"/>
      <c r="O291" s="38">
        <v>1</v>
      </c>
      <c r="P291" s="38"/>
      <c r="Q291" s="38">
        <v>-8505795</v>
      </c>
      <c r="R291" s="38"/>
      <c r="S291" s="238">
        <f t="shared" si="12"/>
        <v>-8505794</v>
      </c>
      <c r="T291" s="224"/>
      <c r="U291" s="57">
        <f>S291/درآمدها!$J$4</f>
        <v>2.6592741453075412E-5</v>
      </c>
    </row>
    <row r="292" spans="1:21" s="218" customFormat="1" ht="42.75" customHeight="1">
      <c r="B292" s="229" t="s">
        <v>290</v>
      </c>
      <c r="C292" s="219"/>
      <c r="D292" s="240">
        <v>0</v>
      </c>
      <c r="E292" s="38"/>
      <c r="F292" s="38">
        <v>0</v>
      </c>
      <c r="G292" s="38"/>
      <c r="H292" s="38">
        <v>0</v>
      </c>
      <c r="I292" s="38"/>
      <c r="J292" s="238">
        <f t="shared" si="13"/>
        <v>0</v>
      </c>
      <c r="K292" s="57">
        <f t="shared" si="14"/>
        <v>0</v>
      </c>
      <c r="L292" s="57"/>
      <c r="M292" s="38">
        <v>0</v>
      </c>
      <c r="N292" s="38"/>
      <c r="O292" s="38">
        <v>0</v>
      </c>
      <c r="P292" s="38"/>
      <c r="Q292" s="38">
        <v>-728606161</v>
      </c>
      <c r="R292" s="38"/>
      <c r="S292" s="238">
        <f t="shared" si="12"/>
        <v>-728606161</v>
      </c>
      <c r="T292" s="224"/>
      <c r="U292" s="57">
        <f>S292/درآمدها!$J$4</f>
        <v>2.2779337544020979E-3</v>
      </c>
    </row>
    <row r="293" spans="1:21" s="218" customFormat="1" ht="42.75" customHeight="1">
      <c r="B293" s="229" t="s">
        <v>268</v>
      </c>
      <c r="C293" s="219"/>
      <c r="D293" s="240">
        <v>0</v>
      </c>
      <c r="E293" s="38"/>
      <c r="F293" s="38">
        <v>0</v>
      </c>
      <c r="G293" s="38"/>
      <c r="H293" s="38">
        <v>0</v>
      </c>
      <c r="I293" s="38"/>
      <c r="J293" s="238">
        <f t="shared" si="13"/>
        <v>0</v>
      </c>
      <c r="K293" s="57">
        <f t="shared" si="14"/>
        <v>0</v>
      </c>
      <c r="L293" s="57"/>
      <c r="M293" s="38">
        <v>0</v>
      </c>
      <c r="N293" s="38"/>
      <c r="O293" s="38">
        <v>0</v>
      </c>
      <c r="P293" s="38"/>
      <c r="Q293" s="38">
        <v>0</v>
      </c>
      <c r="R293" s="38"/>
      <c r="S293" s="238">
        <f t="shared" si="12"/>
        <v>0</v>
      </c>
      <c r="T293" s="224"/>
      <c r="U293" s="57">
        <f>S293/درآمدها!$J$4</f>
        <v>0</v>
      </c>
    </row>
    <row r="294" spans="1:21" s="218" customFormat="1" ht="42.75" customHeight="1">
      <c r="B294" s="229" t="s">
        <v>443</v>
      </c>
      <c r="C294" s="219"/>
      <c r="D294" s="240">
        <v>0</v>
      </c>
      <c r="E294" s="38"/>
      <c r="F294" s="38">
        <v>-13116679639</v>
      </c>
      <c r="G294" s="38"/>
      <c r="H294" s="38">
        <v>0</v>
      </c>
      <c r="I294" s="38"/>
      <c r="J294" s="238">
        <f t="shared" si="13"/>
        <v>-13116679639</v>
      </c>
      <c r="K294" s="57">
        <f t="shared" si="14"/>
        <v>3.5901096902904765E-2</v>
      </c>
      <c r="L294" s="57"/>
      <c r="M294" s="38">
        <v>0</v>
      </c>
      <c r="N294" s="38"/>
      <c r="O294" s="38">
        <v>-13116679639</v>
      </c>
      <c r="P294" s="38"/>
      <c r="Q294" s="38">
        <v>0</v>
      </c>
      <c r="R294" s="38"/>
      <c r="S294" s="238">
        <f t="shared" si="12"/>
        <v>-13116679639</v>
      </c>
      <c r="T294" s="224"/>
      <c r="U294" s="57">
        <f>S294/درآمدها!$J$4</f>
        <v>4.1008337418322799E-2</v>
      </c>
    </row>
    <row r="295" spans="1:21" s="218" customFormat="1" ht="42.75" customHeight="1">
      <c r="B295" s="229" t="s">
        <v>428</v>
      </c>
      <c r="C295" s="219"/>
      <c r="D295" s="240">
        <v>0</v>
      </c>
      <c r="E295" s="38"/>
      <c r="F295" s="38">
        <v>0</v>
      </c>
      <c r="G295" s="38"/>
      <c r="H295" s="38">
        <v>0</v>
      </c>
      <c r="I295" s="38"/>
      <c r="J295" s="238">
        <f t="shared" si="13"/>
        <v>0</v>
      </c>
      <c r="K295" s="57">
        <f t="shared" si="14"/>
        <v>0</v>
      </c>
      <c r="L295" s="57"/>
      <c r="M295" s="38">
        <v>0</v>
      </c>
      <c r="N295" s="38"/>
      <c r="O295" s="38">
        <v>0</v>
      </c>
      <c r="P295" s="38"/>
      <c r="Q295" s="38">
        <v>-23585500</v>
      </c>
      <c r="R295" s="38"/>
      <c r="S295" s="238">
        <f t="shared" si="12"/>
        <v>-23585500</v>
      </c>
      <c r="T295" s="224"/>
      <c r="U295" s="57">
        <f>S295/درآمدها!$J$4</f>
        <v>7.3738336896180432E-5</v>
      </c>
    </row>
    <row r="296" spans="1:21" s="218" customFormat="1" ht="42.75" customHeight="1">
      <c r="B296" s="229" t="s">
        <v>429</v>
      </c>
      <c r="C296" s="219"/>
      <c r="D296" s="240">
        <v>0</v>
      </c>
      <c r="E296" s="38"/>
      <c r="F296" s="38">
        <v>-870251329</v>
      </c>
      <c r="G296" s="38"/>
      <c r="H296" s="38">
        <v>-366843</v>
      </c>
      <c r="I296" s="38"/>
      <c r="J296" s="238">
        <f t="shared" si="13"/>
        <v>-870618172</v>
      </c>
      <c r="K296" s="57">
        <f t="shared" si="14"/>
        <v>2.3829313681998825E-3</v>
      </c>
      <c r="L296" s="57"/>
      <c r="M296" s="38">
        <v>0</v>
      </c>
      <c r="N296" s="38"/>
      <c r="O296" s="38">
        <v>0</v>
      </c>
      <c r="P296" s="38"/>
      <c r="Q296" s="38">
        <v>2419244</v>
      </c>
      <c r="R296" s="38"/>
      <c r="S296" s="238">
        <f t="shared" si="12"/>
        <v>2419244</v>
      </c>
      <c r="T296" s="224"/>
      <c r="U296" s="57">
        <f>S296/درآمدها!$J$4</f>
        <v>-7.5635890316534787E-6</v>
      </c>
    </row>
    <row r="297" spans="1:21" s="218" customFormat="1" ht="42.75" customHeight="1">
      <c r="B297" s="229" t="s">
        <v>341</v>
      </c>
      <c r="C297" s="219"/>
      <c r="D297" s="240">
        <v>0</v>
      </c>
      <c r="E297" s="38"/>
      <c r="F297" s="38">
        <v>0</v>
      </c>
      <c r="G297" s="38"/>
      <c r="H297" s="38">
        <v>0</v>
      </c>
      <c r="I297" s="38"/>
      <c r="J297" s="238">
        <f t="shared" si="13"/>
        <v>0</v>
      </c>
      <c r="K297" s="57">
        <f t="shared" si="14"/>
        <v>0</v>
      </c>
      <c r="L297" s="57"/>
      <c r="M297" s="38">
        <v>0</v>
      </c>
      <c r="N297" s="38"/>
      <c r="O297" s="38">
        <v>0</v>
      </c>
      <c r="P297" s="38"/>
      <c r="Q297" s="38">
        <v>0</v>
      </c>
      <c r="R297" s="38"/>
      <c r="S297" s="238">
        <f t="shared" si="12"/>
        <v>0</v>
      </c>
      <c r="T297" s="224"/>
      <c r="U297" s="57">
        <f>S297/درآمدها!$J$4</f>
        <v>0</v>
      </c>
    </row>
    <row r="298" spans="1:21" s="218" customFormat="1" ht="42.75" customHeight="1">
      <c r="B298" s="229" t="s">
        <v>302</v>
      </c>
      <c r="C298" s="219"/>
      <c r="D298" s="240">
        <v>0</v>
      </c>
      <c r="E298" s="38"/>
      <c r="F298" s="38">
        <v>0</v>
      </c>
      <c r="G298" s="38"/>
      <c r="H298" s="38">
        <v>0</v>
      </c>
      <c r="I298" s="38"/>
      <c r="J298" s="238">
        <f t="shared" si="13"/>
        <v>0</v>
      </c>
      <c r="K298" s="57">
        <f t="shared" si="14"/>
        <v>0</v>
      </c>
      <c r="L298" s="57"/>
      <c r="M298" s="38">
        <v>0</v>
      </c>
      <c r="N298" s="38"/>
      <c r="O298" s="38">
        <v>0</v>
      </c>
      <c r="P298" s="38"/>
      <c r="Q298" s="38">
        <v>0</v>
      </c>
      <c r="R298" s="38"/>
      <c r="S298" s="238">
        <f t="shared" si="12"/>
        <v>0</v>
      </c>
      <c r="T298" s="224"/>
      <c r="U298" s="57">
        <f>S298/درآمدها!$J$4</f>
        <v>0</v>
      </c>
    </row>
    <row r="299" spans="1:21" s="218" customFormat="1" ht="42.75" customHeight="1">
      <c r="B299" s="229" t="s">
        <v>385</v>
      </c>
      <c r="C299" s="219"/>
      <c r="D299" s="240">
        <v>0</v>
      </c>
      <c r="E299" s="38"/>
      <c r="F299" s="38">
        <v>40020117117</v>
      </c>
      <c r="G299" s="38"/>
      <c r="H299" s="38">
        <v>-560751151</v>
      </c>
      <c r="I299" s="38"/>
      <c r="J299" s="238">
        <f t="shared" si="13"/>
        <v>39459365966</v>
      </c>
      <c r="K299" s="57">
        <f t="shared" si="14"/>
        <v>-0.10800252504913285</v>
      </c>
      <c r="L299" s="57"/>
      <c r="M299" s="38">
        <v>0</v>
      </c>
      <c r="N299" s="38"/>
      <c r="O299" s="38">
        <v>0</v>
      </c>
      <c r="P299" s="38"/>
      <c r="Q299" s="38">
        <v>-560751151</v>
      </c>
      <c r="R299" s="38"/>
      <c r="S299" s="238">
        <f t="shared" si="12"/>
        <v>-560751151</v>
      </c>
      <c r="T299" s="224"/>
      <c r="U299" s="57">
        <f>S299/درآمدها!$J$4</f>
        <v>1.7531473696703035E-3</v>
      </c>
    </row>
    <row r="300" spans="1:21" s="218" customFormat="1" ht="42.6" customHeight="1">
      <c r="B300" s="229" t="s">
        <v>234</v>
      </c>
      <c r="C300" s="219"/>
      <c r="D300" s="240">
        <v>0</v>
      </c>
      <c r="E300" s="38"/>
      <c r="F300" s="38">
        <v>0</v>
      </c>
      <c r="G300" s="38"/>
      <c r="H300" s="38">
        <v>0</v>
      </c>
      <c r="I300" s="38"/>
      <c r="J300" s="238">
        <f t="shared" si="13"/>
        <v>0</v>
      </c>
      <c r="K300" s="57">
        <f t="shared" si="14"/>
        <v>0</v>
      </c>
      <c r="L300" s="57"/>
      <c r="M300" s="38">
        <v>0</v>
      </c>
      <c r="N300" s="38"/>
      <c r="O300" s="38">
        <v>0</v>
      </c>
      <c r="P300" s="38"/>
      <c r="Q300" s="38">
        <v>0</v>
      </c>
      <c r="R300" s="38"/>
      <c r="S300" s="238">
        <f t="shared" si="12"/>
        <v>0</v>
      </c>
      <c r="T300" s="224"/>
      <c r="U300" s="57">
        <f>S300/درآمدها!$J$4</f>
        <v>0</v>
      </c>
    </row>
    <row r="301" spans="1:21" s="233" customFormat="1" ht="24.75" customHeight="1" thickBot="1">
      <c r="B301" s="229" t="s">
        <v>2</v>
      </c>
      <c r="C301" s="219"/>
      <c r="D301" s="234">
        <f>SUM(D11:D300)</f>
        <v>31209646208</v>
      </c>
      <c r="E301" s="38"/>
      <c r="F301" s="234">
        <f>SUM(F11:F300)</f>
        <v>-298619284054</v>
      </c>
      <c r="G301" s="38"/>
      <c r="H301" s="234">
        <f>SUM(H11:H300)</f>
        <v>-110720531169</v>
      </c>
      <c r="I301" s="38"/>
      <c r="J301" s="235">
        <f>SUM(J11:J300)</f>
        <v>-378130169015</v>
      </c>
      <c r="K301" s="70">
        <f>SUM(K11:K300)</f>
        <v>1.0349637418417768</v>
      </c>
      <c r="L301" s="57"/>
      <c r="M301" s="234">
        <f>SUM(M11:M300)</f>
        <v>399707870746</v>
      </c>
      <c r="N301" s="38">
        <v>367667282138</v>
      </c>
      <c r="O301" s="234">
        <f>SUM(O11:O300)</f>
        <v>-715351323197</v>
      </c>
      <c r="P301" s="38"/>
      <c r="Q301" s="234">
        <f>SUM(Q11:Q300)</f>
        <v>-71407666990</v>
      </c>
      <c r="R301" s="38"/>
      <c r="S301" s="234">
        <f>SUM(S11:S300)</f>
        <v>-387051119441</v>
      </c>
      <c r="T301" s="224"/>
      <c r="U301" s="70">
        <f>SUM(U11:U300)</f>
        <v>1.2100869534834637</v>
      </c>
    </row>
    <row r="302" spans="1:21" ht="25.5" customHeight="1" thickTop="1">
      <c r="B302" s="229"/>
      <c r="E302" s="38"/>
      <c r="G302" s="38"/>
      <c r="I302" s="38"/>
      <c r="L302" s="57"/>
      <c r="N302" s="38"/>
      <c r="O302" s="236"/>
      <c r="P302" s="38"/>
      <c r="Q302" s="236"/>
      <c r="R302" s="38"/>
      <c r="S302" s="236"/>
      <c r="T302" s="224"/>
    </row>
    <row r="303" spans="1:21" ht="27.6" customHeight="1"/>
    <row r="304" spans="1:21" s="237" customFormat="1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2:21" s="237" customFormat="1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</sheetData>
  <autoFilter ref="A8:B301" xr:uid="{00000000-0001-0000-0900-000000000000}"/>
  <mergeCells count="16">
    <mergeCell ref="D7:K7"/>
    <mergeCell ref="B8:B10"/>
    <mergeCell ref="C8:C10"/>
    <mergeCell ref="B1:U1"/>
    <mergeCell ref="B2:U2"/>
    <mergeCell ref="B3:U3"/>
    <mergeCell ref="D8:D9"/>
    <mergeCell ref="F8:F9"/>
    <mergeCell ref="H8:H9"/>
    <mergeCell ref="M8:M9"/>
    <mergeCell ref="O8:O9"/>
    <mergeCell ref="Q8:Q9"/>
    <mergeCell ref="J8:K9"/>
    <mergeCell ref="S8:U9"/>
    <mergeCell ref="B5:U5"/>
    <mergeCell ref="M7:U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21.75"/>
  <cols>
    <col min="1" max="1" width="34.42578125" style="149" bestFit="1" customWidth="1"/>
    <col min="2" max="2" width="0.42578125" style="149" customWidth="1"/>
    <col min="3" max="3" width="18.140625" style="149" bestFit="1" customWidth="1"/>
    <col min="4" max="4" width="0.7109375" style="149" customWidth="1"/>
    <col min="5" max="5" width="20" style="149" bestFit="1" customWidth="1"/>
    <col min="6" max="6" width="0.5703125" style="149" customWidth="1"/>
    <col min="7" max="7" width="17" style="149" bestFit="1" customWidth="1"/>
    <col min="8" max="8" width="0.5703125" style="149" customWidth="1"/>
    <col min="9" max="9" width="20.42578125" style="149" bestFit="1" customWidth="1"/>
    <col min="10" max="10" width="0.42578125" style="149" customWidth="1"/>
    <col min="11" max="11" width="18.140625" style="149" bestFit="1" customWidth="1"/>
    <col min="12" max="12" width="0.5703125" style="149" customWidth="1"/>
    <col min="13" max="13" width="17.7109375" style="149" bestFit="1" customWidth="1"/>
    <col min="14" max="14" width="0.85546875" style="149" customWidth="1"/>
    <col min="15" max="15" width="19.28515625" style="149" bestFit="1" customWidth="1"/>
    <col min="16" max="16" width="0.5703125" style="149" customWidth="1"/>
    <col min="17" max="17" width="19.28515625" style="149" bestFit="1" customWidth="1"/>
    <col min="18" max="18" width="9.140625" style="1"/>
    <col min="19" max="19" width="12.7109375" style="1" bestFit="1" customWidth="1"/>
    <col min="20" max="16384" width="9.140625" style="1"/>
  </cols>
  <sheetData>
    <row r="1" spans="1:17" ht="21" customHeight="1">
      <c r="A1" s="289" t="s">
        <v>87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8" customHeight="1">
      <c r="A2" s="289" t="s">
        <v>53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7" ht="19.5" customHeight="1">
      <c r="A3" s="289" t="str">
        <f>' سهام'!B3</f>
        <v>برای ماه منتهی به 1402/11/30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ht="19.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>
      <c r="A5" s="275" t="s">
        <v>29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7" ht="4.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2.5" customHeight="1" thickBot="1">
      <c r="A7" s="175"/>
      <c r="B7" s="79"/>
      <c r="C7" s="317" t="str">
        <f>'درآمد سود سهام'!$I$7</f>
        <v>طی  بهمن ماه</v>
      </c>
      <c r="D7" s="276"/>
      <c r="E7" s="276"/>
      <c r="F7" s="276"/>
      <c r="G7" s="276"/>
      <c r="H7" s="276"/>
      <c r="I7" s="276"/>
      <c r="J7" s="81"/>
      <c r="K7" s="318" t="str">
        <f>'درآمد سود سهام'!$O$7</f>
        <v>از ابتدای سال مالی تا پایان بهمن ماه</v>
      </c>
      <c r="L7" s="276"/>
      <c r="M7" s="276"/>
      <c r="N7" s="276"/>
      <c r="O7" s="276"/>
      <c r="P7" s="276"/>
      <c r="Q7" s="276"/>
    </row>
    <row r="8" spans="1:17" ht="15.75" customHeight="1">
      <c r="A8" s="313"/>
      <c r="B8" s="314"/>
      <c r="C8" s="315" t="s">
        <v>15</v>
      </c>
      <c r="D8" s="315"/>
      <c r="E8" s="315" t="s">
        <v>13</v>
      </c>
      <c r="F8" s="313"/>
      <c r="G8" s="315" t="s">
        <v>14</v>
      </c>
      <c r="H8" s="313"/>
      <c r="I8" s="315" t="s">
        <v>2</v>
      </c>
      <c r="J8" s="78"/>
      <c r="K8" s="315" t="s">
        <v>15</v>
      </c>
      <c r="L8" s="315"/>
      <c r="M8" s="315" t="s">
        <v>13</v>
      </c>
      <c r="N8" s="313"/>
      <c r="O8" s="315" t="s">
        <v>14</v>
      </c>
      <c r="P8" s="313"/>
      <c r="Q8" s="315" t="s">
        <v>2</v>
      </c>
    </row>
    <row r="9" spans="1:17" ht="12" customHeight="1">
      <c r="A9" s="314"/>
      <c r="B9" s="314"/>
      <c r="C9" s="316"/>
      <c r="D9" s="316"/>
      <c r="E9" s="316"/>
      <c r="F9" s="314"/>
      <c r="G9" s="316"/>
      <c r="H9" s="314"/>
      <c r="I9" s="316"/>
      <c r="J9" s="78"/>
      <c r="K9" s="316"/>
      <c r="L9" s="316"/>
      <c r="M9" s="316"/>
      <c r="N9" s="314"/>
      <c r="O9" s="316"/>
      <c r="P9" s="314"/>
      <c r="Q9" s="316"/>
    </row>
    <row r="10" spans="1:17" ht="14.25" customHeight="1" thickBot="1">
      <c r="A10" s="314"/>
      <c r="B10" s="314"/>
      <c r="C10" s="177" t="s">
        <v>60</v>
      </c>
      <c r="D10" s="316"/>
      <c r="E10" s="177" t="s">
        <v>57</v>
      </c>
      <c r="F10" s="314"/>
      <c r="G10" s="177" t="s">
        <v>58</v>
      </c>
      <c r="H10" s="314"/>
      <c r="I10" s="276"/>
      <c r="J10" s="82"/>
      <c r="K10" s="177" t="s">
        <v>60</v>
      </c>
      <c r="L10" s="316"/>
      <c r="M10" s="177" t="s">
        <v>57</v>
      </c>
      <c r="N10" s="314"/>
      <c r="O10" s="177" t="s">
        <v>58</v>
      </c>
      <c r="P10" s="314"/>
      <c r="Q10" s="276"/>
    </row>
    <row r="11" spans="1:17" ht="21" customHeight="1">
      <c r="A11" s="178"/>
      <c r="B11" s="116"/>
      <c r="C11" s="146">
        <v>0</v>
      </c>
      <c r="D11" s="146"/>
      <c r="E11" s="146">
        <v>0</v>
      </c>
      <c r="F11" s="146"/>
      <c r="G11" s="146">
        <v>0</v>
      </c>
      <c r="H11" s="146"/>
      <c r="I11" s="146">
        <f>C11+E11+G11</f>
        <v>0</v>
      </c>
      <c r="J11" s="146"/>
      <c r="K11" s="146">
        <v>0</v>
      </c>
      <c r="L11" s="146"/>
      <c r="M11" s="146">
        <v>0</v>
      </c>
      <c r="N11" s="146"/>
      <c r="O11" s="146">
        <v>0</v>
      </c>
      <c r="P11" s="146">
        <v>1228793</v>
      </c>
      <c r="Q11" s="146">
        <f>O11+M11+K11</f>
        <v>0</v>
      </c>
    </row>
    <row r="12" spans="1:17" ht="21" customHeight="1" thickBot="1">
      <c r="A12" s="179" t="s">
        <v>2</v>
      </c>
      <c r="B12" s="180"/>
      <c r="C12" s="181">
        <f>SUM(C11:C11)</f>
        <v>0</v>
      </c>
      <c r="D12" s="182" t="e">
        <f>SUM(#REF!)</f>
        <v>#REF!</v>
      </c>
      <c r="E12" s="181">
        <f>SUM(E11:E11)</f>
        <v>0</v>
      </c>
      <c r="F12" s="182" t="e">
        <f>SUM(#REF!)</f>
        <v>#REF!</v>
      </c>
      <c r="G12" s="181">
        <f>SUM(G11:G11)</f>
        <v>0</v>
      </c>
      <c r="H12" s="182" t="e">
        <f>SUM(#REF!)</f>
        <v>#REF!</v>
      </c>
      <c r="I12" s="181">
        <f>SUM(I11:I11)</f>
        <v>0</v>
      </c>
      <c r="J12" s="182" t="e">
        <f>SUM(#REF!)</f>
        <v>#REF!</v>
      </c>
      <c r="K12" s="181">
        <v>0</v>
      </c>
      <c r="L12" s="182" t="e">
        <v>#REF!</v>
      </c>
      <c r="M12" s="181">
        <f>SUM(M11)</f>
        <v>0</v>
      </c>
      <c r="N12" s="182" t="e">
        <v>#REF!</v>
      </c>
      <c r="O12" s="181">
        <f>SUM(O11)</f>
        <v>0</v>
      </c>
      <c r="P12" s="182" t="e">
        <v>#REF!</v>
      </c>
      <c r="Q12" s="181">
        <f>SUM(Q11)</f>
        <v>0</v>
      </c>
    </row>
    <row r="13" spans="1:17" ht="22.5" thickTop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>
      <c r="I14" s="183"/>
      <c r="O14" s="184"/>
      <c r="Q14" s="184"/>
    </row>
    <row r="15" spans="1:17">
      <c r="O15" s="183"/>
      <c r="Q15" s="183"/>
    </row>
    <row r="16" spans="1:17">
      <c r="I16" s="183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15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21.75"/>
  <cols>
    <col min="1" max="1" width="32.140625" style="149" customWidth="1"/>
    <col min="2" max="2" width="0.7109375" style="149" customWidth="1"/>
    <col min="3" max="3" width="22.85546875" style="149" customWidth="1"/>
    <col min="4" max="4" width="0.7109375" style="149" customWidth="1"/>
    <col min="5" max="5" width="18.42578125" style="170" customWidth="1"/>
    <col min="6" max="6" width="1.42578125" style="170" customWidth="1"/>
    <col min="7" max="7" width="21.7109375" style="170" customWidth="1"/>
    <col min="8" max="8" width="1.42578125" style="170" customWidth="1"/>
    <col min="9" max="9" width="26.140625" style="170" customWidth="1"/>
    <col min="10" max="10" width="1.28515625" style="149" customWidth="1"/>
    <col min="11" max="11" width="22" style="149" customWidth="1"/>
    <col min="12" max="12" width="0.7109375" style="1" customWidth="1"/>
    <col min="13" max="16384" width="9.140625" style="1"/>
  </cols>
  <sheetData>
    <row r="1" spans="1:12" ht="22.5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22.5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22.5">
      <c r="A3" s="324" t="str">
        <f>' سهام'!B3</f>
        <v>برای ماه منتهی به 1402/11/30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2" ht="22.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>
      <c r="A5" s="321" t="s">
        <v>30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</row>
    <row r="6" spans="1:12" ht="22.5" thickBot="1">
      <c r="A6" s="76"/>
      <c r="B6" s="76"/>
      <c r="C6" s="76"/>
      <c r="D6" s="75"/>
      <c r="E6" s="77"/>
      <c r="F6" s="77"/>
      <c r="G6" s="77"/>
      <c r="H6" s="77"/>
      <c r="I6" s="77"/>
      <c r="J6" s="76"/>
      <c r="K6" s="76"/>
      <c r="L6" s="21"/>
    </row>
    <row r="7" spans="1:12" ht="37.5" customHeight="1" thickBot="1">
      <c r="A7" s="319" t="s">
        <v>20</v>
      </c>
      <c r="B7" s="319"/>
      <c r="C7" s="319"/>
      <c r="D7" s="81"/>
      <c r="E7" s="320" t="str">
        <f>'درآمد سود سهام'!$I$7</f>
        <v>طی  بهمن ماه</v>
      </c>
      <c r="F7" s="320"/>
      <c r="G7" s="320"/>
      <c r="H7" s="320"/>
      <c r="I7" s="322" t="str">
        <f>'درآمد سود سهام'!$O$7</f>
        <v>از ابتدای سال مالی تا پایان بهمن ماه</v>
      </c>
      <c r="J7" s="323"/>
      <c r="K7" s="323"/>
      <c r="L7" s="323"/>
    </row>
    <row r="8" spans="1:12" ht="37.5">
      <c r="A8" s="185" t="s">
        <v>16</v>
      </c>
      <c r="B8" s="81"/>
      <c r="C8" s="185" t="s">
        <v>9</v>
      </c>
      <c r="D8" s="78"/>
      <c r="E8" s="186" t="s">
        <v>17</v>
      </c>
      <c r="F8" s="187"/>
      <c r="G8" s="186" t="s">
        <v>18</v>
      </c>
      <c r="H8" s="188"/>
      <c r="I8" s="186" t="s">
        <v>17</v>
      </c>
      <c r="J8" s="81"/>
      <c r="K8" s="185" t="s">
        <v>18</v>
      </c>
      <c r="L8" s="20"/>
    </row>
    <row r="9" spans="1:12" ht="27" customHeight="1">
      <c r="A9" s="189" t="s">
        <v>215</v>
      </c>
      <c r="B9" s="116"/>
      <c r="C9" s="94" t="s">
        <v>216</v>
      </c>
      <c r="D9" s="116"/>
      <c r="E9" s="96">
        <v>58340959</v>
      </c>
      <c r="F9" s="116"/>
      <c r="G9" s="190">
        <f>E9/$E$12</f>
        <v>0.99990061144442677</v>
      </c>
      <c r="H9" s="116"/>
      <c r="I9" s="96">
        <v>436557132</v>
      </c>
      <c r="J9" s="116"/>
      <c r="K9" s="190">
        <f>I9/$I$12</f>
        <v>0.99989354416951903</v>
      </c>
      <c r="L9" s="20"/>
    </row>
    <row r="10" spans="1:12" ht="27" customHeight="1">
      <c r="A10" s="189" t="s">
        <v>238</v>
      </c>
      <c r="B10" s="116"/>
      <c r="C10" s="191" t="s">
        <v>239</v>
      </c>
      <c r="D10" s="116"/>
      <c r="E10" s="96">
        <v>1650</v>
      </c>
      <c r="F10" s="116"/>
      <c r="G10" s="190">
        <f t="shared" ref="G10:G11" si="0">E10/$E$12</f>
        <v>2.8279206189999453E-5</v>
      </c>
      <c r="H10" s="116"/>
      <c r="I10" s="96">
        <v>13224</v>
      </c>
      <c r="J10" s="116"/>
      <c r="K10" s="190">
        <f t="shared" ref="K10:K11" si="1">I10/$I$12</f>
        <v>3.0288343171765475E-5</v>
      </c>
      <c r="L10" s="20"/>
    </row>
    <row r="11" spans="1:12" ht="27" customHeight="1" thickBot="1">
      <c r="A11" s="189" t="s">
        <v>240</v>
      </c>
      <c r="B11" s="116"/>
      <c r="C11" s="94" t="s">
        <v>241</v>
      </c>
      <c r="D11" s="116"/>
      <c r="E11" s="96">
        <v>4149</v>
      </c>
      <c r="F11" s="116"/>
      <c r="G11" s="190">
        <f t="shared" si="0"/>
        <v>7.1109349383216802E-5</v>
      </c>
      <c r="H11" s="116"/>
      <c r="I11" s="96">
        <v>33255</v>
      </c>
      <c r="J11" s="116"/>
      <c r="K11" s="190">
        <f t="shared" si="1"/>
        <v>7.6167487309215134E-5</v>
      </c>
      <c r="L11" s="20"/>
    </row>
    <row r="12" spans="1:12" ht="22.5" thickBot="1">
      <c r="A12" s="179" t="s">
        <v>2</v>
      </c>
      <c r="B12" s="180"/>
      <c r="D12" s="192"/>
      <c r="E12" s="193">
        <f>SUM(E9:E11)</f>
        <v>58346758</v>
      </c>
      <c r="F12" s="116"/>
      <c r="G12" s="194">
        <f>SUM(G9:G11)</f>
        <v>1</v>
      </c>
      <c r="H12" s="116"/>
      <c r="I12" s="193">
        <f>SUM(I9:I11)</f>
        <v>436603611</v>
      </c>
      <c r="J12" s="116"/>
      <c r="K12" s="194">
        <f>SUM(K9:K11)</f>
        <v>1</v>
      </c>
      <c r="L12" s="20"/>
    </row>
    <row r="13" spans="1:12" ht="22.5" thickTop="1">
      <c r="F13" s="116"/>
      <c r="H13" s="116"/>
      <c r="J13" s="116"/>
    </row>
    <row r="14" spans="1:12">
      <c r="F14" s="116"/>
      <c r="H14" s="116"/>
      <c r="J14" s="116"/>
    </row>
    <row r="15" spans="1:12">
      <c r="E15" s="206"/>
      <c r="I15" s="206"/>
    </row>
  </sheetData>
  <autoFilter ref="A8:L8" xr:uid="{00000000-0009-0000-0000-00000B000000}">
    <sortState xmlns:xlrd2="http://schemas.microsoft.com/office/spreadsheetml/2017/richdata2" ref="A9:L18">
      <sortCondition descending="1" ref="I8"/>
    </sortState>
  </autoFilter>
  <mergeCells count="7">
    <mergeCell ref="A7:C7"/>
    <mergeCell ref="E7:H7"/>
    <mergeCell ref="A5:L5"/>
    <mergeCell ref="I7:L7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32.42578125" style="75" customWidth="1"/>
    <col min="2" max="2" width="1.42578125" style="75" customWidth="1"/>
    <col min="3" max="3" width="19" style="75" bestFit="1" customWidth="1"/>
    <col min="4" max="4" width="0.85546875" style="75" customWidth="1"/>
    <col min="5" max="5" width="19" style="75" bestFit="1" customWidth="1"/>
    <col min="6" max="6" width="10.7109375" style="2" bestFit="1" customWidth="1"/>
    <col min="7" max="16384" width="9.140625" style="2"/>
  </cols>
  <sheetData>
    <row r="1" spans="1:6" s="22" customFormat="1" ht="18.75">
      <c r="A1" s="272" t="s">
        <v>84</v>
      </c>
      <c r="B1" s="272"/>
      <c r="C1" s="272"/>
      <c r="D1" s="272"/>
      <c r="E1" s="272"/>
    </row>
    <row r="2" spans="1:6" s="22" customFormat="1" ht="18.75">
      <c r="A2" s="272" t="s">
        <v>53</v>
      </c>
      <c r="B2" s="272"/>
      <c r="C2" s="272"/>
      <c r="D2" s="272"/>
      <c r="E2" s="272"/>
    </row>
    <row r="3" spans="1:6" s="22" customFormat="1" ht="18.75">
      <c r="A3" s="272" t="str">
        <f>' سهام'!B3</f>
        <v>برای ماه منتهی به 1402/11/30</v>
      </c>
      <c r="B3" s="272"/>
      <c r="C3" s="272"/>
      <c r="D3" s="272"/>
      <c r="E3" s="272"/>
    </row>
    <row r="4" spans="1:6" s="22" customFormat="1" ht="18.75">
      <c r="A4" s="73"/>
      <c r="B4" s="73"/>
      <c r="C4" s="73"/>
      <c r="D4" s="73"/>
      <c r="E4" s="73"/>
    </row>
    <row r="5" spans="1:6" ht="18.75">
      <c r="A5" s="275" t="s">
        <v>31</v>
      </c>
      <c r="B5" s="275"/>
      <c r="C5" s="275"/>
      <c r="D5" s="275"/>
      <c r="E5" s="275"/>
    </row>
    <row r="6" spans="1:6" ht="38.25" thickBot="1">
      <c r="A6" s="175"/>
      <c r="B6" s="79"/>
      <c r="C6" s="176" t="str">
        <f>'درآمد سود سهام'!$I$7</f>
        <v>طی  بهمن ماه</v>
      </c>
      <c r="D6" s="81"/>
      <c r="E6" s="176" t="str">
        <f>'درآمد سود سهام'!$O$7</f>
        <v>از ابتدای سال مالی تا پایان بهمن ماه</v>
      </c>
    </row>
    <row r="7" spans="1:6" ht="16.5" customHeight="1">
      <c r="A7" s="313"/>
      <c r="B7" s="314"/>
      <c r="C7" s="315" t="s">
        <v>6</v>
      </c>
      <c r="D7" s="78"/>
      <c r="E7" s="315" t="s">
        <v>6</v>
      </c>
    </row>
    <row r="8" spans="1:6" ht="18.75" thickBot="1">
      <c r="A8" s="314"/>
      <c r="B8" s="314"/>
      <c r="C8" s="276"/>
      <c r="D8" s="82"/>
      <c r="E8" s="276"/>
    </row>
    <row r="9" spans="1:6">
      <c r="A9" s="195" t="s">
        <v>32</v>
      </c>
      <c r="B9" s="116"/>
      <c r="C9" s="96">
        <v>65142666</v>
      </c>
      <c r="D9" s="96"/>
      <c r="E9" s="96">
        <v>22294027493</v>
      </c>
      <c r="F9" s="23"/>
    </row>
    <row r="10" spans="1:6" ht="25.9" customHeight="1">
      <c r="A10" s="195" t="s">
        <v>82</v>
      </c>
      <c r="B10" s="116"/>
      <c r="C10" s="96">
        <v>602502785</v>
      </c>
      <c r="D10" s="96"/>
      <c r="E10" s="96">
        <v>3454397351</v>
      </c>
      <c r="F10" s="23"/>
    </row>
    <row r="11" spans="1:6" ht="18.75" thickBot="1">
      <c r="A11" s="196" t="s">
        <v>2</v>
      </c>
      <c r="B11" s="81"/>
      <c r="C11" s="193">
        <f>SUM(C9:C10)</f>
        <v>667645451</v>
      </c>
      <c r="D11" s="96"/>
      <c r="E11" s="193">
        <f>SUM(E9:E10)</f>
        <v>25748424844</v>
      </c>
    </row>
    <row r="12" spans="1:6" ht="18.75" thickTop="1">
      <c r="D12" s="96"/>
    </row>
    <row r="13" spans="1:6">
      <c r="D13" s="96"/>
    </row>
    <row r="14" spans="1:6">
      <c r="C14" s="207"/>
      <c r="D14" s="208"/>
      <c r="E14" s="209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2023-04-30T14:00:33Z</cp:lastPrinted>
  <dcterms:created xsi:type="dcterms:W3CDTF">2017-11-22T14:26:20Z</dcterms:created>
  <dcterms:modified xsi:type="dcterms:W3CDTF">2024-02-28T11:58:48Z</dcterms:modified>
</cp:coreProperties>
</file>