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2\12 اسفند\"/>
    </mc:Choice>
  </mc:AlternateContent>
  <xr:revisionPtr revIDLastSave="0" documentId="13_ncr:1_{03680638-B6BC-4B21-951D-4FF1527BA465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ود سهام" sheetId="18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بانکی'!$A$8:$L$8</definedName>
    <definedName name="_xlnm._FilterDatabase" localSheetId="10" hidden="1">'درآمد سرمایه گذاری در اوراق بها'!$A$10:$Q$10</definedName>
    <definedName name="_xlnm._FilterDatabase" localSheetId="9" hidden="1">'درآمد سرمایه گذاری در سهام '!$A$8:$B$310</definedName>
    <definedName name="_xlnm._FilterDatabase" localSheetId="8" hidden="1">'درآمد ناشی از تغییر قیمت اوراق '!$A$7:$P$277</definedName>
    <definedName name="_xlnm._FilterDatabase" localSheetId="7" hidden="1">'درآمد ناشی ازفروش'!$A$7:$Q$292</definedName>
    <definedName name="_xlnm._FilterDatabase" localSheetId="3" hidden="1">سپرده!$A$8:$S$8</definedName>
    <definedName name="_xlnm._FilterDatabase" localSheetId="6" hidden="1">'سود اوراق بهادار و سپرده بانکی'!$A$7:$Q$7</definedName>
    <definedName name="a">'درآمد ناشی از تغییر قیمت اوراق '!$A$8:$P$277</definedName>
    <definedName name="b">'درآمد ناشی ازفروش'!$A$8:$Q$292</definedName>
    <definedName name="_xlnm.Print_Area" localSheetId="1">' سهام'!$B$1:$Z$277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بها'!$A$1:$Q$13</definedName>
    <definedName name="_xlnm.Print_Area" localSheetId="9">'درآمد سرمایه گذاری در سهام '!$B$1:$V$311</definedName>
    <definedName name="_xlnm.Print_Area" localSheetId="5">'درآمد سود سهام'!$A$1:$S$132</definedName>
    <definedName name="_xlnm.Print_Area" localSheetId="8">'درآمد ناشی از تغییر قیمت اوراق '!$A$1:$P$281</definedName>
    <definedName name="_xlnm.Print_Area" localSheetId="7">'درآمد ناشی ازفروش'!$A$1:$Q$296</definedName>
    <definedName name="_xlnm.Print_Area" localSheetId="4">درآمدها!$A$1:$I$11</definedName>
    <definedName name="_xlnm.Print_Area" localSheetId="0">روکش!$B$1:$K$36</definedName>
    <definedName name="_xlnm.Print_Area" localSheetId="12">'سایر درآمدها'!$A$1:$E$12</definedName>
    <definedName name="_xlnm.Print_Area" localSheetId="3">سپرده!$A$1:$S$15</definedName>
    <definedName name="_xlnm.Print_Area" localSheetId="6">'سود اوراق بهادار و سپرده بانکی'!$A$1:$Q$13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'!$6:$7</definedName>
    <definedName name="_xlnm.Print_Titles" localSheetId="7">'درآمد ناشی ازفروش'!$6:$7</definedName>
    <definedName name="تحققنیافته">'درآمد ناشی از تغییر قیمت اوراق '!$A$8:$P$186</definedName>
    <definedName name="درآمدسودسهام">'درآمد سود سهام'!$A$9:$S$94</definedName>
    <definedName name="سود">'درآمد سود سهام'!$A$9:$S$73</definedName>
    <definedName name="فروش">'درآمد ناشی ازفروش'!$A$8:$Q$292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0" i="5" l="1"/>
  <c r="P310" i="5"/>
  <c r="N310" i="5"/>
  <c r="D310" i="5"/>
  <c r="F310" i="5"/>
  <c r="H310" i="5"/>
  <c r="K131" i="18"/>
  <c r="F276" i="1"/>
  <c r="H276" i="1"/>
  <c r="E12" i="7" l="1"/>
  <c r="I12" i="7"/>
  <c r="T300" i="5"/>
  <c r="V300" i="5" s="1"/>
  <c r="T301" i="5"/>
  <c r="V301" i="5" s="1"/>
  <c r="T302" i="5"/>
  <c r="V302" i="5" s="1"/>
  <c r="T303" i="5"/>
  <c r="T304" i="5"/>
  <c r="V304" i="5" s="1"/>
  <c r="T305" i="5"/>
  <c r="T306" i="5"/>
  <c r="T307" i="5"/>
  <c r="V307" i="5" s="1"/>
  <c r="T308" i="5"/>
  <c r="V308" i="5" s="1"/>
  <c r="T309" i="5"/>
  <c r="V309" i="5" s="1"/>
  <c r="M292" i="15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E277" i="14"/>
  <c r="G277" i="14"/>
  <c r="L277" i="14"/>
  <c r="N277" i="14"/>
  <c r="P268" i="14"/>
  <c r="P269" i="14"/>
  <c r="P270" i="14"/>
  <c r="P271" i="14"/>
  <c r="P272" i="14"/>
  <c r="P273" i="14"/>
  <c r="P274" i="14"/>
  <c r="P275" i="14"/>
  <c r="P276" i="14"/>
  <c r="I268" i="14"/>
  <c r="I269" i="14"/>
  <c r="I270" i="14"/>
  <c r="I271" i="14"/>
  <c r="I272" i="14"/>
  <c r="I273" i="14"/>
  <c r="I274" i="14"/>
  <c r="I275" i="14"/>
  <c r="I276" i="14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8" i="15"/>
  <c r="E292" i="15"/>
  <c r="G292" i="15"/>
  <c r="I291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G11" i="13"/>
  <c r="K11" i="13"/>
  <c r="M11" i="13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2" i="2"/>
  <c r="K13" i="2"/>
  <c r="M13" i="2"/>
  <c r="O13" i="2"/>
  <c r="Q13" i="2"/>
  <c r="Z268" i="1"/>
  <c r="Z269" i="1"/>
  <c r="Z270" i="1"/>
  <c r="Z271" i="1"/>
  <c r="Z272" i="1"/>
  <c r="Z273" i="1"/>
  <c r="Z274" i="1"/>
  <c r="Z275" i="1"/>
  <c r="X276" i="1"/>
  <c r="V276" i="1"/>
  <c r="P276" i="1"/>
  <c r="L276" i="1"/>
  <c r="B3" i="5"/>
  <c r="A3" i="14"/>
  <c r="V305" i="5" l="1"/>
  <c r="V306" i="5"/>
  <c r="V303" i="5"/>
  <c r="I292" i="15"/>
  <c r="Q292" i="15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10" i="1"/>
  <c r="T12" i="5" l="1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V285" i="5" l="1"/>
  <c r="V261" i="5"/>
  <c r="V237" i="5"/>
  <c r="V207" i="5"/>
  <c r="V129" i="5"/>
  <c r="V278" i="5"/>
  <c r="V248" i="5"/>
  <c r="V289" i="5"/>
  <c r="V277" i="5"/>
  <c r="V265" i="5"/>
  <c r="V259" i="5"/>
  <c r="V247" i="5"/>
  <c r="V241" i="5"/>
  <c r="V229" i="5"/>
  <c r="V217" i="5"/>
  <c r="V205" i="5"/>
  <c r="V187" i="5"/>
  <c r="V139" i="5"/>
  <c r="V288" i="5"/>
  <c r="V282" i="5"/>
  <c r="V276" i="5"/>
  <c r="V270" i="5"/>
  <c r="V258" i="5"/>
  <c r="V252" i="5"/>
  <c r="V246" i="5"/>
  <c r="V240" i="5"/>
  <c r="V234" i="5"/>
  <c r="V222" i="5"/>
  <c r="V216" i="5"/>
  <c r="V210" i="5"/>
  <c r="V204" i="5"/>
  <c r="V198" i="5"/>
  <c r="V186" i="5"/>
  <c r="V180" i="5"/>
  <c r="V174" i="5"/>
  <c r="V168" i="5"/>
  <c r="V162" i="5"/>
  <c r="V150" i="5"/>
  <c r="V144" i="5"/>
  <c r="V138" i="5"/>
  <c r="V132" i="5"/>
  <c r="V120" i="5"/>
  <c r="V114" i="5"/>
  <c r="V108" i="5"/>
  <c r="V102" i="5"/>
  <c r="V90" i="5"/>
  <c r="V84" i="5"/>
  <c r="V78" i="5"/>
  <c r="V72" i="5"/>
  <c r="V60" i="5"/>
  <c r="V54" i="5"/>
  <c r="V48" i="5"/>
  <c r="V42" i="5"/>
  <c r="V30" i="5"/>
  <c r="V24" i="5"/>
  <c r="V12" i="5"/>
  <c r="V299" i="5"/>
  <c r="V293" i="5"/>
  <c r="V287" i="5"/>
  <c r="V281" i="5"/>
  <c r="V275" i="5"/>
  <c r="V269" i="5"/>
  <c r="V263" i="5"/>
  <c r="V257" i="5"/>
  <c r="V251" i="5"/>
  <c r="V245" i="5"/>
  <c r="V239" i="5"/>
  <c r="V233" i="5"/>
  <c r="V227" i="5"/>
  <c r="V221" i="5"/>
  <c r="V215" i="5"/>
  <c r="V209" i="5"/>
  <c r="V203" i="5"/>
  <c r="V197" i="5"/>
  <c r="V191" i="5"/>
  <c r="V185" i="5"/>
  <c r="V179" i="5"/>
  <c r="V173" i="5"/>
  <c r="V167" i="5"/>
  <c r="V161" i="5"/>
  <c r="V155" i="5"/>
  <c r="V149" i="5"/>
  <c r="V143" i="5"/>
  <c r="V137" i="5"/>
  <c r="V131" i="5"/>
  <c r="V125" i="5"/>
  <c r="V119" i="5"/>
  <c r="V113" i="5"/>
  <c r="V107" i="5"/>
  <c r="V101" i="5"/>
  <c r="V95" i="5"/>
  <c r="V89" i="5"/>
  <c r="V83" i="5"/>
  <c r="V77" i="5"/>
  <c r="V71" i="5"/>
  <c r="V65" i="5"/>
  <c r="V59" i="5"/>
  <c r="V53" i="5"/>
  <c r="V47" i="5"/>
  <c r="V41" i="5"/>
  <c r="V35" i="5"/>
  <c r="V29" i="5"/>
  <c r="V23" i="5"/>
  <c r="V17" i="5"/>
  <c r="V298" i="5"/>
  <c r="V292" i="5"/>
  <c r="V286" i="5"/>
  <c r="V280" i="5"/>
  <c r="V274" i="5"/>
  <c r="V268" i="5"/>
  <c r="V262" i="5"/>
  <c r="V256" i="5"/>
  <c r="V250" i="5"/>
  <c r="V244" i="5"/>
  <c r="V238" i="5"/>
  <c r="V232" i="5"/>
  <c r="V226" i="5"/>
  <c r="V220" i="5"/>
  <c r="V214" i="5"/>
  <c r="V208" i="5"/>
  <c r="V202" i="5"/>
  <c r="V196" i="5"/>
  <c r="V190" i="5"/>
  <c r="V184" i="5"/>
  <c r="V178" i="5"/>
  <c r="V172" i="5"/>
  <c r="V166" i="5"/>
  <c r="V160" i="5"/>
  <c r="V154" i="5"/>
  <c r="V148" i="5"/>
  <c r="V142" i="5"/>
  <c r="V136" i="5"/>
  <c r="V130" i="5"/>
  <c r="V124" i="5"/>
  <c r="V118" i="5"/>
  <c r="V112" i="5"/>
  <c r="V106" i="5"/>
  <c r="V100" i="5"/>
  <c r="V94" i="5"/>
  <c r="V88" i="5"/>
  <c r="V82" i="5"/>
  <c r="V76" i="5"/>
  <c r="V70" i="5"/>
  <c r="V64" i="5"/>
  <c r="V58" i="5"/>
  <c r="V52" i="5"/>
  <c r="V46" i="5"/>
  <c r="V40" i="5"/>
  <c r="V34" i="5"/>
  <c r="V28" i="5"/>
  <c r="V22" i="5"/>
  <c r="V16" i="5"/>
  <c r="V273" i="5"/>
  <c r="V219" i="5"/>
  <c r="V189" i="5"/>
  <c r="V183" i="5"/>
  <c r="V177" i="5"/>
  <c r="V171" i="5"/>
  <c r="V165" i="5"/>
  <c r="V153" i="5"/>
  <c r="V147" i="5"/>
  <c r="V123" i="5"/>
  <c r="V117" i="5"/>
  <c r="V111" i="5"/>
  <c r="V105" i="5"/>
  <c r="V99" i="5"/>
  <c r="V93" i="5"/>
  <c r="V87" i="5"/>
  <c r="V81" i="5"/>
  <c r="V75" i="5"/>
  <c r="V69" i="5"/>
  <c r="V63" i="5"/>
  <c r="V57" i="5"/>
  <c r="V51" i="5"/>
  <c r="V45" i="5"/>
  <c r="V39" i="5"/>
  <c r="V33" i="5"/>
  <c r="V27" i="5"/>
  <c r="V21" i="5"/>
  <c r="V15" i="5"/>
  <c r="V297" i="5"/>
  <c r="V267" i="5"/>
  <c r="V249" i="5"/>
  <c r="V225" i="5"/>
  <c r="V195" i="5"/>
  <c r="V159" i="5"/>
  <c r="V296" i="5"/>
  <c r="V272" i="5"/>
  <c r="V266" i="5"/>
  <c r="V260" i="5"/>
  <c r="V242" i="5"/>
  <c r="V236" i="5"/>
  <c r="V230" i="5"/>
  <c r="V224" i="5"/>
  <c r="V218" i="5"/>
  <c r="V212" i="5"/>
  <c r="V206" i="5"/>
  <c r="V200" i="5"/>
  <c r="V194" i="5"/>
  <c r="V188" i="5"/>
  <c r="V182" i="5"/>
  <c r="V176" i="5"/>
  <c r="V170" i="5"/>
  <c r="V164" i="5"/>
  <c r="V158" i="5"/>
  <c r="V152" i="5"/>
  <c r="V146" i="5"/>
  <c r="V140" i="5"/>
  <c r="V134" i="5"/>
  <c r="V128" i="5"/>
  <c r="V122" i="5"/>
  <c r="V116" i="5"/>
  <c r="V110" i="5"/>
  <c r="V104" i="5"/>
  <c r="V98" i="5"/>
  <c r="V92" i="5"/>
  <c r="V86" i="5"/>
  <c r="V80" i="5"/>
  <c r="V74" i="5"/>
  <c r="V68" i="5"/>
  <c r="V62" i="5"/>
  <c r="V56" i="5"/>
  <c r="V50" i="5"/>
  <c r="V44" i="5"/>
  <c r="V38" i="5"/>
  <c r="V32" i="5"/>
  <c r="V26" i="5"/>
  <c r="V20" i="5"/>
  <c r="V14" i="5"/>
  <c r="V291" i="5"/>
  <c r="V255" i="5"/>
  <c r="V231" i="5"/>
  <c r="V201" i="5"/>
  <c r="V141" i="5"/>
  <c r="V284" i="5"/>
  <c r="V295" i="5"/>
  <c r="V271" i="5"/>
  <c r="V253" i="5"/>
  <c r="V235" i="5"/>
  <c r="V211" i="5"/>
  <c r="V199" i="5"/>
  <c r="V193" i="5"/>
  <c r="V181" i="5"/>
  <c r="V175" i="5"/>
  <c r="V169" i="5"/>
  <c r="V163" i="5"/>
  <c r="V157" i="5"/>
  <c r="V151" i="5"/>
  <c r="V145" i="5"/>
  <c r="V133" i="5"/>
  <c r="V127" i="5"/>
  <c r="V121" i="5"/>
  <c r="V115" i="5"/>
  <c r="V109" i="5"/>
  <c r="V103" i="5"/>
  <c r="V97" i="5"/>
  <c r="V91" i="5"/>
  <c r="V85" i="5"/>
  <c r="V79" i="5"/>
  <c r="V73" i="5"/>
  <c r="V67" i="5"/>
  <c r="V61" i="5"/>
  <c r="V55" i="5"/>
  <c r="V49" i="5"/>
  <c r="V43" i="5"/>
  <c r="V37" i="5"/>
  <c r="V31" i="5"/>
  <c r="V25" i="5"/>
  <c r="V19" i="5"/>
  <c r="V13" i="5"/>
  <c r="V279" i="5"/>
  <c r="V243" i="5"/>
  <c r="V213" i="5"/>
  <c r="V135" i="5"/>
  <c r="V290" i="5"/>
  <c r="V254" i="5"/>
  <c r="V283" i="5"/>
  <c r="V223" i="5"/>
  <c r="V294" i="5"/>
  <c r="V264" i="5"/>
  <c r="V228" i="5"/>
  <c r="V192" i="5"/>
  <c r="V156" i="5"/>
  <c r="V126" i="5"/>
  <c r="V96" i="5"/>
  <c r="V66" i="5"/>
  <c r="V36" i="5"/>
  <c r="V18" i="5"/>
  <c r="J297" i="5"/>
  <c r="L297" i="5" s="1"/>
  <c r="J298" i="5"/>
  <c r="L298" i="5" s="1"/>
  <c r="J299" i="5"/>
  <c r="L299" i="5" s="1"/>
  <c r="I265" i="14"/>
  <c r="I266" i="14"/>
  <c r="I267" i="14"/>
  <c r="M108" i="18"/>
  <c r="M109" i="18"/>
  <c r="M110" i="18"/>
  <c r="M111" i="18"/>
  <c r="M112" i="18"/>
  <c r="M113" i="18"/>
  <c r="M114" i="18"/>
  <c r="M115" i="18"/>
  <c r="M116" i="18"/>
  <c r="M117" i="18"/>
  <c r="S108" i="18"/>
  <c r="S109" i="18"/>
  <c r="S110" i="18"/>
  <c r="S111" i="18"/>
  <c r="S112" i="18"/>
  <c r="S113" i="18"/>
  <c r="S114" i="18"/>
  <c r="S115" i="18"/>
  <c r="S116" i="18"/>
  <c r="S117" i="18"/>
  <c r="S9" i="18"/>
  <c r="C6" i="8" l="1"/>
  <c r="E7" i="7"/>
  <c r="C7" i="6"/>
  <c r="D7" i="5"/>
  <c r="C6" i="14"/>
  <c r="C6" i="15"/>
  <c r="G6" i="13"/>
  <c r="E6" i="8"/>
  <c r="I7" i="7"/>
  <c r="K7" i="6"/>
  <c r="N7" i="5"/>
  <c r="J6" i="14"/>
  <c r="K6" i="15"/>
  <c r="M6" i="13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55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Y6" i="17"/>
  <c r="E5" i="11" s="1"/>
  <c r="M6" i="17"/>
  <c r="K6" i="2" s="1"/>
  <c r="M19" i="18"/>
  <c r="M9" i="18"/>
  <c r="S131" i="18" l="1"/>
  <c r="Q6" i="2"/>
  <c r="Z276" i="1" l="1"/>
  <c r="I260" i="14" l="1"/>
  <c r="J22" i="5" l="1"/>
  <c r="L22" i="5" s="1"/>
  <c r="J47" i="5"/>
  <c r="L47" i="5" s="1"/>
  <c r="J58" i="5"/>
  <c r="L58" i="5" s="1"/>
  <c r="J67" i="5"/>
  <c r="L67" i="5" s="1"/>
  <c r="J87" i="5"/>
  <c r="L87" i="5" s="1"/>
  <c r="J90" i="5"/>
  <c r="L90" i="5" s="1"/>
  <c r="J97" i="5"/>
  <c r="L97" i="5" s="1"/>
  <c r="J99" i="5"/>
  <c r="L99" i="5" s="1"/>
  <c r="J100" i="5"/>
  <c r="L100" i="5" s="1"/>
  <c r="J129" i="5"/>
  <c r="L129" i="5" s="1"/>
  <c r="J135" i="5"/>
  <c r="L135" i="5" s="1"/>
  <c r="J157" i="5"/>
  <c r="L157" i="5" s="1"/>
  <c r="J168" i="5"/>
  <c r="L168" i="5" s="1"/>
  <c r="J199" i="5"/>
  <c r="L199" i="5" s="1"/>
  <c r="J209" i="5"/>
  <c r="L209" i="5" s="1"/>
  <c r="J211" i="5"/>
  <c r="L211" i="5" s="1"/>
  <c r="J224" i="5"/>
  <c r="L224" i="5" s="1"/>
  <c r="J225" i="5"/>
  <c r="L225" i="5" s="1"/>
  <c r="J270" i="5"/>
  <c r="L270" i="5" s="1"/>
  <c r="J284" i="5"/>
  <c r="L284" i="5" s="1"/>
  <c r="J285" i="5"/>
  <c r="L285" i="5" s="1"/>
  <c r="J286" i="5"/>
  <c r="L286" i="5" s="1"/>
  <c r="J287" i="5"/>
  <c r="L287" i="5" s="1"/>
  <c r="J290" i="5"/>
  <c r="L290" i="5" s="1"/>
  <c r="J291" i="5"/>
  <c r="L291" i="5" s="1"/>
  <c r="J293" i="5"/>
  <c r="L293" i="5" s="1"/>
  <c r="J294" i="5"/>
  <c r="L294" i="5" s="1"/>
  <c r="J296" i="5"/>
  <c r="L296" i="5" s="1"/>
  <c r="J282" i="5" l="1"/>
  <c r="L282" i="5" s="1"/>
  <c r="J289" i="5"/>
  <c r="L289" i="5" s="1"/>
  <c r="I9" i="14"/>
  <c r="I10" i="14"/>
  <c r="I11" i="14"/>
  <c r="I12" i="14"/>
  <c r="I13" i="14"/>
  <c r="I14" i="14"/>
  <c r="I15" i="14"/>
  <c r="I16" i="14"/>
  <c r="I17" i="14"/>
  <c r="I18" i="14"/>
  <c r="J21" i="5" s="1"/>
  <c r="L21" i="5" s="1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J46" i="5" s="1"/>
  <c r="L46" i="5" s="1"/>
  <c r="I43" i="14"/>
  <c r="I44" i="14"/>
  <c r="I45" i="14"/>
  <c r="I46" i="14"/>
  <c r="I47" i="14"/>
  <c r="I48" i="14"/>
  <c r="I49" i="14"/>
  <c r="I50" i="14"/>
  <c r="I51" i="14"/>
  <c r="I52" i="14"/>
  <c r="J57" i="5" s="1"/>
  <c r="L57" i="5" s="1"/>
  <c r="I53" i="14"/>
  <c r="I54" i="14"/>
  <c r="I55" i="14"/>
  <c r="I56" i="14"/>
  <c r="I57" i="14"/>
  <c r="I58" i="14"/>
  <c r="I59" i="14"/>
  <c r="I60" i="14"/>
  <c r="J66" i="5" s="1"/>
  <c r="L66" i="5" s="1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J86" i="5" s="1"/>
  <c r="L86" i="5" s="1"/>
  <c r="I80" i="14"/>
  <c r="I81" i="14"/>
  <c r="I82" i="14"/>
  <c r="J91" i="5" s="1"/>
  <c r="L91" i="5" s="1"/>
  <c r="I83" i="14"/>
  <c r="I84" i="14"/>
  <c r="J93" i="5" s="1"/>
  <c r="L93" i="5" s="1"/>
  <c r="I85" i="14"/>
  <c r="J94" i="5" s="1"/>
  <c r="L94" i="5" s="1"/>
  <c r="I86" i="14"/>
  <c r="J95" i="5" s="1"/>
  <c r="L95" i="5" s="1"/>
  <c r="I87" i="14"/>
  <c r="J96" i="5" s="1"/>
  <c r="L96" i="5" s="1"/>
  <c r="I88" i="14"/>
  <c r="J98" i="5" s="1"/>
  <c r="L98" i="5" s="1"/>
  <c r="I89" i="14"/>
  <c r="J101" i="5" s="1"/>
  <c r="L101" i="5" s="1"/>
  <c r="I90" i="14"/>
  <c r="J102" i="5" s="1"/>
  <c r="L102" i="5" s="1"/>
  <c r="I91" i="14"/>
  <c r="J103" i="5" s="1"/>
  <c r="L103" i="5" s="1"/>
  <c r="I92" i="14"/>
  <c r="I93" i="14"/>
  <c r="J105" i="5" s="1"/>
  <c r="L105" i="5" s="1"/>
  <c r="I94" i="14"/>
  <c r="J106" i="5" s="1"/>
  <c r="L106" i="5" s="1"/>
  <c r="I95" i="14"/>
  <c r="J107" i="5" s="1"/>
  <c r="L107" i="5" s="1"/>
  <c r="I96" i="14"/>
  <c r="J108" i="5" s="1"/>
  <c r="L108" i="5" s="1"/>
  <c r="I97" i="14"/>
  <c r="J109" i="5" s="1"/>
  <c r="L109" i="5" s="1"/>
  <c r="I98" i="14"/>
  <c r="I99" i="14"/>
  <c r="I100" i="14"/>
  <c r="J112" i="5" s="1"/>
  <c r="L112" i="5" s="1"/>
  <c r="I101" i="14"/>
  <c r="J113" i="5" s="1"/>
  <c r="L113" i="5" s="1"/>
  <c r="I102" i="14"/>
  <c r="J114" i="5" s="1"/>
  <c r="L114" i="5" s="1"/>
  <c r="I103" i="14"/>
  <c r="J115" i="5" s="1"/>
  <c r="L115" i="5" s="1"/>
  <c r="I104" i="14"/>
  <c r="J116" i="5" s="1"/>
  <c r="L116" i="5" s="1"/>
  <c r="I105" i="14"/>
  <c r="J117" i="5" s="1"/>
  <c r="L117" i="5" s="1"/>
  <c r="I106" i="14"/>
  <c r="J118" i="5" s="1"/>
  <c r="L118" i="5" s="1"/>
  <c r="I107" i="14"/>
  <c r="J119" i="5" s="1"/>
  <c r="L119" i="5" s="1"/>
  <c r="I108" i="14"/>
  <c r="J120" i="5" s="1"/>
  <c r="L120" i="5" s="1"/>
  <c r="I109" i="14"/>
  <c r="J121" i="5" s="1"/>
  <c r="L121" i="5" s="1"/>
  <c r="I110" i="14"/>
  <c r="J122" i="5" s="1"/>
  <c r="L122" i="5" s="1"/>
  <c r="I111" i="14"/>
  <c r="J123" i="5" s="1"/>
  <c r="L123" i="5" s="1"/>
  <c r="I112" i="14"/>
  <c r="J124" i="5" s="1"/>
  <c r="L124" i="5" s="1"/>
  <c r="I113" i="14"/>
  <c r="J125" i="5" s="1"/>
  <c r="L125" i="5" s="1"/>
  <c r="I114" i="14"/>
  <c r="J126" i="5" s="1"/>
  <c r="L126" i="5" s="1"/>
  <c r="I115" i="14"/>
  <c r="I116" i="14"/>
  <c r="I117" i="14"/>
  <c r="J130" i="5" s="1"/>
  <c r="L130" i="5" s="1"/>
  <c r="I118" i="14"/>
  <c r="J131" i="5" s="1"/>
  <c r="L131" i="5" s="1"/>
  <c r="I119" i="14"/>
  <c r="J132" i="5" s="1"/>
  <c r="L132" i="5" s="1"/>
  <c r="I120" i="14"/>
  <c r="J133" i="5" s="1"/>
  <c r="L133" i="5" s="1"/>
  <c r="I121" i="14"/>
  <c r="I122" i="14"/>
  <c r="J136" i="5" s="1"/>
  <c r="L136" i="5" s="1"/>
  <c r="I123" i="14"/>
  <c r="J137" i="5" s="1"/>
  <c r="L137" i="5" s="1"/>
  <c r="I124" i="14"/>
  <c r="J138" i="5" s="1"/>
  <c r="L138" i="5" s="1"/>
  <c r="I125" i="14"/>
  <c r="J139" i="5" s="1"/>
  <c r="L139" i="5" s="1"/>
  <c r="I126" i="14"/>
  <c r="J140" i="5" s="1"/>
  <c r="L140" i="5" s="1"/>
  <c r="I127" i="14"/>
  <c r="J141" i="5" s="1"/>
  <c r="L141" i="5" s="1"/>
  <c r="I128" i="14"/>
  <c r="J142" i="5" s="1"/>
  <c r="L142" i="5" s="1"/>
  <c r="I129" i="14"/>
  <c r="J143" i="5" s="1"/>
  <c r="L143" i="5" s="1"/>
  <c r="I130" i="14"/>
  <c r="I131" i="14"/>
  <c r="J145" i="5" s="1"/>
  <c r="L145" i="5" s="1"/>
  <c r="I132" i="14"/>
  <c r="J146" i="5" s="1"/>
  <c r="L146" i="5" s="1"/>
  <c r="I133" i="14"/>
  <c r="J147" i="5" s="1"/>
  <c r="L147" i="5" s="1"/>
  <c r="I134" i="14"/>
  <c r="J148" i="5" s="1"/>
  <c r="L148" i="5" s="1"/>
  <c r="I135" i="14"/>
  <c r="J149" i="5" s="1"/>
  <c r="L149" i="5" s="1"/>
  <c r="I136" i="14"/>
  <c r="J150" i="5" s="1"/>
  <c r="L150" i="5" s="1"/>
  <c r="I137" i="14"/>
  <c r="J151" i="5" s="1"/>
  <c r="L151" i="5" s="1"/>
  <c r="I138" i="14"/>
  <c r="J152" i="5" s="1"/>
  <c r="L152" i="5" s="1"/>
  <c r="I139" i="14"/>
  <c r="J153" i="5" s="1"/>
  <c r="L153" i="5" s="1"/>
  <c r="I140" i="14"/>
  <c r="J154" i="5" s="1"/>
  <c r="L154" i="5" s="1"/>
  <c r="I141" i="14"/>
  <c r="J155" i="5" s="1"/>
  <c r="L155" i="5" s="1"/>
  <c r="I142" i="14"/>
  <c r="J156" i="5" s="1"/>
  <c r="L156" i="5" s="1"/>
  <c r="I143" i="14"/>
  <c r="J158" i="5" s="1"/>
  <c r="L158" i="5" s="1"/>
  <c r="I144" i="14"/>
  <c r="J159" i="5" s="1"/>
  <c r="L159" i="5" s="1"/>
  <c r="I145" i="14"/>
  <c r="J160" i="5" s="1"/>
  <c r="L160" i="5" s="1"/>
  <c r="I146" i="14"/>
  <c r="J161" i="5" s="1"/>
  <c r="L161" i="5" s="1"/>
  <c r="I147" i="14"/>
  <c r="I148" i="14"/>
  <c r="J163" i="5" s="1"/>
  <c r="L163" i="5" s="1"/>
  <c r="I149" i="14"/>
  <c r="J164" i="5" s="1"/>
  <c r="L164" i="5" s="1"/>
  <c r="I150" i="14"/>
  <c r="J165" i="5" s="1"/>
  <c r="L165" i="5" s="1"/>
  <c r="I151" i="14"/>
  <c r="J166" i="5" s="1"/>
  <c r="L166" i="5" s="1"/>
  <c r="I152" i="14"/>
  <c r="I153" i="14"/>
  <c r="J169" i="5" s="1"/>
  <c r="L169" i="5" s="1"/>
  <c r="I154" i="14"/>
  <c r="I155" i="14"/>
  <c r="J171" i="5" s="1"/>
  <c r="L171" i="5" s="1"/>
  <c r="I156" i="14"/>
  <c r="J172" i="5" s="1"/>
  <c r="L172" i="5" s="1"/>
  <c r="I157" i="14"/>
  <c r="J173" i="5" s="1"/>
  <c r="L173" i="5" s="1"/>
  <c r="I158" i="14"/>
  <c r="J174" i="5" s="1"/>
  <c r="L174" i="5" s="1"/>
  <c r="I159" i="14"/>
  <c r="J175" i="5" s="1"/>
  <c r="L175" i="5" s="1"/>
  <c r="I160" i="14"/>
  <c r="I161" i="14"/>
  <c r="J177" i="5" s="1"/>
  <c r="L177" i="5" s="1"/>
  <c r="I162" i="14"/>
  <c r="J178" i="5" s="1"/>
  <c r="L178" i="5" s="1"/>
  <c r="I163" i="14"/>
  <c r="J179" i="5" s="1"/>
  <c r="L179" i="5" s="1"/>
  <c r="I164" i="14"/>
  <c r="I165" i="14"/>
  <c r="J181" i="5" s="1"/>
  <c r="L181" i="5" s="1"/>
  <c r="I166" i="14"/>
  <c r="J182" i="5" s="1"/>
  <c r="L182" i="5" s="1"/>
  <c r="I167" i="14"/>
  <c r="J183" i="5" s="1"/>
  <c r="L183" i="5" s="1"/>
  <c r="I168" i="14"/>
  <c r="J184" i="5" s="1"/>
  <c r="L184" i="5" s="1"/>
  <c r="I169" i="14"/>
  <c r="J185" i="5" s="1"/>
  <c r="L185" i="5" s="1"/>
  <c r="I170" i="14"/>
  <c r="J186" i="5" s="1"/>
  <c r="L186" i="5" s="1"/>
  <c r="I171" i="14"/>
  <c r="J187" i="5" s="1"/>
  <c r="L187" i="5" s="1"/>
  <c r="I172" i="14"/>
  <c r="I173" i="14"/>
  <c r="I174" i="14"/>
  <c r="J190" i="5" s="1"/>
  <c r="L190" i="5" s="1"/>
  <c r="I175" i="14"/>
  <c r="J191" i="5" s="1"/>
  <c r="L191" i="5" s="1"/>
  <c r="I176" i="14"/>
  <c r="J192" i="5" s="1"/>
  <c r="L192" i="5" s="1"/>
  <c r="I177" i="14"/>
  <c r="J193" i="5" s="1"/>
  <c r="L193" i="5" s="1"/>
  <c r="I178" i="14"/>
  <c r="J194" i="5" s="1"/>
  <c r="L194" i="5" s="1"/>
  <c r="I179" i="14"/>
  <c r="J195" i="5" s="1"/>
  <c r="L195" i="5" s="1"/>
  <c r="I180" i="14"/>
  <c r="J196" i="5" s="1"/>
  <c r="L196" i="5" s="1"/>
  <c r="I181" i="14"/>
  <c r="J197" i="5" s="1"/>
  <c r="L197" i="5" s="1"/>
  <c r="I182" i="14"/>
  <c r="J198" i="5" s="1"/>
  <c r="L198" i="5" s="1"/>
  <c r="I183" i="14"/>
  <c r="I184" i="14"/>
  <c r="J201" i="5" s="1"/>
  <c r="L201" i="5" s="1"/>
  <c r="I185" i="14"/>
  <c r="J202" i="5" s="1"/>
  <c r="L202" i="5" s="1"/>
  <c r="I186" i="14"/>
  <c r="I187" i="14"/>
  <c r="J204" i="5" s="1"/>
  <c r="L204" i="5" s="1"/>
  <c r="I188" i="14"/>
  <c r="J205" i="5" s="1"/>
  <c r="L205" i="5" s="1"/>
  <c r="I189" i="14"/>
  <c r="J206" i="5" s="1"/>
  <c r="L206" i="5" s="1"/>
  <c r="I190" i="14"/>
  <c r="J207" i="5" s="1"/>
  <c r="L207" i="5" s="1"/>
  <c r="I191" i="14"/>
  <c r="J208" i="5" s="1"/>
  <c r="L208" i="5" s="1"/>
  <c r="I192" i="14"/>
  <c r="J210" i="5" s="1"/>
  <c r="L210" i="5" s="1"/>
  <c r="I193" i="14"/>
  <c r="I194" i="14"/>
  <c r="J213" i="5" s="1"/>
  <c r="L213" i="5" s="1"/>
  <c r="I195" i="14"/>
  <c r="J214" i="5" s="1"/>
  <c r="L214" i="5" s="1"/>
  <c r="I196" i="14"/>
  <c r="J215" i="5" s="1"/>
  <c r="L215" i="5" s="1"/>
  <c r="I197" i="14"/>
  <c r="J216" i="5" s="1"/>
  <c r="L216" i="5" s="1"/>
  <c r="I198" i="14"/>
  <c r="J217" i="5" s="1"/>
  <c r="L217" i="5" s="1"/>
  <c r="I199" i="14"/>
  <c r="I200" i="14"/>
  <c r="J219" i="5" s="1"/>
  <c r="L219" i="5" s="1"/>
  <c r="I201" i="14"/>
  <c r="J220" i="5" s="1"/>
  <c r="L220" i="5" s="1"/>
  <c r="I202" i="14"/>
  <c r="J221" i="5" s="1"/>
  <c r="L221" i="5" s="1"/>
  <c r="I203" i="14"/>
  <c r="J222" i="5" s="1"/>
  <c r="L222" i="5" s="1"/>
  <c r="I204" i="14"/>
  <c r="J223" i="5" s="1"/>
  <c r="L223" i="5" s="1"/>
  <c r="I205" i="14"/>
  <c r="J226" i="5" s="1"/>
  <c r="L226" i="5" s="1"/>
  <c r="I206" i="14"/>
  <c r="J227" i="5" s="1"/>
  <c r="L227" i="5" s="1"/>
  <c r="I207" i="14"/>
  <c r="J228" i="5" s="1"/>
  <c r="L228" i="5" s="1"/>
  <c r="I208" i="14"/>
  <c r="I209" i="14"/>
  <c r="J230" i="5" s="1"/>
  <c r="L230" i="5" s="1"/>
  <c r="I210" i="14"/>
  <c r="J231" i="5" s="1"/>
  <c r="L231" i="5" s="1"/>
  <c r="I211" i="14"/>
  <c r="J232" i="5" s="1"/>
  <c r="L232" i="5" s="1"/>
  <c r="I212" i="14"/>
  <c r="J233" i="5" s="1"/>
  <c r="L233" i="5" s="1"/>
  <c r="I213" i="14"/>
  <c r="J234" i="5" s="1"/>
  <c r="L234" i="5" s="1"/>
  <c r="I214" i="14"/>
  <c r="I215" i="14"/>
  <c r="J236" i="5" s="1"/>
  <c r="L236" i="5" s="1"/>
  <c r="I216" i="14"/>
  <c r="J237" i="5" s="1"/>
  <c r="L237" i="5" s="1"/>
  <c r="I217" i="14"/>
  <c r="I218" i="14"/>
  <c r="J239" i="5" s="1"/>
  <c r="L239" i="5" s="1"/>
  <c r="I219" i="14"/>
  <c r="J240" i="5" s="1"/>
  <c r="L240" i="5" s="1"/>
  <c r="I220" i="14"/>
  <c r="J241" i="5" s="1"/>
  <c r="L241" i="5" s="1"/>
  <c r="I221" i="14"/>
  <c r="J242" i="5" s="1"/>
  <c r="L242" i="5" s="1"/>
  <c r="I222" i="14"/>
  <c r="J243" i="5" s="1"/>
  <c r="L243" i="5" s="1"/>
  <c r="I223" i="14"/>
  <c r="J244" i="5" s="1"/>
  <c r="L244" i="5" s="1"/>
  <c r="I224" i="14"/>
  <c r="J245" i="5" s="1"/>
  <c r="L245" i="5" s="1"/>
  <c r="I225" i="14"/>
  <c r="J246" i="5" s="1"/>
  <c r="L246" i="5" s="1"/>
  <c r="I226" i="14"/>
  <c r="J247" i="5" s="1"/>
  <c r="L247" i="5" s="1"/>
  <c r="I227" i="14"/>
  <c r="J248" i="5" s="1"/>
  <c r="L248" i="5" s="1"/>
  <c r="I228" i="14"/>
  <c r="J249" i="5" s="1"/>
  <c r="L249" i="5" s="1"/>
  <c r="I229" i="14"/>
  <c r="J250" i="5" s="1"/>
  <c r="L250" i="5" s="1"/>
  <c r="I230" i="14"/>
  <c r="J251" i="5" s="1"/>
  <c r="L251" i="5" s="1"/>
  <c r="I231" i="14"/>
  <c r="J252" i="5" s="1"/>
  <c r="L252" i="5" s="1"/>
  <c r="I232" i="14"/>
  <c r="J253" i="5" s="1"/>
  <c r="L253" i="5" s="1"/>
  <c r="I233" i="14"/>
  <c r="J254" i="5" s="1"/>
  <c r="L254" i="5" s="1"/>
  <c r="I234" i="14"/>
  <c r="J255" i="5" s="1"/>
  <c r="L255" i="5" s="1"/>
  <c r="I235" i="14"/>
  <c r="J256" i="5" s="1"/>
  <c r="L256" i="5" s="1"/>
  <c r="I236" i="14"/>
  <c r="J257" i="5" s="1"/>
  <c r="L257" i="5" s="1"/>
  <c r="I237" i="14"/>
  <c r="J258" i="5" s="1"/>
  <c r="L258" i="5" s="1"/>
  <c r="I238" i="14"/>
  <c r="J259" i="5" s="1"/>
  <c r="L259" i="5" s="1"/>
  <c r="I239" i="14"/>
  <c r="J260" i="5" s="1"/>
  <c r="L260" i="5" s="1"/>
  <c r="I240" i="14"/>
  <c r="J261" i="5" s="1"/>
  <c r="L261" i="5" s="1"/>
  <c r="I241" i="14"/>
  <c r="I242" i="14"/>
  <c r="J263" i="5" s="1"/>
  <c r="L263" i="5" s="1"/>
  <c r="I243" i="14"/>
  <c r="J264" i="5" s="1"/>
  <c r="L264" i="5" s="1"/>
  <c r="I244" i="14"/>
  <c r="J265" i="5" s="1"/>
  <c r="L265" i="5" s="1"/>
  <c r="I245" i="14"/>
  <c r="J266" i="5" s="1"/>
  <c r="L266" i="5" s="1"/>
  <c r="I246" i="14"/>
  <c r="J267" i="5" s="1"/>
  <c r="L267" i="5" s="1"/>
  <c r="I247" i="14"/>
  <c r="I248" i="14"/>
  <c r="J269" i="5" s="1"/>
  <c r="L269" i="5" s="1"/>
  <c r="I249" i="14"/>
  <c r="J271" i="5" s="1"/>
  <c r="L271" i="5" s="1"/>
  <c r="I250" i="14"/>
  <c r="J272" i="5" s="1"/>
  <c r="L272" i="5" s="1"/>
  <c r="I251" i="14"/>
  <c r="J273" i="5" s="1"/>
  <c r="L273" i="5" s="1"/>
  <c r="I252" i="14"/>
  <c r="I253" i="14"/>
  <c r="J275" i="5" s="1"/>
  <c r="L275" i="5" s="1"/>
  <c r="I254" i="14"/>
  <c r="J276" i="5" s="1"/>
  <c r="L276" i="5" s="1"/>
  <c r="I255" i="14"/>
  <c r="J277" i="5" s="1"/>
  <c r="L277" i="5" s="1"/>
  <c r="I256" i="14"/>
  <c r="J278" i="5" s="1"/>
  <c r="L278" i="5" s="1"/>
  <c r="I257" i="14"/>
  <c r="J279" i="5" s="1"/>
  <c r="L279" i="5" s="1"/>
  <c r="I258" i="14"/>
  <c r="J280" i="5" s="1"/>
  <c r="L280" i="5" s="1"/>
  <c r="I259" i="14"/>
  <c r="J281" i="5" s="1"/>
  <c r="L281" i="5" s="1"/>
  <c r="I261" i="14"/>
  <c r="J283" i="5" s="1"/>
  <c r="L283" i="5" s="1"/>
  <c r="I262" i="14"/>
  <c r="J288" i="5" s="1"/>
  <c r="L288" i="5" s="1"/>
  <c r="I263" i="14"/>
  <c r="J292" i="5" s="1"/>
  <c r="L292" i="5" s="1"/>
  <c r="I264" i="14"/>
  <c r="J295" i="5" s="1"/>
  <c r="L295" i="5" s="1"/>
  <c r="M10" i="18"/>
  <c r="M11" i="18"/>
  <c r="M12" i="18"/>
  <c r="M13" i="18"/>
  <c r="M14" i="18"/>
  <c r="M15" i="18"/>
  <c r="M16" i="18"/>
  <c r="M17" i="18"/>
  <c r="M18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55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31" i="18" l="1"/>
  <c r="J170" i="5"/>
  <c r="L170" i="5" s="1"/>
  <c r="J274" i="5"/>
  <c r="L274" i="5" s="1"/>
  <c r="J200" i="5"/>
  <c r="L200" i="5" s="1"/>
  <c r="J176" i="5"/>
  <c r="L176" i="5" s="1"/>
  <c r="J144" i="5"/>
  <c r="L144" i="5" s="1"/>
  <c r="J262" i="5"/>
  <c r="L262" i="5" s="1"/>
  <c r="J127" i="5"/>
  <c r="L127" i="5" s="1"/>
  <c r="J189" i="5"/>
  <c r="L189" i="5" s="1"/>
  <c r="J134" i="5"/>
  <c r="L134" i="5" s="1"/>
  <c r="J128" i="5"/>
  <c r="L128" i="5" s="1"/>
  <c r="J92" i="5"/>
  <c r="L92" i="5" s="1"/>
  <c r="J188" i="5"/>
  <c r="L188" i="5" s="1"/>
  <c r="J238" i="5"/>
  <c r="L238" i="5" s="1"/>
  <c r="J162" i="5"/>
  <c r="L162" i="5" s="1"/>
  <c r="J167" i="5"/>
  <c r="L167" i="5" s="1"/>
  <c r="J180" i="5"/>
  <c r="L180" i="5" s="1"/>
  <c r="J111" i="5"/>
  <c r="L111" i="5" s="1"/>
  <c r="J218" i="5"/>
  <c r="L218" i="5" s="1"/>
  <c r="J268" i="5"/>
  <c r="L268" i="5" s="1"/>
  <c r="J203" i="5"/>
  <c r="L203" i="5" s="1"/>
  <c r="J229" i="5"/>
  <c r="L229" i="5" s="1"/>
  <c r="J235" i="5"/>
  <c r="L235" i="5" s="1"/>
  <c r="J104" i="5"/>
  <c r="L104" i="5" s="1"/>
  <c r="J212" i="5"/>
  <c r="L212" i="5" s="1"/>
  <c r="J110" i="5"/>
  <c r="L110" i="5" s="1"/>
  <c r="A3" i="8" l="1"/>
  <c r="A3" i="7" l="1"/>
  <c r="A3" i="6"/>
  <c r="A3" i="2"/>
  <c r="A3" i="17"/>
  <c r="A3" i="13"/>
  <c r="S9" i="2" l="1"/>
  <c r="E11" i="8" l="1"/>
  <c r="E10" i="11" s="1"/>
  <c r="C11" i="8"/>
  <c r="E9" i="11"/>
  <c r="C12" i="6"/>
  <c r="I11" i="6"/>
  <c r="Q11" i="6"/>
  <c r="J23" i="5"/>
  <c r="L23" i="5" s="1"/>
  <c r="J24" i="5"/>
  <c r="L24" i="5" s="1"/>
  <c r="J25" i="5"/>
  <c r="L25" i="5" s="1"/>
  <c r="J26" i="5"/>
  <c r="L26" i="5" s="1"/>
  <c r="J27" i="5"/>
  <c r="L27" i="5" s="1"/>
  <c r="J28" i="5"/>
  <c r="L28" i="5" s="1"/>
  <c r="J29" i="5"/>
  <c r="L29" i="5" s="1"/>
  <c r="J30" i="5"/>
  <c r="L30" i="5" s="1"/>
  <c r="J31" i="5"/>
  <c r="L31" i="5" s="1"/>
  <c r="J32" i="5"/>
  <c r="L32" i="5" s="1"/>
  <c r="J33" i="5"/>
  <c r="L33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3" i="5"/>
  <c r="L43" i="5" s="1"/>
  <c r="J44" i="5"/>
  <c r="L44" i="5" s="1"/>
  <c r="J45" i="5"/>
  <c r="L45" i="5" s="1"/>
  <c r="J48" i="5"/>
  <c r="L48" i="5" s="1"/>
  <c r="J49" i="5"/>
  <c r="L49" i="5" s="1"/>
  <c r="J50" i="5"/>
  <c r="L50" i="5" s="1"/>
  <c r="J51" i="5"/>
  <c r="L51" i="5" s="1"/>
  <c r="J52" i="5"/>
  <c r="L52" i="5" s="1"/>
  <c r="J53" i="5"/>
  <c r="L53" i="5" s="1"/>
  <c r="J54" i="5"/>
  <c r="L54" i="5" s="1"/>
  <c r="J55" i="5"/>
  <c r="L55" i="5" s="1"/>
  <c r="J56" i="5"/>
  <c r="L56" i="5" s="1"/>
  <c r="J59" i="5"/>
  <c r="L59" i="5" s="1"/>
  <c r="J60" i="5"/>
  <c r="L60" i="5" s="1"/>
  <c r="J61" i="5"/>
  <c r="L61" i="5" s="1"/>
  <c r="J62" i="5"/>
  <c r="L62" i="5" s="1"/>
  <c r="J63" i="5"/>
  <c r="L63" i="5" s="1"/>
  <c r="J68" i="5"/>
  <c r="L68" i="5" s="1"/>
  <c r="J69" i="5"/>
  <c r="L69" i="5" s="1"/>
  <c r="J70" i="5"/>
  <c r="L70" i="5" s="1"/>
  <c r="J71" i="5"/>
  <c r="L71" i="5" s="1"/>
  <c r="J72" i="5"/>
  <c r="L72" i="5" s="1"/>
  <c r="J73" i="5"/>
  <c r="L73" i="5" s="1"/>
  <c r="J74" i="5"/>
  <c r="L74" i="5" s="1"/>
  <c r="J75" i="5"/>
  <c r="L75" i="5" s="1"/>
  <c r="J76" i="5"/>
  <c r="L76" i="5" s="1"/>
  <c r="J77" i="5"/>
  <c r="L77" i="5" s="1"/>
  <c r="J78" i="5"/>
  <c r="L78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8" i="5"/>
  <c r="L88" i="5" s="1"/>
  <c r="J89" i="5"/>
  <c r="L89" i="5" s="1"/>
  <c r="P8" i="14"/>
  <c r="P277" i="14" s="1"/>
  <c r="I8" i="14"/>
  <c r="I277" i="14" s="1"/>
  <c r="Q9" i="13"/>
  <c r="Q10" i="13"/>
  <c r="Q8" i="13"/>
  <c r="O11" i="13"/>
  <c r="I11" i="13"/>
  <c r="G11" i="7" l="1"/>
  <c r="G9" i="7"/>
  <c r="K9" i="7"/>
  <c r="K11" i="7"/>
  <c r="K10" i="7"/>
  <c r="G10" i="7"/>
  <c r="Q11" i="13"/>
  <c r="J65" i="5"/>
  <c r="L65" i="5" s="1"/>
  <c r="J64" i="5"/>
  <c r="L64" i="5" s="1"/>
  <c r="K12" i="7" l="1"/>
  <c r="G12" i="7"/>
  <c r="J12" i="5" l="1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8" i="5"/>
  <c r="L18" i="5" s="1"/>
  <c r="J19" i="5"/>
  <c r="L19" i="5" s="1"/>
  <c r="J20" i="5"/>
  <c r="L20" i="5" s="1"/>
  <c r="J11" i="5" l="1"/>
  <c r="J310" i="5" l="1"/>
  <c r="L11" i="5"/>
  <c r="L310" i="5" s="1"/>
  <c r="T11" i="5"/>
  <c r="T310" i="5" s="1"/>
  <c r="V11" i="5" l="1"/>
  <c r="V310" i="5" s="1"/>
  <c r="I10" i="11"/>
  <c r="I9" i="11"/>
  <c r="E7" i="11" l="1"/>
  <c r="A3" i="18" l="1"/>
  <c r="S11" i="2" l="1"/>
  <c r="S10" i="2"/>
  <c r="S13" i="2" l="1"/>
  <c r="A3" i="15"/>
  <c r="Q12" i="6" l="1"/>
  <c r="O12" i="6"/>
  <c r="E8" i="11" l="1"/>
  <c r="E11" i="11" s="1"/>
  <c r="G7" i="11" s="1"/>
  <c r="I7" i="11"/>
  <c r="M12" i="6"/>
  <c r="I8" i="11" l="1"/>
  <c r="I11" i="11" s="1"/>
  <c r="G10" i="11"/>
  <c r="G8" i="11"/>
  <c r="G9" i="11"/>
  <c r="XEE292" i="15"/>
  <c r="XFA292" i="15" s="1"/>
  <c r="G11" i="11" l="1"/>
  <c r="AG9" i="17"/>
  <c r="AE10" i="17" l="1"/>
  <c r="AC10" i="17"/>
  <c r="W10" i="17"/>
  <c r="T10" i="17"/>
  <c r="O10" i="17"/>
  <c r="Q10" i="17"/>
  <c r="E12" i="6" l="1"/>
  <c r="G12" i="6"/>
  <c r="AG10" i="17" l="1"/>
  <c r="I12" i="6" l="1"/>
  <c r="P11" i="13" l="1"/>
  <c r="D12" i="6" l="1"/>
  <c r="F12" i="6"/>
  <c r="H12" i="6"/>
  <c r="J12" i="6"/>
  <c r="A3" i="11" l="1"/>
  <c r="XDG1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9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<sst xmlns="http://schemas.openxmlformats.org/spreadsheetml/2006/main" count="1863" uniqueCount="726">
  <si>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</si>
  <si>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</si>
  <si>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</si>
  <si>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</si>
  <si>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</si>
  <si>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</si>
  <si>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</si>
  <si>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</si>
  <si>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</si>
  <si>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</si>
  <si>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</si>
  <si>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</si>
  <si>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</si>
  <si>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</si>
  <si>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</si>
  <si>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</si>
  <si>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</si>
  <si>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</si>
  <si>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</si>
  <si>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</si>
  <si>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</si>
  <si>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</si>
  <si>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</si>
  <si>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</si>
  <si>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</si>
  <si>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</si>
  <si>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</si>
  <si>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</si>
  <si>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</si>
  <si>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</si>
  <si>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</si>
  <si>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</si>
  <si>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</si>
  <si>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</si>
  <si>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</si>
  <si>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</si>
  <si>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</si>
  <si>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</si>
  <si>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</si>
  <si>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</si>
  <si>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</si>
  <si>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</si>
  <si>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</si>
  <si>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</si>
  <si>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</si>
  <si>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</si>
  <si>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</si>
  <si>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</si>
  <si>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</si>
  <si>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</si>
  <si>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</si>
  <si>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</si>
  <si>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</si>
  <si>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</si>
  <si>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</si>
  <si>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</si>
  <si>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</si>
  <si>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</si>
  <si>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</si>
  <si>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</si>
  <si>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</si>
  <si>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</si>
  <si>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</si>
  <si>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</si>
  <si>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</si>
  <si>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</si>
  <si>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</si>
  <si>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</si>
  <si>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</si>
  <si>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</si>
  <si>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</si>
  <si>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</si>
  <si>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</si>
  <si>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</si>
  <si>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</si>
  <si>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</si>
  <si>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</si>
  <si>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</si>
  <si>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</si>
  <si>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</si>
  <si>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</si>
  <si>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</si>
  <si>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</si>
  <si>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</si>
  <si>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</si>
  <si>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</si>
  <si>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</si>
  <si>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</si>
  <si>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</si>
  <si>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</si>
  <si>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</si>
  <si>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</si>
  <si>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</si>
  <si>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</si>
  <si>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</si>
  <si>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</si>
  <si>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</si>
  <si>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</si>
  <si>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</si>
  <si>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</si>
  <si>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</si>
  <si>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</si>
  <si>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</si>
  <si>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</si>
  <si>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</si>
  <si>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</si>
  <si>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</si>
  <si>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</si>
  <si>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</si>
  <si>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</si>
  <si>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</si>
  <si>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</si>
  <si>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</si>
  <si>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</si>
  <si>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</si>
  <si>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</si>
  <si>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</si>
  <si>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</si>
  <si>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</si>
  <si>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</si>
  <si>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</si>
  <si>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</si>
  <si>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</si>
  <si>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</si>
  <si>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</si>
  <si>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</si>
  <si>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</si>
  <si>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</si>
  <si>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</si>
  <si>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</si>
  <si>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</si>
  <si>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</si>
  <si>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</si>
  <si>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</si>
  <si>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</si>
  <si>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</si>
  <si>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</si>
  <si>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</si>
  <si>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</si>
  <si>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</si>
  <si>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</si>
  <si>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</si>
  <si>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</si>
  <si>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</si>
  <si>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</si>
  <si>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</si>
  <si>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</si>
  <si>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</si>
  <si>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</si>
  <si>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</si>
  <si>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</si>
  <si>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</si>
  <si>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</si>
  <si>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</si>
  <si>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</si>
  <si>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</si>
  <si>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</si>
  <si>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</si>
  <si>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</si>
  <si>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</si>
  <si>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</si>
  <si>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</si>
  <si>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</si>
  <si>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</si>
  <si>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</si>
  <si>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</si>
  <si>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</si>
  <si>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</si>
  <si>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</si>
  <si>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</si>
  <si>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</si>
  <si>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</si>
  <si>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</si>
  <si>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</si>
  <si>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</si>
  <si>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</si>
  <si>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</si>
  <si>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</si>
  <si>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</si>
  <si>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</si>
  <si>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</si>
  <si>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</si>
  <si>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</si>
  <si>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</si>
  <si>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</si>
  <si>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</si>
  <si>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</si>
  <si>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</si>
  <si>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</si>
  <si>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</si>
  <si>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</si>
  <si>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</si>
  <si>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</si>
  <si>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</si>
  <si>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</si>
  <si>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</si>
  <si>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</si>
  <si>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</si>
  <si>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</si>
  <si>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</si>
  <si>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</si>
  <si>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</si>
  <si>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</si>
  <si>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</si>
  <si>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</si>
  <si>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</si>
  <si>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</si>
  <si>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</si>
  <si>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</si>
  <si>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</si>
  <si>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</si>
  <si>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</si>
  <si>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</si>
  <si>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</si>
  <si>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</si>
  <si>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</si>
  <si>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</si>
  <si>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</si>
  <si>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</si>
  <si>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</si>
  <si>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</si>
  <si>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</si>
  <si>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</si>
  <si>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</si>
  <si>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</si>
  <si>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</si>
  <si>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</si>
  <si>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</si>
  <si>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</si>
  <si>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</si>
  <si>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</si>
  <si>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</si>
  <si>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</si>
  <si>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</si>
  <si>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</si>
  <si>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</si>
  <si>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</si>
  <si>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</si>
  <si>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</si>
  <si>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</si>
  <si>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</si>
  <si>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</si>
  <si>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</si>
  <si>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</si>
  <si>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</si>
  <si>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</si>
  <si>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</si>
  <si>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</si>
  <si>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</si>
  <si>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</si>
  <si>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</si>
  <si>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</si>
  <si>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</si>
  <si>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</si>
  <si>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</si>
  <si>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</si>
  <si>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</si>
  <si>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</si>
  <si>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</si>
  <si>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</si>
  <si>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</si>
  <si>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</si>
  <si>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</si>
  <si>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</si>
  <si>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</si>
  <si>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</si>
  <si>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</si>
  <si>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</si>
  <si>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</si>
  <si>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</si>
  <si>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</si>
  <si>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</si>
  <si>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</si>
  <si>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</si>
  <si>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</si>
  <si>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</si>
  <si>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</si>
  <si>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</si>
  <si>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</si>
  <si>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</si>
  <si>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</si>
  <si>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</si>
  <si>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</si>
  <si>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</si>
  <si>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</si>
  <si>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</si>
  <si>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</si>
  <si>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</si>
  <si>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</si>
  <si>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</si>
  <si>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</si>
  <si>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</si>
  <si>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</si>
  <si>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</si>
  <si>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</si>
  <si>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</si>
  <si>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</si>
  <si>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</si>
  <si>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</si>
  <si>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</si>
  <si>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</si>
  <si>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</si>
  <si>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</si>
  <si>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</si>
  <si>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</si>
  <si>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</si>
  <si>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</si>
  <si>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</si>
  <si>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</si>
  <si>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</si>
  <si>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</si>
  <si>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</si>
  <si>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</si>
  <si>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</si>
  <si>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</si>
  <si>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</si>
  <si>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</si>
  <si>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</si>
  <si>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</si>
  <si>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</si>
  <si>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</si>
  <si>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</si>
  <si>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</si>
  <si>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</si>
  <si>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</si>
  <si>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</si>
  <si>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</si>
  <si>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</si>
  <si>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</si>
  <si>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</si>
  <si>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</si>
  <si>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</si>
  <si>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</si>
  <si>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</si>
  <si>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</si>
  <si>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</si>
  <si>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</si>
  <si>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</si>
  <si>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</si>
  <si>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</si>
  <si>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</si>
  <si>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</si>
  <si>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</si>
  <si>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</si>
  <si>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</si>
  <si>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</si>
  <si>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</si>
  <si>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</si>
  <si>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</si>
  <si>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</si>
  <si>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</si>
  <si>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</si>
  <si>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</si>
  <si>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</si>
  <si>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</si>
  <si>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</si>
  <si>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</si>
  <si>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</si>
  <si>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</si>
  <si>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</si>
  <si>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</si>
  <si>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</si>
  <si>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</si>
  <si>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</si>
  <si>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</si>
  <si>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</si>
  <si>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</si>
  <si>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</si>
  <si>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</si>
  <si>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</si>
  <si>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</si>
  <si>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</si>
  <si>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</si>
  <si>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</si>
  <si>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</si>
  <si>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</si>
  <si>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</si>
  <si>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</si>
  <si>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</si>
  <si>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</si>
  <si>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</si>
  <si>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پتروشیمی مبین (حق تقدم) (مبینح)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</si>
  <si>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</si>
  <si>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</si>
  <si>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</si>
  <si>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</si>
  <si>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</si>
  <si>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</si>
  <si>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</si>
  <si>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</si>
  <si>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</si>
  <si>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</si>
  <si>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</si>
  <si>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</si>
  <si>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</si>
  <si>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</si>
  <si>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</si>
  <si>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</si>
  <si>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</si>
  <si>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</si>
  <si>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</si>
  <si>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</si>
  <si>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</si>
  <si>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</si>
  <si>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</si>
  <si>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</si>
  <si>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</si>
  <si>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</si>
  <si>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</si>
  <si>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</si>
  <si>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</si>
  <si>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</si>
  <si>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</si>
  <si>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</si>
  <si>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</si>
  <si>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</si>
  <si>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</si>
  <si>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</si>
  <si>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</si>
  <si>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1402/10/30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</si>
  <si>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</si>
  <si>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</si>
  <si>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</si>
  <si>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</si>
  <si>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</si>
  <si>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</si>
  <si>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</si>
  <si>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1402/10/21</t>
  </si>
  <si>
    <t>1402/10/24</t>
  </si>
  <si>
    <t>1402/10/27</t>
  </si>
  <si>
    <t>1402/10/28</t>
  </si>
  <si>
    <t>1402/11/30</t>
  </si>
  <si>
    <t>سر. بهمن (وبهمن)</t>
  </si>
  <si>
    <t>بانک اقتصاد نوین (ونوین)</t>
  </si>
  <si>
    <t>آنتی بیوتیک سازی ایران (بیوتیک)</t>
  </si>
  <si>
    <t>توسعه معدنی و صنعتی صبانور (حق تقدم) (کنورح)</t>
  </si>
  <si>
    <t>1402/11/08</t>
  </si>
  <si>
    <t>1402/11/15</t>
  </si>
  <si>
    <t>1402/11/17</t>
  </si>
  <si>
    <t>1402/11/18</t>
  </si>
  <si>
    <t>1402/11/24</t>
  </si>
  <si>
    <t>1402/11/25</t>
  </si>
  <si>
    <t>1402/11/28</t>
  </si>
  <si>
    <t>منتهی به 1402/12/29</t>
  </si>
  <si>
    <t>برای ماه منتهی به 1402/12/29</t>
  </si>
  <si>
    <t>1402/12/29</t>
  </si>
  <si>
    <t>طی  اسفند ماه</t>
  </si>
  <si>
    <t>از ابتدای سال مالی تا پایان اسفند ماه</t>
  </si>
  <si>
    <t>فرآوری مواد معدنی (فرآور)</t>
  </si>
  <si>
    <t>ایران مرینوس (نمرینو)</t>
  </si>
  <si>
    <t>داروسازی کوثر (دکوثر)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</si>
  <si>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</si>
  <si>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</si>
  <si>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</si>
  <si>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</si>
  <si>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</si>
  <si>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</si>
  <si>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</si>
  <si>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فولاد آلیاژی ایران (حق تقدم) (فولاژح)</t>
  </si>
  <si>
    <t>لیزینگ کارآفرین (حق تقدم) (ولکارح)</t>
  </si>
  <si>
    <t>سر. پردیس (حق تقدم) (پردیسح)</t>
  </si>
  <si>
    <t>38,400</t>
  </si>
  <si>
    <t>41,800</t>
  </si>
  <si>
    <t>4,325</t>
  </si>
  <si>
    <t>2,940</t>
  </si>
  <si>
    <t>4,161</t>
  </si>
  <si>
    <t>10,500</t>
  </si>
  <si>
    <t>1,194</t>
  </si>
  <si>
    <t>22,560</t>
  </si>
  <si>
    <t>12,050</t>
  </si>
  <si>
    <t>4,310</t>
  </si>
  <si>
    <t>16,710</t>
  </si>
  <si>
    <t>5,730</t>
  </si>
  <si>
    <t>2,090</t>
  </si>
  <si>
    <t>3,438</t>
  </si>
  <si>
    <t>2,829</t>
  </si>
  <si>
    <t>35,800</t>
  </si>
  <si>
    <t>2,937</t>
  </si>
  <si>
    <t>11,620</t>
  </si>
  <si>
    <t>6,650</t>
  </si>
  <si>
    <t>10,480</t>
  </si>
  <si>
    <t>2,469</t>
  </si>
  <si>
    <t>8,498</t>
  </si>
  <si>
    <t>5,690</t>
  </si>
  <si>
    <t>4,320</t>
  </si>
  <si>
    <t>1,389</t>
  </si>
  <si>
    <t>7,900</t>
  </si>
  <si>
    <t>4,988</t>
  </si>
  <si>
    <t>10,440</t>
  </si>
  <si>
    <t>2,333</t>
  </si>
  <si>
    <t>5,630</t>
  </si>
  <si>
    <t>2,933</t>
  </si>
  <si>
    <t>16,140</t>
  </si>
  <si>
    <t>25,550</t>
  </si>
  <si>
    <t>3,449</t>
  </si>
  <si>
    <t>9,610</t>
  </si>
  <si>
    <t>1,639</t>
  </si>
  <si>
    <t>4,732</t>
  </si>
  <si>
    <t>9,710</t>
  </si>
  <si>
    <t>1,521</t>
  </si>
  <si>
    <t>11,200</t>
  </si>
  <si>
    <t>3,470</t>
  </si>
  <si>
    <t>10,390</t>
  </si>
  <si>
    <t>7,460</t>
  </si>
  <si>
    <t>3,241</t>
  </si>
  <si>
    <t>51,600</t>
  </si>
  <si>
    <t>2,336</t>
  </si>
  <si>
    <t>17,860</t>
  </si>
  <si>
    <t>3,366</t>
  </si>
  <si>
    <t>46,400</t>
  </si>
  <si>
    <t>3,035</t>
  </si>
  <si>
    <t>10,060</t>
  </si>
  <si>
    <t>7,400</t>
  </si>
  <si>
    <t>7,290</t>
  </si>
  <si>
    <t>1,763</t>
  </si>
  <si>
    <t>2,143</t>
  </si>
  <si>
    <t>2,981</t>
  </si>
  <si>
    <t>12,440</t>
  </si>
  <si>
    <t>3,095</t>
  </si>
  <si>
    <t>3,497</t>
  </si>
  <si>
    <t>59,020</t>
  </si>
  <si>
    <t>35,730</t>
  </si>
  <si>
    <t>2,196</t>
  </si>
  <si>
    <t>38,520</t>
  </si>
  <si>
    <t>7,130</t>
  </si>
  <si>
    <t>24,000</t>
  </si>
  <si>
    <t>2,952</t>
  </si>
  <si>
    <t>15,550</t>
  </si>
  <si>
    <t>3,227</t>
  </si>
  <si>
    <t>1,310</t>
  </si>
  <si>
    <t>5,860</t>
  </si>
  <si>
    <t>6,330</t>
  </si>
  <si>
    <t>4,533</t>
  </si>
  <si>
    <t>5,320</t>
  </si>
  <si>
    <t>3,087</t>
  </si>
  <si>
    <t>12,490</t>
  </si>
  <si>
    <t>15,630</t>
  </si>
  <si>
    <t>7,640</t>
  </si>
  <si>
    <t>16,050</t>
  </si>
  <si>
    <t>5,930</t>
  </si>
  <si>
    <t>24,480</t>
  </si>
  <si>
    <t>4,804</t>
  </si>
  <si>
    <t>31,430</t>
  </si>
  <si>
    <t>4,485</t>
  </si>
  <si>
    <t>7,730</t>
  </si>
  <si>
    <t>16,070</t>
  </si>
  <si>
    <t>1,831</t>
  </si>
  <si>
    <t>3,391</t>
  </si>
  <si>
    <t>19,000</t>
  </si>
  <si>
    <t>26,080</t>
  </si>
  <si>
    <t>8,450</t>
  </si>
  <si>
    <t>21,470</t>
  </si>
  <si>
    <t>15,290</t>
  </si>
  <si>
    <t>20,900</t>
  </si>
  <si>
    <t>61,880</t>
  </si>
  <si>
    <t>11,360</t>
  </si>
  <si>
    <t>4,143</t>
  </si>
  <si>
    <t>38,490</t>
  </si>
  <si>
    <t>5,850</t>
  </si>
  <si>
    <t>4,680</t>
  </si>
  <si>
    <t>2,289</t>
  </si>
  <si>
    <t>2,525</t>
  </si>
  <si>
    <t>2,045</t>
  </si>
  <si>
    <t>33,840</t>
  </si>
  <si>
    <t>20,400</t>
  </si>
  <si>
    <t>13,540</t>
  </si>
  <si>
    <t>149,450</t>
  </si>
  <si>
    <t>14,060</t>
  </si>
  <si>
    <t>4,583</t>
  </si>
  <si>
    <t>14,000</t>
  </si>
  <si>
    <t>5,400</t>
  </si>
  <si>
    <t>3,386</t>
  </si>
  <si>
    <t>8,760</t>
  </si>
  <si>
    <t>3,120</t>
  </si>
  <si>
    <t>2,681</t>
  </si>
  <si>
    <t>2,610</t>
  </si>
  <si>
    <t>4,749</t>
  </si>
  <si>
    <t>5,180</t>
  </si>
  <si>
    <t>2,282</t>
  </si>
  <si>
    <t>4,708</t>
  </si>
  <si>
    <t>30,340</t>
  </si>
  <si>
    <t>5,150</t>
  </si>
  <si>
    <t>12,370</t>
  </si>
  <si>
    <t>5,490</t>
  </si>
  <si>
    <t>2,399</t>
  </si>
  <si>
    <t>10,820</t>
  </si>
  <si>
    <t>6,470</t>
  </si>
  <si>
    <t>2,278</t>
  </si>
  <si>
    <t>83,230</t>
  </si>
  <si>
    <t>5,330</t>
  </si>
  <si>
    <t>7,850</t>
  </si>
  <si>
    <t>31,290</t>
  </si>
  <si>
    <t>34,570</t>
  </si>
  <si>
    <t>11,180</t>
  </si>
  <si>
    <t>3,389</t>
  </si>
  <si>
    <t>965</t>
  </si>
  <si>
    <t>31,840</t>
  </si>
  <si>
    <t>20,000</t>
  </si>
  <si>
    <t>4,039</t>
  </si>
  <si>
    <t>1,198</t>
  </si>
  <si>
    <t>28,600</t>
  </si>
  <si>
    <t>2,670</t>
  </si>
  <si>
    <t>15,400</t>
  </si>
  <si>
    <t>11,160</t>
  </si>
  <si>
    <t>12,240</t>
  </si>
  <si>
    <t>8,020</t>
  </si>
  <si>
    <t>3,163</t>
  </si>
  <si>
    <t>9,840</t>
  </si>
  <si>
    <t>4,056</t>
  </si>
  <si>
    <t>4,342</t>
  </si>
  <si>
    <t>1,879</t>
  </si>
  <si>
    <t>1,689</t>
  </si>
  <si>
    <t>9,940</t>
  </si>
  <si>
    <t>17,170</t>
  </si>
  <si>
    <t>11,040</t>
  </si>
  <si>
    <t>20,410</t>
  </si>
  <si>
    <t>4,911</t>
  </si>
  <si>
    <t>5,350</t>
  </si>
  <si>
    <t>6,340</t>
  </si>
  <si>
    <t>28,440</t>
  </si>
  <si>
    <t>17,670</t>
  </si>
  <si>
    <t>24,290</t>
  </si>
  <si>
    <t>1,830</t>
  </si>
  <si>
    <t>2,683</t>
  </si>
  <si>
    <t>7,920</t>
  </si>
  <si>
    <t>8,480</t>
  </si>
  <si>
    <t>3,792</t>
  </si>
  <si>
    <t>7,670</t>
  </si>
  <si>
    <t>7,395</t>
  </si>
  <si>
    <t>40,250</t>
  </si>
  <si>
    <t>7,970</t>
  </si>
  <si>
    <t>22,700</t>
  </si>
  <si>
    <t>11,990</t>
  </si>
  <si>
    <t>16,800</t>
  </si>
  <si>
    <t>2,753</t>
  </si>
  <si>
    <t>18,500</t>
  </si>
  <si>
    <t>7,107</t>
  </si>
  <si>
    <t>10,710</t>
  </si>
  <si>
    <t>2,301</t>
  </si>
  <si>
    <t>4,440</t>
  </si>
  <si>
    <t>178,770</t>
  </si>
  <si>
    <t>31,320</t>
  </si>
  <si>
    <t>1,103</t>
  </si>
  <si>
    <t>4,409</t>
  </si>
  <si>
    <t>18,480</t>
  </si>
  <si>
    <t>6,190</t>
  </si>
  <si>
    <t>6,800</t>
  </si>
  <si>
    <t>13,070</t>
  </si>
  <si>
    <t>13,990</t>
  </si>
  <si>
    <t>1,612</t>
  </si>
  <si>
    <t>1,696</t>
  </si>
  <si>
    <t>9,490</t>
  </si>
  <si>
    <t>8,150</t>
  </si>
  <si>
    <t>1,893</t>
  </si>
  <si>
    <t>44,950</t>
  </si>
  <si>
    <t>44,850</t>
  </si>
  <si>
    <t>35,590</t>
  </si>
  <si>
    <t>4,509</t>
  </si>
  <si>
    <t>8,830</t>
  </si>
  <si>
    <t>3,160</t>
  </si>
  <si>
    <t>3,313</t>
  </si>
  <si>
    <t>6,000</t>
  </si>
  <si>
    <t>6,770</t>
  </si>
  <si>
    <t>7,580</t>
  </si>
  <si>
    <t>11,600</t>
  </si>
  <si>
    <t>11,700</t>
  </si>
  <si>
    <t>5,179</t>
  </si>
  <si>
    <t>4,610</t>
  </si>
  <si>
    <t>6,850</t>
  </si>
  <si>
    <t>3,099</t>
  </si>
  <si>
    <t>66,300</t>
  </si>
  <si>
    <t>4,413</t>
  </si>
  <si>
    <t>4,651</t>
  </si>
  <si>
    <t>1,871</t>
  </si>
  <si>
    <t>3,290</t>
  </si>
  <si>
    <t>29,920</t>
  </si>
  <si>
    <t>16,700</t>
  </si>
  <si>
    <t>4,898</t>
  </si>
  <si>
    <t>30,900</t>
  </si>
  <si>
    <t>5,035</t>
  </si>
  <si>
    <t>1,936</t>
  </si>
  <si>
    <t>8,730</t>
  </si>
  <si>
    <t>68,590</t>
  </si>
  <si>
    <t>51,000</t>
  </si>
  <si>
    <t>22,550</t>
  </si>
  <si>
    <t>12,600</t>
  </si>
  <si>
    <t>17,780</t>
  </si>
  <si>
    <t>47,000</t>
  </si>
  <si>
    <t>3,486</t>
  </si>
  <si>
    <t>14,620</t>
  </si>
  <si>
    <t>68,500</t>
  </si>
  <si>
    <t>28,000</t>
  </si>
  <si>
    <t>8,170</t>
  </si>
  <si>
    <t>50,720</t>
  </si>
  <si>
    <t>43,860</t>
  </si>
  <si>
    <t>2,658</t>
  </si>
  <si>
    <t>2,805</t>
  </si>
  <si>
    <t>13,420</t>
  </si>
  <si>
    <t>3,467</t>
  </si>
  <si>
    <t>7,110</t>
  </si>
  <si>
    <t>2,279</t>
  </si>
  <si>
    <t>9,390</t>
  </si>
  <si>
    <t>8,110</t>
  </si>
  <si>
    <t>50,430</t>
  </si>
  <si>
    <t>3,055</t>
  </si>
  <si>
    <t>5,381</t>
  </si>
  <si>
    <t>4,266</t>
  </si>
  <si>
    <t>1,937</t>
  </si>
  <si>
    <t>8,090</t>
  </si>
  <si>
    <t>6,107</t>
  </si>
  <si>
    <t>2,386</t>
  </si>
  <si>
    <t>1,278</t>
  </si>
  <si>
    <t>4,605</t>
  </si>
  <si>
    <t>کوتاه مدت پاسارگاد</t>
  </si>
  <si>
    <t>209.8100.18499402.1</t>
  </si>
  <si>
    <t>1402/12/05</t>
  </si>
  <si>
    <t>1402/12/09</t>
  </si>
  <si>
    <t>1402/12/17</t>
  </si>
  <si>
    <t>1402/12/21</t>
  </si>
  <si>
    <t>1402/12/23</t>
  </si>
  <si>
    <t>1402/12/26</t>
  </si>
  <si>
    <t>1402/12/27</t>
  </si>
  <si>
    <t>1402/12/28</t>
  </si>
  <si>
    <t> سر. پردیس (حق تقدم) (پردیسح)</t>
  </si>
  <si>
    <t> توسعه معدنی و صنعتی صبانور (حق تقدم) (کنورح)</t>
  </si>
  <si>
    <t> لیزینگ کارآفرین (حق تقدم) (ولکارح)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</si>
</sst>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4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b/>
      <sz val="20"/>
      <color theme="1" tint="0.14999847407452621"/>
      <name val="B Mitra"/>
      <charset val="178"/>
    </font>
    <font>
      <sz val="20"/>
      <color theme="1" tint="0.14999847407452621"/>
      <name val="B Mitra"/>
      <charset val="178"/>
    </font>
    <font>
      <b/>
      <sz val="16"/>
      <color theme="1" tint="0.14999847407452621"/>
      <name val="B Mitra"/>
      <charset val="178"/>
    </font>
    <font>
      <b/>
      <sz val="1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sz val="16"/>
      <color theme="1" tint="0.14999847407452621"/>
      <name val="B Mitra"/>
      <charset val="178"/>
    </font>
    <font>
      <sz val="12"/>
      <color theme="1" tint="0.14999847407452621"/>
      <name val="B Nazanin"/>
      <charset val="178"/>
    </font>
    <font>
      <sz val="12"/>
      <color rgb="FFFF0000"/>
      <name val="B Mitra"/>
      <charset val="178"/>
    </font>
    <font>
      <sz val="14"/>
      <color rgb="FFFF0000"/>
      <name val="B Mitra"/>
      <charset val="178"/>
    </font>
    <font>
      <b/>
      <sz val="9"/>
      <color rgb="FF00A651"/>
      <name val="IranSansFaNum"/>
    </font>
    <font>
      <b/>
      <sz val="16"/>
      <color theme="1"/>
      <name val="B Mitra"/>
      <charset val="178"/>
    </font>
    <font>
      <sz val="18"/>
      <color theme="1"/>
      <name val="B Mitra"/>
      <charset val="178"/>
    </font>
    <font>
      <sz val="9"/>
      <color theme="1"/>
      <name val="WYeka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29">
    <xf numFmtId="0" fontId="0" fillId="0" borderId="0" xfId="0"/>
    <xf numFmtId="0" fontId="7" fillId="0" borderId="0" xfId="0" applyFont="1"/>
    <xf numFmtId="0" fontId="13" fillId="0" borderId="0" xfId="0" applyFont="1"/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14" fillId="0" borderId="13" xfId="1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164" fontId="7" fillId="0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2" fillId="0" borderId="0" xfId="1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1" xfId="0" applyFont="1" applyBorder="1"/>
    <xf numFmtId="0" fontId="11" fillId="0" borderId="0" xfId="0" applyFont="1"/>
    <xf numFmtId="164" fontId="13" fillId="0" borderId="0" xfId="0" applyNumberFormat="1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right" vertical="center" readingOrder="2"/>
    </xf>
    <xf numFmtId="164" fontId="23" fillId="0" borderId="0" xfId="0" applyNumberFormat="1" applyFont="1" applyAlignment="1">
      <alignment vertical="center" wrapText="1"/>
    </xf>
    <xf numFmtId="3" fontId="9" fillId="0" borderId="0" xfId="0" applyNumberFormat="1" applyFont="1"/>
    <xf numFmtId="0" fontId="19" fillId="0" borderId="0" xfId="0" applyFont="1"/>
    <xf numFmtId="0" fontId="9" fillId="2" borderId="0" xfId="0" applyFont="1" applyFill="1"/>
    <xf numFmtId="0" fontId="27" fillId="0" borderId="0" xfId="0" applyFont="1" applyAlignment="1">
      <alignment vertical="center"/>
    </xf>
    <xf numFmtId="164" fontId="27" fillId="0" borderId="0" xfId="1" applyNumberFormat="1" applyFont="1" applyFill="1" applyAlignment="1">
      <alignment horizontal="center" vertical="center"/>
    </xf>
    <xf numFmtId="164" fontId="27" fillId="0" borderId="0" xfId="1" applyNumberFormat="1" applyFont="1" applyFill="1" applyAlignment="1">
      <alignment vertical="center"/>
    </xf>
    <xf numFmtId="10" fontId="27" fillId="0" borderId="0" xfId="2" applyNumberFormat="1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 vertical="center" readingOrder="2"/>
    </xf>
    <xf numFmtId="0" fontId="31" fillId="0" borderId="0" xfId="0" applyFont="1"/>
    <xf numFmtId="0" fontId="31" fillId="0" borderId="1" xfId="0" applyFont="1" applyBorder="1"/>
    <xf numFmtId="164" fontId="31" fillId="0" borderId="1" xfId="1" applyNumberFormat="1" applyFont="1" applyFill="1" applyBorder="1"/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vertical="center" wrapText="1" readingOrder="2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37" fontId="31" fillId="0" borderId="0" xfId="0" applyNumberFormat="1" applyFont="1" applyAlignment="1">
      <alignment horizontal="center" vertical="center" wrapText="1"/>
    </xf>
    <xf numFmtId="164" fontId="31" fillId="0" borderId="0" xfId="1" applyNumberFormat="1" applyFont="1" applyFill="1"/>
    <xf numFmtId="0" fontId="31" fillId="0" borderId="0" xfId="0" applyFont="1" applyAlignment="1">
      <alignment horizontal="center" vertical="center"/>
    </xf>
    <xf numFmtId="164" fontId="31" fillId="0" borderId="0" xfId="1" applyNumberFormat="1" applyFont="1" applyFill="1" applyAlignment="1">
      <alignment vertical="center"/>
    </xf>
    <xf numFmtId="0" fontId="30" fillId="0" borderId="0" xfId="0" applyFont="1" applyAlignment="1">
      <alignment vertical="center" readingOrder="2"/>
    </xf>
    <xf numFmtId="0" fontId="31" fillId="0" borderId="1" xfId="0" applyFont="1" applyBorder="1" applyAlignment="1">
      <alignment horizontal="center"/>
    </xf>
    <xf numFmtId="164" fontId="31" fillId="0" borderId="1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 vertical="center" readingOrder="2"/>
    </xf>
    <xf numFmtId="164" fontId="30" fillId="0" borderId="0" xfId="1" applyNumberFormat="1" applyFont="1" applyFill="1" applyAlignment="1">
      <alignment horizontal="center" readingOrder="2"/>
    </xf>
    <xf numFmtId="10" fontId="30" fillId="0" borderId="0" xfId="2" applyNumberFormat="1" applyFont="1" applyFill="1" applyAlignment="1">
      <alignment horizontal="center" vertical="center" wrapText="1" readingOrder="2"/>
    </xf>
    <xf numFmtId="0" fontId="30" fillId="0" borderId="0" xfId="0" applyFont="1" applyAlignment="1">
      <alignment horizontal="center" vertical="center" readingOrder="2"/>
    </xf>
    <xf numFmtId="164" fontId="30" fillId="0" borderId="0" xfId="1" applyNumberFormat="1" applyFont="1" applyFill="1" applyAlignment="1">
      <alignment vertical="center" readingOrder="2"/>
    </xf>
    <xf numFmtId="40" fontId="30" fillId="0" borderId="0" xfId="0" applyNumberFormat="1" applyFont="1" applyAlignment="1">
      <alignment horizontal="center" vertical="center" wrapText="1" readingOrder="2"/>
    </xf>
    <xf numFmtId="164" fontId="30" fillId="0" borderId="1" xfId="1" applyNumberFormat="1" applyFont="1" applyFill="1" applyBorder="1" applyAlignment="1">
      <alignment vertical="center" readingOrder="2"/>
    </xf>
    <xf numFmtId="0" fontId="31" fillId="0" borderId="0" xfId="0" applyFont="1" applyAlignment="1">
      <alignment horizontal="right" vertical="center"/>
    </xf>
    <xf numFmtId="164" fontId="30" fillId="0" borderId="10" xfId="1" applyNumberFormat="1" applyFont="1" applyFill="1" applyBorder="1" applyAlignment="1">
      <alignment vertical="center" readingOrder="2"/>
    </xf>
    <xf numFmtId="9" fontId="30" fillId="0" borderId="3" xfId="2" applyFont="1" applyFill="1" applyBorder="1" applyAlignment="1">
      <alignment horizontal="center" vertical="center" readingOrder="2"/>
    </xf>
    <xf numFmtId="10" fontId="30" fillId="0" borderId="3" xfId="2" applyNumberFormat="1" applyFont="1" applyFill="1" applyBorder="1" applyAlignment="1">
      <alignment horizontal="center" vertical="center" readingOrder="2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164" fontId="32" fillId="0" borderId="0" xfId="1" applyNumberFormat="1" applyFont="1" applyFill="1"/>
    <xf numFmtId="0" fontId="33" fillId="0" borderId="0" xfId="0" applyFont="1" applyAlignment="1">
      <alignment horizontal="center"/>
    </xf>
    <xf numFmtId="164" fontId="35" fillId="0" borderId="0" xfId="1" applyNumberFormat="1" applyFont="1" applyFill="1" applyAlignment="1">
      <alignment horizontal="center"/>
    </xf>
    <xf numFmtId="164" fontId="35" fillId="0" borderId="0" xfId="1" applyNumberFormat="1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64" fontId="35" fillId="0" borderId="4" xfId="1" applyNumberFormat="1" applyFont="1" applyFill="1" applyBorder="1" applyAlignment="1">
      <alignment horizontal="center" vertical="center" wrapText="1"/>
    </xf>
    <xf numFmtId="164" fontId="35" fillId="0" borderId="0" xfId="1" applyNumberFormat="1" applyFont="1" applyFill="1" applyAlignment="1">
      <alignment horizontal="center" vertical="center" wrapText="1"/>
    </xf>
    <xf numFmtId="37" fontId="34" fillId="0" borderId="0" xfId="0" applyNumberFormat="1" applyFont="1" applyAlignment="1">
      <alignment horizontal="center" vertical="center"/>
    </xf>
    <xf numFmtId="0" fontId="34" fillId="0" borderId="0" xfId="1" applyNumberFormat="1" applyFont="1" applyFill="1" applyAlignment="1">
      <alignment horizontal="center" vertical="center"/>
    </xf>
    <xf numFmtId="164" fontId="34" fillId="0" borderId="0" xfId="1" applyNumberFormat="1" applyFont="1" applyFill="1" applyAlignment="1">
      <alignment vertical="center"/>
    </xf>
    <xf numFmtId="37" fontId="30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/>
    <xf numFmtId="164" fontId="34" fillId="0" borderId="8" xfId="1" applyNumberFormat="1" applyFont="1" applyFill="1" applyBorder="1" applyAlignment="1">
      <alignment vertical="center"/>
    </xf>
    <xf numFmtId="0" fontId="34" fillId="0" borderId="0" xfId="0" applyFont="1" applyAlignment="1">
      <alignment horizontal="right" vertical="center"/>
    </xf>
    <xf numFmtId="164" fontId="35" fillId="0" borderId="8" xfId="1" applyNumberFormat="1" applyFont="1" applyFill="1" applyBorder="1" applyAlignment="1">
      <alignment horizontal="right" vertical="center" wrapText="1" readingOrder="2"/>
    </xf>
    <xf numFmtId="164" fontId="34" fillId="0" borderId="0" xfId="1" applyNumberFormat="1" applyFont="1" applyFill="1" applyBorder="1" applyAlignment="1">
      <alignment vertical="center" wrapText="1"/>
    </xf>
    <xf numFmtId="164" fontId="34" fillId="0" borderId="0" xfId="1" applyNumberFormat="1" applyFont="1" applyFill="1"/>
    <xf numFmtId="0" fontId="30" fillId="0" borderId="1" xfId="0" applyFont="1" applyBorder="1" applyAlignment="1">
      <alignment horizontal="right" vertical="center" wrapText="1" readingOrder="2"/>
    </xf>
    <xf numFmtId="37" fontId="30" fillId="0" borderId="1" xfId="0" applyNumberFormat="1" applyFont="1" applyBorder="1" applyAlignment="1">
      <alignment horizontal="center" vertical="center" wrapText="1" readingOrder="2"/>
    </xf>
    <xf numFmtId="0" fontId="30" fillId="0" borderId="1" xfId="0" applyFont="1" applyBorder="1" applyAlignment="1">
      <alignment vertical="center" wrapText="1" readingOrder="2"/>
    </xf>
    <xf numFmtId="37" fontId="31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vertical="center" wrapText="1"/>
    </xf>
    <xf numFmtId="164" fontId="30" fillId="0" borderId="8" xfId="1" applyNumberFormat="1" applyFont="1" applyFill="1" applyBorder="1" applyAlignment="1">
      <alignment vertical="center"/>
    </xf>
    <xf numFmtId="164" fontId="34" fillId="0" borderId="0" xfId="1" applyNumberFormat="1" applyFont="1" applyFill="1" applyBorder="1" applyAlignment="1">
      <alignment vertical="center" wrapText="1" readingOrder="2"/>
    </xf>
    <xf numFmtId="164" fontId="34" fillId="0" borderId="0" xfId="0" applyNumberFormat="1" applyFont="1"/>
    <xf numFmtId="3" fontId="34" fillId="0" borderId="0" xfId="0" applyNumberFormat="1" applyFont="1"/>
    <xf numFmtId="0" fontId="30" fillId="0" borderId="14" xfId="0" applyFont="1" applyBorder="1" applyAlignment="1">
      <alignment horizontal="center" vertical="center" wrapText="1" readingOrder="2"/>
    </xf>
    <xf numFmtId="164" fontId="30" fillId="0" borderId="14" xfId="1" applyNumberFormat="1" applyFont="1" applyFill="1" applyBorder="1" applyAlignment="1">
      <alignment horizontal="center" vertical="center" wrapText="1" readingOrder="2"/>
    </xf>
    <xf numFmtId="164" fontId="31" fillId="0" borderId="0" xfId="1" applyNumberFormat="1" applyFont="1" applyFill="1" applyAlignment="1">
      <alignment vertical="center" wrapText="1"/>
    </xf>
    <xf numFmtId="164" fontId="31" fillId="0" borderId="3" xfId="1" applyNumberFormat="1" applyFont="1" applyFill="1" applyBorder="1" applyAlignment="1">
      <alignment vertical="center" wrapText="1"/>
    </xf>
    <xf numFmtId="37" fontId="36" fillId="0" borderId="0" xfId="0" applyNumberFormat="1" applyFont="1" applyAlignment="1">
      <alignment horizontal="center" vertical="center" wrapText="1"/>
    </xf>
    <xf numFmtId="10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 readingOrder="2"/>
    </xf>
    <xf numFmtId="164" fontId="29" fillId="0" borderId="8" xfId="1" applyNumberFormat="1" applyFont="1" applyFill="1" applyBorder="1" applyAlignment="1">
      <alignment vertical="center"/>
    </xf>
    <xf numFmtId="10" fontId="29" fillId="0" borderId="2" xfId="2" applyNumberFormat="1" applyFont="1" applyFill="1" applyBorder="1" applyAlignment="1">
      <alignment horizontal="center" vertical="center" wrapText="1" readingOrder="2"/>
    </xf>
    <xf numFmtId="37" fontId="31" fillId="0" borderId="0" xfId="0" quotePrefix="1" applyNumberFormat="1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 readingOrder="2"/>
    </xf>
    <xf numFmtId="164" fontId="38" fillId="0" borderId="0" xfId="1" applyNumberFormat="1" applyFont="1" applyFill="1"/>
    <xf numFmtId="3" fontId="37" fillId="0" borderId="0" xfId="0" applyNumberFormat="1" applyFont="1"/>
    <xf numFmtId="0" fontId="37" fillId="0" borderId="0" xfId="0" applyFont="1"/>
    <xf numFmtId="164" fontId="37" fillId="0" borderId="0" xfId="0" applyNumberFormat="1" applyFont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39" fillId="0" borderId="0" xfId="0" applyNumberFormat="1" applyFont="1"/>
    <xf numFmtId="164" fontId="6" fillId="0" borderId="0" xfId="1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6" fillId="0" borderId="0" xfId="5" applyNumberFormat="1" applyFont="1" applyFill="1" applyAlignment="1">
      <alignment horizontal="center" vertical="center"/>
    </xf>
    <xf numFmtId="164" fontId="6" fillId="0" borderId="0" xfId="5" applyNumberFormat="1" applyFont="1" applyFill="1" applyAlignment="1">
      <alignment horizontal="left" vertical="center"/>
    </xf>
    <xf numFmtId="164" fontId="6" fillId="0" borderId="0" xfId="5" applyNumberFormat="1" applyFont="1" applyFill="1" applyAlignment="1">
      <alignment horizontal="right" vertical="center"/>
    </xf>
    <xf numFmtId="164" fontId="6" fillId="0" borderId="0" xfId="5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164" fontId="6" fillId="0" borderId="0" xfId="5" applyNumberFormat="1" applyFont="1" applyFill="1" applyBorder="1" applyAlignment="1">
      <alignment horizontal="center" vertical="center"/>
    </xf>
    <xf numFmtId="164" fontId="6" fillId="0" borderId="0" xfId="5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0" xfId="5" applyNumberFormat="1" applyFont="1" applyFill="1" applyBorder="1" applyAlignment="1">
      <alignment horizontal="center" vertical="center" readingOrder="2"/>
    </xf>
    <xf numFmtId="164" fontId="6" fillId="0" borderId="0" xfId="5" applyNumberFormat="1" applyFont="1" applyFill="1" applyBorder="1" applyAlignment="1">
      <alignment vertical="center" readingOrder="2"/>
    </xf>
    <xf numFmtId="164" fontId="6" fillId="0" borderId="0" xfId="1" applyNumberFormat="1" applyFont="1" applyFill="1" applyBorder="1" applyAlignment="1">
      <alignment vertical="center" readingOrder="2"/>
    </xf>
    <xf numFmtId="164" fontId="6" fillId="0" borderId="2" xfId="5" applyNumberFormat="1" applyFont="1" applyFill="1" applyBorder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6" fillId="0" borderId="0" xfId="0" quotePrefix="1" applyNumberFormat="1" applyFont="1" applyAlignment="1">
      <alignment horizontal="right" vertical="center" wrapText="1"/>
    </xf>
    <xf numFmtId="37" fontId="6" fillId="0" borderId="0" xfId="0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readingOrder="2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37" fontId="41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6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164" fontId="13" fillId="0" borderId="1" xfId="1" applyNumberFormat="1" applyFont="1" applyFill="1" applyBorder="1"/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 readingOrder="2"/>
    </xf>
    <xf numFmtId="164" fontId="11" fillId="0" borderId="1" xfId="1" applyNumberFormat="1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/>
    <xf numFmtId="164" fontId="13" fillId="0" borderId="0" xfId="1" applyNumberFormat="1" applyFont="1" applyFill="1"/>
    <xf numFmtId="10" fontId="13" fillId="0" borderId="0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vertical="center"/>
    </xf>
    <xf numFmtId="164" fontId="13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/>
    <xf numFmtId="164" fontId="13" fillId="0" borderId="0" xfId="1" applyNumberFormat="1" applyFont="1" applyFill="1" applyAlignment="1">
      <alignment horizontal="center" vertical="center" wrapText="1" shrinkToFit="1"/>
    </xf>
    <xf numFmtId="164" fontId="13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 wrapText="1" shrinkToFit="1"/>
    </xf>
    <xf numFmtId="164" fontId="13" fillId="0" borderId="8" xfId="1" applyNumberFormat="1" applyFont="1" applyFill="1" applyBorder="1" applyAlignment="1">
      <alignment vertical="center"/>
    </xf>
    <xf numFmtId="37" fontId="11" fillId="0" borderId="11" xfId="0" applyNumberFormat="1" applyFont="1" applyBorder="1" applyAlignment="1">
      <alignment horizontal="center" vertical="center"/>
    </xf>
    <xf numFmtId="37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165" fontId="15" fillId="0" borderId="0" xfId="1" applyNumberFormat="1" applyFont="1" applyFill="1" applyAlignment="1">
      <alignment vertical="center" readingOrder="2"/>
    </xf>
    <xf numFmtId="165" fontId="7" fillId="0" borderId="0" xfId="1" applyNumberFormat="1" applyFont="1" applyFill="1"/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Alignment="1">
      <alignment vertical="center"/>
    </xf>
    <xf numFmtId="164" fontId="7" fillId="0" borderId="8" xfId="1" applyNumberFormat="1" applyFont="1" applyFill="1" applyBorder="1" applyAlignment="1">
      <alignment vertical="center" wrapText="1"/>
    </xf>
    <xf numFmtId="165" fontId="9" fillId="0" borderId="0" xfId="1" applyNumberFormat="1" applyFont="1" applyFill="1"/>
    <xf numFmtId="164" fontId="15" fillId="0" borderId="0" xfId="1" applyNumberFormat="1" applyFont="1" applyFill="1" applyBorder="1" applyAlignment="1">
      <alignment horizontal="left" vertical="center"/>
    </xf>
    <xf numFmtId="164" fontId="9" fillId="0" borderId="0" xfId="1" applyNumberFormat="1" applyFont="1" applyFill="1"/>
    <xf numFmtId="0" fontId="15" fillId="0" borderId="0" xfId="0" applyFont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42" fillId="0" borderId="0" xfId="0" applyNumberFormat="1" applyFont="1"/>
    <xf numFmtId="2" fontId="7" fillId="0" borderId="9" xfId="0" applyNumberFormat="1" applyFont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vertical="center"/>
    </xf>
    <xf numFmtId="164" fontId="5" fillId="0" borderId="3" xfId="1" applyNumberFormat="1" applyFont="1" applyFill="1" applyBorder="1" applyAlignment="1">
      <alignment horizontal="center" vertical="center" wrapText="1" readingOrder="2"/>
    </xf>
    <xf numFmtId="165" fontId="5" fillId="0" borderId="3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center" vertical="center" wrapText="1" readingOrder="2"/>
    </xf>
    <xf numFmtId="165" fontId="5" fillId="0" borderId="0" xfId="1" applyNumberFormat="1" applyFont="1" applyFill="1" applyBorder="1" applyAlignment="1">
      <alignment horizontal="center" vertical="center" wrapText="1" readingOrder="2"/>
    </xf>
    <xf numFmtId="165" fontId="6" fillId="0" borderId="1" xfId="1" applyNumberFormat="1" applyFont="1" applyFill="1" applyBorder="1" applyAlignment="1">
      <alignment horizontal="center" vertical="center" wrapText="1" readingOrder="2"/>
    </xf>
    <xf numFmtId="165" fontId="5" fillId="0" borderId="4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center" vertical="center" readingOrder="2"/>
    </xf>
    <xf numFmtId="164" fontId="6" fillId="0" borderId="8" xfId="1" applyNumberFormat="1" applyFont="1" applyFill="1" applyBorder="1" applyAlignment="1">
      <alignment horizontal="center" vertical="center" readingOrder="2"/>
    </xf>
    <xf numFmtId="164" fontId="6" fillId="0" borderId="8" xfId="1" applyNumberFormat="1" applyFont="1" applyFill="1" applyBorder="1" applyAlignment="1">
      <alignment horizontal="left" vertical="center" readingOrder="2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2"/>
    </xf>
    <xf numFmtId="165" fontId="5" fillId="0" borderId="4" xfId="0" applyNumberFormat="1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 readingOrder="2"/>
    </xf>
    <xf numFmtId="0" fontId="40" fillId="0" borderId="3" xfId="0" applyFont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40" fillId="0" borderId="3" xfId="0" applyFont="1" applyBorder="1" applyAlignment="1">
      <alignment horizontal="center" vertical="center" readingOrder="2"/>
    </xf>
    <xf numFmtId="0" fontId="40" fillId="0" borderId="1" xfId="0" applyFont="1" applyBorder="1" applyAlignment="1">
      <alignment horizontal="center" vertical="center" readingOrder="2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right" vertical="center" readingOrder="2"/>
    </xf>
    <xf numFmtId="0" fontId="40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13" fillId="0" borderId="3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164" fontId="13" fillId="0" borderId="0" xfId="1" applyNumberFormat="1" applyFont="1" applyFill="1" applyBorder="1" applyAlignment="1">
      <alignment horizontal="center" vertical="center" readingOrder="2"/>
    </xf>
    <xf numFmtId="164" fontId="13" fillId="0" borderId="1" xfId="1" applyNumberFormat="1" applyFont="1" applyFill="1" applyBorder="1" applyAlignment="1">
      <alignment horizontal="center" vertical="center" readingOrder="2"/>
    </xf>
    <xf numFmtId="0" fontId="30" fillId="0" borderId="1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/>
    </xf>
    <xf numFmtId="37" fontId="11" fillId="0" borderId="11" xfId="0" applyNumberFormat="1" applyFont="1" applyBorder="1" applyAlignment="1">
      <alignment horizontal="center" vertical="center"/>
    </xf>
    <xf numFmtId="0" fontId="9" fillId="0" borderId="12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center" readingOrder="2"/>
    </xf>
    <xf numFmtId="165" fontId="15" fillId="0" borderId="0" xfId="1" applyNumberFormat="1" applyFont="1" applyFill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0" fontId="35" fillId="0" borderId="1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 vertical="center" wrapText="1" readingOrder="2"/>
    </xf>
    <xf numFmtId="37" fontId="15" fillId="0" borderId="1" xfId="0" applyNumberFormat="1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horizontal="center" vertical="center" wrapText="1" readingOrder="2"/>
    </xf>
    <xf numFmtId="165" fontId="5" fillId="0" borderId="3" xfId="1" applyNumberFormat="1" applyFont="1" applyFill="1" applyBorder="1" applyAlignment="1">
      <alignment horizontal="center" vertical="center" wrapText="1" readingOrder="2"/>
    </xf>
    <xf numFmtId="165" fontId="5" fillId="0" borderId="0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31" fillId="0" borderId="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0" fillId="0" borderId="3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right" vertical="center" readingOrder="2"/>
    </xf>
    <xf numFmtId="37" fontId="30" fillId="0" borderId="1" xfId="0" applyNumberFormat="1" applyFont="1" applyBorder="1" applyAlignment="1">
      <alignment horizontal="center" vertical="center" wrapText="1" readingOrder="2"/>
    </xf>
    <xf numFmtId="164" fontId="30" fillId="0" borderId="1" xfId="0" applyNumberFormat="1" applyFont="1" applyBorder="1" applyAlignment="1">
      <alignment horizontal="center" vertical="center" wrapText="1" readingOrder="2"/>
    </xf>
    <xf numFmtId="0" fontId="30" fillId="0" borderId="4" xfId="0" applyFont="1" applyBorder="1" applyAlignment="1">
      <alignment horizontal="center" vertical="center" wrapText="1" readingOrder="2"/>
    </xf>
    <xf numFmtId="164" fontId="30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37" fontId="16" fillId="0" borderId="4" xfId="0" applyNumberFormat="1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244910</xdr:colOff>
      <xdr:row>36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ED1B19-3E68-CE8D-BBC1-28DA22C43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260410" y="0"/>
          <a:ext cx="6676190" cy="736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1"/>
  <sheetViews>
    <sheetView rightToLeft="1" tabSelected="1" view="pageBreakPreview" zoomScaleNormal="100" zoomScaleSheetLayoutView="100" workbookViewId="0">
      <selection activeCell="J13" sqref="J13"/>
    </sheetView>
  </sheetViews>
  <sheetFormatPr defaultColWidth="9.140625" defaultRowHeight="17.25"/>
  <cols>
    <col min="1" max="1" width="2.7109375" style="13" customWidth="1"/>
    <col min="2" max="16384" width="9.140625" style="13"/>
  </cols>
  <sheetData>
    <row r="8" spans="2:13">
      <c r="M8" s="13" t="s">
        <v>55</v>
      </c>
    </row>
    <row r="10" spans="2:13">
      <c r="J10" s="17"/>
    </row>
    <row r="14" spans="2:13" ht="15" customHeight="1">
      <c r="B14" s="241" t="s">
        <v>68</v>
      </c>
      <c r="C14" s="241"/>
      <c r="D14" s="241"/>
      <c r="E14" s="241"/>
      <c r="F14" s="241"/>
      <c r="G14" s="241"/>
      <c r="H14" s="241"/>
      <c r="I14" s="241"/>
      <c r="J14" s="241"/>
      <c r="K14" s="241"/>
    </row>
    <row r="15" spans="2:13" ht="15" customHeight="1">
      <c r="B15" s="241"/>
      <c r="C15" s="241"/>
      <c r="D15" s="241"/>
      <c r="E15" s="241"/>
      <c r="F15" s="241"/>
      <c r="G15" s="241"/>
      <c r="H15" s="241"/>
      <c r="I15" s="241"/>
      <c r="J15" s="241"/>
      <c r="K15" s="241"/>
    </row>
    <row r="16" spans="2:13" ht="15" customHeight="1">
      <c r="B16" s="241"/>
      <c r="C16" s="241"/>
      <c r="D16" s="241"/>
      <c r="E16" s="241"/>
      <c r="F16" s="241"/>
      <c r="G16" s="241"/>
      <c r="H16" s="241"/>
      <c r="I16" s="241"/>
      <c r="J16" s="241"/>
      <c r="K16" s="241"/>
    </row>
    <row r="18" spans="2:11" ht="15" customHeight="1">
      <c r="B18" s="241" t="s">
        <v>443</v>
      </c>
      <c r="C18" s="241"/>
      <c r="D18" s="241"/>
      <c r="E18" s="241"/>
      <c r="F18" s="241"/>
      <c r="G18" s="241"/>
      <c r="H18" s="241"/>
      <c r="I18" s="241"/>
      <c r="J18" s="241"/>
      <c r="K18" s="241"/>
    </row>
    <row r="19" spans="2:11" ht="15" customHeight="1">
      <c r="B19" s="241"/>
      <c r="C19" s="241"/>
      <c r="D19" s="241"/>
      <c r="E19" s="241"/>
      <c r="F19" s="241"/>
      <c r="G19" s="241"/>
      <c r="H19" s="241"/>
      <c r="I19" s="241"/>
      <c r="J19" s="241"/>
      <c r="K19" s="241"/>
    </row>
    <row r="20" spans="2:11" ht="15" customHeight="1">
      <c r="B20" s="241"/>
      <c r="C20" s="241"/>
      <c r="D20" s="241"/>
      <c r="E20" s="241"/>
      <c r="F20" s="241"/>
      <c r="G20" s="241"/>
      <c r="H20" s="241"/>
      <c r="I20" s="241"/>
      <c r="J20" s="241"/>
      <c r="K20" s="241"/>
    </row>
    <row r="21" spans="2:11" ht="15" customHeight="1"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Z285"/>
  <sheetViews>
    <sheetView rightToLeft="1" view="pageBreakPreview" topLeftCell="A265" zoomScale="60" zoomScaleNormal="100" workbookViewId="0">
      <selection activeCell="F213" sqref="F213:F276"/>
    </sheetView>
  </sheetViews>
  <sheetFormatPr defaultColWidth="9.140625" defaultRowHeight="30.75"/>
  <cols>
    <col min="1" max="1" width="9.140625" style="4"/>
    <col min="2" max="2" width="56.85546875" style="30" customWidth="1"/>
    <col min="3" max="3" width="1.85546875" style="30" customWidth="1"/>
    <col min="4" max="4" width="21.140625" style="31" bestFit="1" customWidth="1"/>
    <col min="5" max="5" width="1.140625" style="32" customWidth="1"/>
    <col min="6" max="6" width="28.42578125" style="32" bestFit="1" customWidth="1"/>
    <col min="7" max="7" width="1.42578125" style="32" customWidth="1"/>
    <col min="8" max="8" width="28.42578125" style="32" bestFit="1" customWidth="1"/>
    <col min="9" max="9" width="1.5703125" style="32" customWidth="1"/>
    <col min="10" max="10" width="19.7109375" style="32" bestFit="1" customWidth="1"/>
    <col min="11" max="11" width="2.140625" style="32" customWidth="1"/>
    <col min="12" max="12" width="24.42578125" style="32" bestFit="1" customWidth="1"/>
    <col min="13" max="13" width="1.42578125" style="32" customWidth="1"/>
    <col min="14" max="14" width="18.85546875" style="32" bestFit="1" customWidth="1"/>
    <col min="15" max="15" width="1.85546875" style="32" customWidth="1"/>
    <col min="16" max="16" width="26.85546875" style="32" bestFit="1" customWidth="1"/>
    <col min="17" max="17" width="1.140625" style="32" customWidth="1"/>
    <col min="18" max="18" width="21.140625" style="32" bestFit="1" customWidth="1"/>
    <col min="19" max="19" width="1.42578125" style="32" customWidth="1"/>
    <col min="20" max="20" width="13.28515625" style="32" bestFit="1" customWidth="1"/>
    <col min="21" max="21" width="1.5703125" style="32" customWidth="1"/>
    <col min="22" max="22" width="28.42578125" style="32" bestFit="1" customWidth="1"/>
    <col min="23" max="23" width="1.85546875" style="32" customWidth="1"/>
    <col min="24" max="24" width="28.42578125" style="31" bestFit="1" customWidth="1"/>
    <col min="25" max="25" width="1.5703125" style="30" customWidth="1"/>
    <col min="26" max="26" width="14.7109375" style="33" bestFit="1" customWidth="1"/>
    <col min="27" max="16384" width="9.140625" style="4"/>
  </cols>
  <sheetData>
    <row r="1" spans="1:26" s="30" customFormat="1" ht="31.5">
      <c r="B1" s="250" t="s">
        <v>83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s="30" customFormat="1" ht="31.5">
      <c r="B2" s="250" t="s">
        <v>47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s="30" customFormat="1" ht="31.5">
      <c r="B3" s="251" t="s">
        <v>444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0" customFormat="1" ht="31.5">
      <c r="B4" s="258" t="s">
        <v>25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</row>
    <row r="5" spans="1:26" s="30" customFormat="1" ht="31.5">
      <c r="B5" s="258" t="s">
        <v>26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s="30" customFormat="1">
      <c r="B6" s="4"/>
      <c r="C6" s="4"/>
      <c r="D6" s="119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19"/>
      <c r="Y6" s="4"/>
      <c r="Z6" s="120"/>
    </row>
    <row r="7" spans="1:26" s="30" customFormat="1" ht="32.25" thickBot="1">
      <c r="B7" s="141"/>
      <c r="C7" s="142"/>
      <c r="D7" s="242" t="s">
        <v>431</v>
      </c>
      <c r="E7" s="242"/>
      <c r="F7" s="242"/>
      <c r="G7" s="242"/>
      <c r="H7" s="242"/>
      <c r="I7" s="121"/>
      <c r="J7" s="259" t="s">
        <v>7</v>
      </c>
      <c r="K7" s="259"/>
      <c r="L7" s="259"/>
      <c r="M7" s="259"/>
      <c r="N7" s="259"/>
      <c r="O7" s="259"/>
      <c r="P7" s="259"/>
      <c r="Q7" s="3"/>
      <c r="R7" s="243" t="s">
        <v>445</v>
      </c>
      <c r="S7" s="243"/>
      <c r="T7" s="243"/>
      <c r="U7" s="243"/>
      <c r="V7" s="243"/>
      <c r="W7" s="243"/>
      <c r="X7" s="243"/>
      <c r="Y7" s="243"/>
      <c r="Z7" s="243"/>
    </row>
    <row r="8" spans="1:26" s="30" customFormat="1">
      <c r="B8" s="252" t="s">
        <v>1</v>
      </c>
      <c r="C8" s="144"/>
      <c r="D8" s="257" t="s">
        <v>3</v>
      </c>
      <c r="E8" s="244"/>
      <c r="F8" s="257" t="s">
        <v>0</v>
      </c>
      <c r="G8" s="244"/>
      <c r="H8" s="246" t="s">
        <v>21</v>
      </c>
      <c r="I8" s="123"/>
      <c r="J8" s="254" t="s">
        <v>4</v>
      </c>
      <c r="K8" s="254"/>
      <c r="L8" s="254"/>
      <c r="M8" s="125"/>
      <c r="N8" s="254" t="s">
        <v>5</v>
      </c>
      <c r="O8" s="254"/>
      <c r="P8" s="254"/>
      <c r="Q8" s="3"/>
      <c r="R8" s="255" t="s">
        <v>3</v>
      </c>
      <c r="S8" s="244"/>
      <c r="T8" s="246" t="s">
        <v>245</v>
      </c>
      <c r="U8" s="124"/>
      <c r="V8" s="255" t="s">
        <v>0</v>
      </c>
      <c r="W8" s="244"/>
      <c r="X8" s="246" t="s">
        <v>21</v>
      </c>
      <c r="Y8" s="145"/>
      <c r="Z8" s="248" t="s">
        <v>246</v>
      </c>
    </row>
    <row r="9" spans="1:26" s="30" customFormat="1" ht="31.5" thickBot="1">
      <c r="B9" s="253"/>
      <c r="C9" s="144"/>
      <c r="D9" s="256"/>
      <c r="E9" s="245"/>
      <c r="F9" s="256"/>
      <c r="G9" s="245"/>
      <c r="H9" s="247"/>
      <c r="I9" s="123"/>
      <c r="J9" s="122" t="s">
        <v>3</v>
      </c>
      <c r="K9" s="122"/>
      <c r="L9" s="122" t="s">
        <v>0</v>
      </c>
      <c r="M9" s="125"/>
      <c r="N9" s="122" t="s">
        <v>3</v>
      </c>
      <c r="O9" s="122"/>
      <c r="P9" s="122" t="s">
        <v>46</v>
      </c>
      <c r="Q9" s="3"/>
      <c r="R9" s="256"/>
      <c r="S9" s="244"/>
      <c r="T9" s="247"/>
      <c r="U9" s="124"/>
      <c r="V9" s="256"/>
      <c r="W9" s="244"/>
      <c r="X9" s="247"/>
      <c r="Y9" s="145"/>
      <c r="Z9" s="249"/>
    </row>
    <row r="10" spans="1:26" s="30" customFormat="1">
      <c r="A10" s="30">
        <v>1</v>
      </c>
      <c r="B10" s="146" t="s">
        <v>448</v>
      </c>
      <c r="C10" s="4"/>
      <c r="D10" s="127">
        <v>0</v>
      </c>
      <c r="E10" s="127"/>
      <c r="F10" s="127">
        <v>0</v>
      </c>
      <c r="G10" s="127"/>
      <c r="H10" s="128">
        <v>0</v>
      </c>
      <c r="I10" s="119"/>
      <c r="J10" s="119">
        <v>354113</v>
      </c>
      <c r="K10" s="119"/>
      <c r="L10" s="119">
        <v>13553042086</v>
      </c>
      <c r="M10" s="147"/>
      <c r="N10" s="119">
        <v>0</v>
      </c>
      <c r="O10" s="119"/>
      <c r="P10" s="119">
        <v>0</v>
      </c>
      <c r="Q10" s="119"/>
      <c r="R10" s="119">
        <v>354113</v>
      </c>
      <c r="S10" s="119"/>
      <c r="T10" s="119" t="s">
        <v>461</v>
      </c>
      <c r="U10" s="119"/>
      <c r="V10" s="119">
        <v>13553042086</v>
      </c>
      <c r="W10" s="119"/>
      <c r="X10" s="3">
        <v>13517031464</v>
      </c>
      <c r="Y10" s="147"/>
      <c r="Z10" s="120">
        <f>X10/درآمدها!$J$5</f>
        <v>1.1781725464827225E-3</v>
      </c>
    </row>
    <row r="11" spans="1:26" s="30" customFormat="1">
      <c r="A11" s="30">
        <v>2</v>
      </c>
      <c r="B11" s="146" t="s">
        <v>449</v>
      </c>
      <c r="C11" s="4"/>
      <c r="D11" s="129">
        <v>0</v>
      </c>
      <c r="E11" s="127"/>
      <c r="F11" s="127">
        <v>0</v>
      </c>
      <c r="G11" s="127"/>
      <c r="H11" s="130">
        <v>0</v>
      </c>
      <c r="I11" s="119"/>
      <c r="J11" s="119">
        <v>414637</v>
      </c>
      <c r="K11" s="119"/>
      <c r="L11" s="119">
        <v>17688133461</v>
      </c>
      <c r="M11" s="147"/>
      <c r="N11" s="119">
        <v>0</v>
      </c>
      <c r="O11" s="119"/>
      <c r="P11" s="119">
        <v>0</v>
      </c>
      <c r="Q11" s="119"/>
      <c r="R11" s="119">
        <v>414637</v>
      </c>
      <c r="S11" s="119"/>
      <c r="T11" s="119" t="s">
        <v>462</v>
      </c>
      <c r="U11" s="119"/>
      <c r="V11" s="119">
        <v>17688133461</v>
      </c>
      <c r="W11" s="119"/>
      <c r="X11" s="3">
        <v>17228702236</v>
      </c>
      <c r="Y11" s="147"/>
      <c r="Z11" s="120">
        <f>X11/درآمدها!$J$5</f>
        <v>1.5016894826383675E-3</v>
      </c>
    </row>
    <row r="12" spans="1:26" s="30" customFormat="1">
      <c r="A12" s="30">
        <v>3</v>
      </c>
      <c r="B12" s="146" t="s">
        <v>432</v>
      </c>
      <c r="C12" s="4"/>
      <c r="D12" s="129">
        <v>2125344</v>
      </c>
      <c r="E12" s="127"/>
      <c r="F12" s="127">
        <v>9711279743</v>
      </c>
      <c r="G12" s="127"/>
      <c r="H12" s="130">
        <v>8881783250</v>
      </c>
      <c r="I12" s="119"/>
      <c r="J12" s="119">
        <v>0</v>
      </c>
      <c r="K12" s="119"/>
      <c r="L12" s="119">
        <v>0</v>
      </c>
      <c r="M12" s="147"/>
      <c r="N12" s="119">
        <v>31878</v>
      </c>
      <c r="O12" s="119"/>
      <c r="P12" s="119">
        <v>140822195</v>
      </c>
      <c r="Q12" s="119"/>
      <c r="R12" s="119">
        <v>2093466</v>
      </c>
      <c r="S12" s="119"/>
      <c r="T12" s="119" t="s">
        <v>463</v>
      </c>
      <c r="U12" s="119"/>
      <c r="V12" s="119">
        <v>9565620417</v>
      </c>
      <c r="W12" s="119"/>
      <c r="X12" s="3">
        <v>9000367722</v>
      </c>
      <c r="Y12" s="147"/>
      <c r="Z12" s="120">
        <f>X12/درآمدها!$J$5</f>
        <v>7.8449075054321709E-4</v>
      </c>
    </row>
    <row r="13" spans="1:26" s="30" customFormat="1">
      <c r="A13" s="30">
        <v>4</v>
      </c>
      <c r="B13" s="146" t="s">
        <v>433</v>
      </c>
      <c r="C13" s="4"/>
      <c r="D13" s="129">
        <v>14369298</v>
      </c>
      <c r="E13" s="127"/>
      <c r="F13" s="127">
        <v>45916180486</v>
      </c>
      <c r="G13" s="127"/>
      <c r="H13" s="130">
        <v>44208363099</v>
      </c>
      <c r="I13" s="119"/>
      <c r="J13" s="3">
        <v>0</v>
      </c>
      <c r="K13" s="3"/>
      <c r="L13" s="119">
        <v>0</v>
      </c>
      <c r="M13" s="147"/>
      <c r="N13" s="119">
        <v>3158958</v>
      </c>
      <c r="O13" s="119"/>
      <c r="P13" s="119">
        <v>9541230956</v>
      </c>
      <c r="Q13" s="119"/>
      <c r="R13" s="119">
        <v>11210340</v>
      </c>
      <c r="S13" s="119"/>
      <c r="T13" s="119" t="s">
        <v>464</v>
      </c>
      <c r="U13" s="119"/>
      <c r="V13" s="119">
        <v>35821930532</v>
      </c>
      <c r="W13" s="119"/>
      <c r="X13" s="3">
        <v>32762297127</v>
      </c>
      <c r="Y13" s="147"/>
      <c r="Z13" s="120">
        <f>X13/درآمدها!$J$5</f>
        <v>2.8556298871940818E-3</v>
      </c>
    </row>
    <row r="14" spans="1:26" s="30" customFormat="1">
      <c r="A14" s="30">
        <v>5</v>
      </c>
      <c r="B14" s="146" t="s">
        <v>426</v>
      </c>
      <c r="C14" s="4"/>
      <c r="D14" s="129">
        <v>12845460</v>
      </c>
      <c r="E14" s="127"/>
      <c r="F14" s="127">
        <v>55844719802</v>
      </c>
      <c r="G14" s="127"/>
      <c r="H14" s="130">
        <v>51510265058</v>
      </c>
      <c r="I14" s="119"/>
      <c r="J14" s="119">
        <v>0</v>
      </c>
      <c r="K14" s="119"/>
      <c r="L14" s="119">
        <v>0</v>
      </c>
      <c r="M14" s="147"/>
      <c r="N14" s="119">
        <v>205837</v>
      </c>
      <c r="O14" s="119"/>
      <c r="P14" s="119">
        <v>798846360</v>
      </c>
      <c r="Q14" s="119"/>
      <c r="R14" s="119">
        <v>12639623</v>
      </c>
      <c r="S14" s="119"/>
      <c r="T14" s="119" t="s">
        <v>465</v>
      </c>
      <c r="U14" s="119"/>
      <c r="V14" s="119">
        <v>54949858148</v>
      </c>
      <c r="W14" s="119"/>
      <c r="X14" s="3">
        <v>52280540151</v>
      </c>
      <c r="Y14" s="147"/>
      <c r="Z14" s="120">
        <f>X14/درآمدها!$J$5</f>
        <v>4.5568805018500981E-3</v>
      </c>
    </row>
    <row r="15" spans="1:26" s="30" customFormat="1">
      <c r="A15" s="30">
        <v>6</v>
      </c>
      <c r="B15" s="146" t="s">
        <v>396</v>
      </c>
      <c r="C15" s="4"/>
      <c r="D15" s="129">
        <v>3969096</v>
      </c>
      <c r="E15" s="127"/>
      <c r="F15" s="127">
        <v>46001691136</v>
      </c>
      <c r="G15" s="127"/>
      <c r="H15" s="130">
        <v>43400278670</v>
      </c>
      <c r="I15" s="119"/>
      <c r="J15" s="119">
        <v>0</v>
      </c>
      <c r="K15" s="119"/>
      <c r="L15" s="119">
        <v>0</v>
      </c>
      <c r="M15" s="147"/>
      <c r="N15" s="119">
        <v>50496</v>
      </c>
      <c r="O15" s="119"/>
      <c r="P15" s="119">
        <v>520529497</v>
      </c>
      <c r="Q15" s="119"/>
      <c r="R15" s="119">
        <v>3918600</v>
      </c>
      <c r="S15" s="119"/>
      <c r="T15" s="119" t="s">
        <v>466</v>
      </c>
      <c r="U15" s="119"/>
      <c r="V15" s="119">
        <v>45416444170</v>
      </c>
      <c r="W15" s="119"/>
      <c r="X15" s="3">
        <v>40900485466</v>
      </c>
      <c r="Y15" s="147"/>
      <c r="Z15" s="120">
        <f>X15/درآمدها!$J$5</f>
        <v>3.56497129138123E-3</v>
      </c>
    </row>
    <row r="16" spans="1:26" s="30" customFormat="1">
      <c r="A16" s="30">
        <v>7</v>
      </c>
      <c r="B16" s="146" t="s">
        <v>385</v>
      </c>
      <c r="C16" s="4"/>
      <c r="D16" s="129">
        <v>539366</v>
      </c>
      <c r="E16" s="127"/>
      <c r="F16" s="127">
        <v>38080362624</v>
      </c>
      <c r="G16" s="127"/>
      <c r="H16" s="130">
        <v>32662670571</v>
      </c>
      <c r="I16" s="119"/>
      <c r="J16" s="119">
        <v>23086575</v>
      </c>
      <c r="K16" s="119"/>
      <c r="L16" s="119">
        <v>0</v>
      </c>
      <c r="M16" s="147"/>
      <c r="N16" s="119">
        <v>8641</v>
      </c>
      <c r="O16" s="119"/>
      <c r="P16" s="119">
        <v>463836830</v>
      </c>
      <c r="Q16" s="119"/>
      <c r="R16" s="119">
        <v>23617300</v>
      </c>
      <c r="S16" s="119"/>
      <c r="T16" s="119" t="s">
        <v>467</v>
      </c>
      <c r="U16" s="119"/>
      <c r="V16" s="119">
        <v>37470290033</v>
      </c>
      <c r="W16" s="119"/>
      <c r="X16" s="3">
        <v>28040195840</v>
      </c>
      <c r="Y16" s="147"/>
      <c r="Z16" s="120">
        <f>X16/درآمدها!$J$5</f>
        <v>2.4440417279986766E-3</v>
      </c>
    </row>
    <row r="17" spans="1:26" s="30" customFormat="1">
      <c r="A17" s="30">
        <v>8</v>
      </c>
      <c r="B17" s="146" t="s">
        <v>398</v>
      </c>
      <c r="C17" s="4"/>
      <c r="D17" s="129">
        <v>2544729</v>
      </c>
      <c r="E17" s="127"/>
      <c r="F17" s="127">
        <v>46902505026</v>
      </c>
      <c r="G17" s="127"/>
      <c r="H17" s="130">
        <v>48441607571</v>
      </c>
      <c r="I17" s="119"/>
      <c r="J17" s="119">
        <v>0</v>
      </c>
      <c r="K17" s="119"/>
      <c r="L17" s="119">
        <v>0</v>
      </c>
      <c r="M17" s="147"/>
      <c r="N17" s="119">
        <v>40775</v>
      </c>
      <c r="O17" s="119"/>
      <c r="P17" s="119">
        <v>759910899</v>
      </c>
      <c r="Q17" s="119"/>
      <c r="R17" s="119">
        <v>2503954</v>
      </c>
      <c r="S17" s="119"/>
      <c r="T17" s="119" t="s">
        <v>468</v>
      </c>
      <c r="U17" s="119"/>
      <c r="V17" s="119">
        <v>46150971310</v>
      </c>
      <c r="W17" s="119"/>
      <c r="X17" s="3">
        <v>56153091489</v>
      </c>
      <c r="Y17" s="147"/>
      <c r="Z17" s="120">
        <f>X17/درآمدها!$J$5</f>
        <v>4.8944201223968106E-3</v>
      </c>
    </row>
    <row r="18" spans="1:26" s="30" customFormat="1">
      <c r="A18" s="30">
        <v>9</v>
      </c>
      <c r="B18" s="4" t="s">
        <v>383</v>
      </c>
      <c r="C18" s="4"/>
      <c r="D18" s="129">
        <v>673415</v>
      </c>
      <c r="E18" s="127"/>
      <c r="F18" s="127">
        <v>8874481333</v>
      </c>
      <c r="G18" s="127"/>
      <c r="H18" s="130">
        <v>8032898173</v>
      </c>
      <c r="I18" s="119"/>
      <c r="J18" s="119">
        <v>2131241</v>
      </c>
      <c r="K18" s="119"/>
      <c r="L18" s="119">
        <v>24538164902</v>
      </c>
      <c r="M18" s="147"/>
      <c r="N18" s="119">
        <v>6835</v>
      </c>
      <c r="O18" s="119"/>
      <c r="P18" s="119">
        <v>73302651</v>
      </c>
      <c r="Q18" s="119"/>
      <c r="R18" s="119">
        <v>2797821</v>
      </c>
      <c r="S18" s="119"/>
      <c r="T18" s="119" t="s">
        <v>469</v>
      </c>
      <c r="U18" s="119"/>
      <c r="V18" s="119">
        <v>33322572388</v>
      </c>
      <c r="W18" s="119"/>
      <c r="X18" s="3">
        <v>33513146282</v>
      </c>
      <c r="Y18" s="147"/>
      <c r="Z18" s="120">
        <f>X18/درآمدها!$J$5</f>
        <v>2.9210754595689623E-3</v>
      </c>
    </row>
    <row r="19" spans="1:26" s="30" customFormat="1" ht="31.15" customHeight="1">
      <c r="A19" s="30">
        <v>10</v>
      </c>
      <c r="B19" s="4" t="s">
        <v>361</v>
      </c>
      <c r="C19" s="4"/>
      <c r="D19" s="129">
        <v>10800412</v>
      </c>
      <c r="E19" s="127"/>
      <c r="F19" s="127">
        <v>41359606086</v>
      </c>
      <c r="G19" s="127"/>
      <c r="H19" s="130">
        <v>48624021310</v>
      </c>
      <c r="I19" s="119"/>
      <c r="J19" s="119">
        <v>0</v>
      </c>
      <c r="K19" s="119"/>
      <c r="L19" s="119">
        <v>0</v>
      </c>
      <c r="M19" s="147"/>
      <c r="N19" s="119">
        <v>173065</v>
      </c>
      <c r="O19" s="119"/>
      <c r="P19" s="119">
        <v>716981555</v>
      </c>
      <c r="Q19" s="119"/>
      <c r="R19" s="119">
        <v>10627347</v>
      </c>
      <c r="S19" s="119"/>
      <c r="T19" s="119" t="s">
        <v>470</v>
      </c>
      <c r="U19" s="119"/>
      <c r="V19" s="119">
        <v>40696862829</v>
      </c>
      <c r="W19" s="119"/>
      <c r="X19" s="3">
        <v>45531332575</v>
      </c>
      <c r="Y19" s="147"/>
      <c r="Z19" s="120">
        <f>X19/درآمدها!$J$5</f>
        <v>3.9686055468250766E-3</v>
      </c>
    </row>
    <row r="20" spans="1:26" s="30" customFormat="1">
      <c r="A20" s="30">
        <v>11</v>
      </c>
      <c r="B20" s="4" t="s">
        <v>352</v>
      </c>
      <c r="C20" s="4"/>
      <c r="D20" s="129">
        <v>2907190</v>
      </c>
      <c r="E20" s="127"/>
      <c r="F20" s="127">
        <v>47442533001</v>
      </c>
      <c r="G20" s="127"/>
      <c r="H20" s="130">
        <v>46642860426</v>
      </c>
      <c r="I20" s="119"/>
      <c r="J20" s="119">
        <v>0</v>
      </c>
      <c r="K20" s="119"/>
      <c r="L20" s="119">
        <v>0</v>
      </c>
      <c r="M20" s="147"/>
      <c r="N20" s="119">
        <v>46584</v>
      </c>
      <c r="O20" s="119"/>
      <c r="P20" s="119">
        <v>730333463</v>
      </c>
      <c r="Q20" s="119"/>
      <c r="R20" s="119">
        <v>2860606</v>
      </c>
      <c r="S20" s="119"/>
      <c r="T20" s="119" t="s">
        <v>471</v>
      </c>
      <c r="U20" s="119"/>
      <c r="V20" s="119">
        <v>46682327112</v>
      </c>
      <c r="W20" s="119"/>
      <c r="X20" s="3">
        <v>47516311943</v>
      </c>
      <c r="Y20" s="147"/>
      <c r="Z20" s="120">
        <f>X20/درآمدها!$J$5</f>
        <v>4.1416204726940267E-3</v>
      </c>
    </row>
    <row r="21" spans="1:26" s="30" customFormat="1">
      <c r="A21" s="30">
        <v>12</v>
      </c>
      <c r="B21" s="4" t="s">
        <v>88</v>
      </c>
      <c r="C21" s="4"/>
      <c r="D21" s="129">
        <v>4089739</v>
      </c>
      <c r="E21" s="127"/>
      <c r="F21" s="127">
        <v>27686196136</v>
      </c>
      <c r="G21" s="127"/>
      <c r="H21" s="130">
        <v>31384927012</v>
      </c>
      <c r="I21" s="119"/>
      <c r="J21" s="119">
        <v>2594371</v>
      </c>
      <c r="K21" s="119"/>
      <c r="L21" s="119">
        <v>0</v>
      </c>
      <c r="M21" s="147"/>
      <c r="N21" s="119">
        <v>31309</v>
      </c>
      <c r="O21" s="119"/>
      <c r="P21" s="119">
        <v>145478766</v>
      </c>
      <c r="Q21" s="119"/>
      <c r="R21" s="119">
        <v>6652801</v>
      </c>
      <c r="S21" s="119"/>
      <c r="T21" s="119" t="s">
        <v>472</v>
      </c>
      <c r="U21" s="119"/>
      <c r="V21" s="119">
        <v>27556511389</v>
      </c>
      <c r="W21" s="119"/>
      <c r="X21" s="3">
        <v>37893732463</v>
      </c>
      <c r="Y21" s="147"/>
      <c r="Z21" s="120">
        <f>X21/درآمدها!$J$5</f>
        <v>3.3028964525659344E-3</v>
      </c>
    </row>
    <row r="22" spans="1:26" s="30" customFormat="1">
      <c r="A22" s="30">
        <v>13</v>
      </c>
      <c r="B22" s="4" t="s">
        <v>331</v>
      </c>
      <c r="C22" s="4"/>
      <c r="D22" s="129">
        <v>12995671</v>
      </c>
      <c r="E22" s="127"/>
      <c r="F22" s="127">
        <v>37674142682</v>
      </c>
      <c r="G22" s="127"/>
      <c r="H22" s="130">
        <v>33329334640</v>
      </c>
      <c r="I22" s="119"/>
      <c r="J22" s="119">
        <v>4269135</v>
      </c>
      <c r="K22" s="119"/>
      <c r="L22" s="119">
        <v>0</v>
      </c>
      <c r="M22" s="147"/>
      <c r="N22" s="119">
        <v>208243</v>
      </c>
      <c r="O22" s="119"/>
      <c r="P22" s="119">
        <v>514884953</v>
      </c>
      <c r="Q22" s="119"/>
      <c r="R22" s="119">
        <v>17056563</v>
      </c>
      <c r="S22" s="119"/>
      <c r="T22" s="119" t="s">
        <v>473</v>
      </c>
      <c r="U22" s="119"/>
      <c r="V22" s="119">
        <v>37070451153</v>
      </c>
      <c r="W22" s="119"/>
      <c r="X22" s="3">
        <v>35436109784</v>
      </c>
      <c r="Y22" s="147"/>
      <c r="Z22" s="120">
        <f>X22/درآمدها!$J$5</f>
        <v>3.088684953708161E-3</v>
      </c>
    </row>
    <row r="23" spans="1:26" s="30" customFormat="1">
      <c r="A23" s="30">
        <v>14</v>
      </c>
      <c r="B23" s="146" t="s">
        <v>300</v>
      </c>
      <c r="C23" s="4"/>
      <c r="D23" s="129">
        <v>7795835</v>
      </c>
      <c r="E23" s="127"/>
      <c r="F23" s="127">
        <v>39664321698</v>
      </c>
      <c r="G23" s="127"/>
      <c r="H23" s="130">
        <v>34097579041</v>
      </c>
      <c r="I23" s="119"/>
      <c r="J23" s="119">
        <v>2546356</v>
      </c>
      <c r="K23" s="4"/>
      <c r="L23" s="119">
        <v>0</v>
      </c>
      <c r="M23" s="147"/>
      <c r="N23" s="119">
        <v>124920</v>
      </c>
      <c r="O23" s="119"/>
      <c r="P23" s="119">
        <v>524073023</v>
      </c>
      <c r="Q23" s="119"/>
      <c r="R23" s="119">
        <v>10217271</v>
      </c>
      <c r="S23" s="119"/>
      <c r="T23" s="119" t="s">
        <v>474</v>
      </c>
      <c r="U23" s="119"/>
      <c r="V23" s="119">
        <v>39028742948</v>
      </c>
      <c r="W23" s="119"/>
      <c r="X23" s="3">
        <v>34917972184</v>
      </c>
      <c r="Y23" s="147"/>
      <c r="Z23" s="120">
        <f>X23/درآمدها!$J$5</f>
        <v>3.0435230039674746E-3</v>
      </c>
    </row>
    <row r="24" spans="1:26" s="30" customFormat="1">
      <c r="A24" s="30">
        <v>15</v>
      </c>
      <c r="B24" s="146" t="s">
        <v>294</v>
      </c>
      <c r="C24" s="4"/>
      <c r="D24" s="129">
        <v>10601241</v>
      </c>
      <c r="E24" s="127"/>
      <c r="F24" s="127">
        <v>40977761820</v>
      </c>
      <c r="G24" s="127"/>
      <c r="H24" s="130">
        <v>31203502470</v>
      </c>
      <c r="I24" s="119"/>
      <c r="J24" s="119">
        <v>0</v>
      </c>
      <c r="K24" s="4"/>
      <c r="L24" s="119">
        <v>0</v>
      </c>
      <c r="M24" s="147"/>
      <c r="N24" s="119">
        <v>169875</v>
      </c>
      <c r="O24" s="119"/>
      <c r="P24" s="119">
        <v>491937051</v>
      </c>
      <c r="Q24" s="119"/>
      <c r="R24" s="119">
        <v>10431366</v>
      </c>
      <c r="S24" s="119"/>
      <c r="T24" s="119" t="s">
        <v>475</v>
      </c>
      <c r="U24" s="119"/>
      <c r="V24" s="119">
        <v>40321131404</v>
      </c>
      <c r="W24" s="119"/>
      <c r="X24" s="3">
        <v>29334747925</v>
      </c>
      <c r="Y24" s="147"/>
      <c r="Z24" s="120">
        <f>X24/درآمدها!$J$5</f>
        <v>2.5568775773936459E-3</v>
      </c>
    </row>
    <row r="25" spans="1:26" s="30" customFormat="1">
      <c r="A25" s="30">
        <v>16</v>
      </c>
      <c r="B25" s="146" t="s">
        <v>286</v>
      </c>
      <c r="C25" s="4"/>
      <c r="D25" s="129">
        <v>1342219</v>
      </c>
      <c r="E25" s="127"/>
      <c r="F25" s="127">
        <v>38302269832</v>
      </c>
      <c r="G25" s="127"/>
      <c r="H25" s="130">
        <v>40400569095</v>
      </c>
      <c r="I25" s="119"/>
      <c r="J25" s="119">
        <v>0</v>
      </c>
      <c r="K25" s="119"/>
      <c r="L25" s="119">
        <v>0</v>
      </c>
      <c r="M25" s="147"/>
      <c r="N25" s="119">
        <v>21506</v>
      </c>
      <c r="O25" s="119"/>
      <c r="P25" s="119">
        <v>647698963</v>
      </c>
      <c r="Q25" s="119"/>
      <c r="R25" s="119">
        <v>1320713</v>
      </c>
      <c r="S25" s="119"/>
      <c r="T25" s="119" t="s">
        <v>476</v>
      </c>
      <c r="U25" s="119"/>
      <c r="V25" s="119">
        <v>37688563264</v>
      </c>
      <c r="W25" s="119"/>
      <c r="X25" s="3">
        <v>47000200327</v>
      </c>
      <c r="Y25" s="147"/>
      <c r="Z25" s="120">
        <f>X25/درآمدها!$J$5</f>
        <v>4.0966351119281286E-3</v>
      </c>
    </row>
    <row r="26" spans="1:26" s="30" customFormat="1">
      <c r="A26" s="30">
        <v>17</v>
      </c>
      <c r="B26" s="146" t="s">
        <v>280</v>
      </c>
      <c r="C26" s="4"/>
      <c r="D26" s="129">
        <v>9447349</v>
      </c>
      <c r="E26" s="127"/>
      <c r="F26" s="127">
        <v>33922875386</v>
      </c>
      <c r="G26" s="127"/>
      <c r="H26" s="130">
        <v>29572691276</v>
      </c>
      <c r="I26" s="119"/>
      <c r="J26" s="119">
        <v>0</v>
      </c>
      <c r="K26" s="4"/>
      <c r="L26" s="119">
        <v>0</v>
      </c>
      <c r="M26" s="147"/>
      <c r="N26" s="119">
        <v>151315</v>
      </c>
      <c r="O26" s="119"/>
      <c r="P26" s="119">
        <v>445318959</v>
      </c>
      <c r="Q26" s="119"/>
      <c r="R26" s="119">
        <v>9296034</v>
      </c>
      <c r="S26" s="119"/>
      <c r="T26" s="119" t="s">
        <v>477</v>
      </c>
      <c r="U26" s="119"/>
      <c r="V26" s="119">
        <v>33379544141</v>
      </c>
      <c r="W26" s="119"/>
      <c r="X26" s="3">
        <v>27140002273</v>
      </c>
      <c r="Y26" s="147"/>
      <c r="Z26" s="120">
        <f>X26/درآمدها!$J$5</f>
        <v>2.3655789863838172E-3</v>
      </c>
    </row>
    <row r="27" spans="1:26" s="30" customFormat="1">
      <c r="A27" s="30">
        <v>18</v>
      </c>
      <c r="B27" s="146" t="s">
        <v>272</v>
      </c>
      <c r="C27" s="4"/>
      <c r="D27" s="129">
        <v>2554181</v>
      </c>
      <c r="E27" s="127"/>
      <c r="F27" s="127">
        <v>41430709454</v>
      </c>
      <c r="G27" s="127"/>
      <c r="H27" s="130">
        <v>29147531998</v>
      </c>
      <c r="I27" s="119"/>
      <c r="J27" s="119">
        <v>0</v>
      </c>
      <c r="K27" s="119"/>
      <c r="L27" s="119">
        <v>0</v>
      </c>
      <c r="M27" s="147"/>
      <c r="N27" s="119">
        <v>40927</v>
      </c>
      <c r="O27" s="119"/>
      <c r="P27" s="119">
        <v>458147249</v>
      </c>
      <c r="Q27" s="119"/>
      <c r="R27" s="119">
        <v>2513254</v>
      </c>
      <c r="S27" s="119"/>
      <c r="T27" s="119" t="s">
        <v>478</v>
      </c>
      <c r="U27" s="119"/>
      <c r="V27" s="119">
        <v>40766843172</v>
      </c>
      <c r="W27" s="119"/>
      <c r="X27" s="3">
        <v>29030247615</v>
      </c>
      <c r="Y27" s="147"/>
      <c r="Z27" s="120">
        <f>X27/درآمدها!$J$5</f>
        <v>2.5303366977195143E-3</v>
      </c>
    </row>
    <row r="28" spans="1:26" s="30" customFormat="1">
      <c r="A28" s="30">
        <v>19</v>
      </c>
      <c r="B28" s="146" t="s">
        <v>277</v>
      </c>
      <c r="C28" s="4"/>
      <c r="D28" s="129">
        <v>8156895</v>
      </c>
      <c r="E28" s="127"/>
      <c r="F28" s="127">
        <v>41730342482</v>
      </c>
      <c r="G28" s="127"/>
      <c r="H28" s="130">
        <v>49379921386</v>
      </c>
      <c r="I28" s="119"/>
      <c r="J28" s="119">
        <v>0</v>
      </c>
      <c r="K28" s="119"/>
      <c r="L28" s="119">
        <v>0</v>
      </c>
      <c r="M28" s="147"/>
      <c r="N28" s="119">
        <v>600680</v>
      </c>
      <c r="O28" s="119"/>
      <c r="P28" s="119">
        <v>3783065378</v>
      </c>
      <c r="Q28" s="119"/>
      <c r="R28" s="119">
        <v>7556215</v>
      </c>
      <c r="S28" s="119"/>
      <c r="T28" s="119" t="s">
        <v>479</v>
      </c>
      <c r="U28" s="119"/>
      <c r="V28" s="119">
        <v>38657288075</v>
      </c>
      <c r="W28" s="119"/>
      <c r="X28" s="3">
        <v>49949849218</v>
      </c>
      <c r="Y28" s="147"/>
      <c r="Z28" s="120">
        <f>X28/درآمدها!$J$5</f>
        <v>4.3537326376973714E-3</v>
      </c>
    </row>
    <row r="29" spans="1:26" s="30" customFormat="1">
      <c r="A29" s="30">
        <v>20</v>
      </c>
      <c r="B29" s="4" t="s">
        <v>269</v>
      </c>
      <c r="C29" s="4"/>
      <c r="D29" s="129">
        <v>1708918</v>
      </c>
      <c r="E29" s="127"/>
      <c r="F29" s="127">
        <v>17110282185</v>
      </c>
      <c r="G29" s="127"/>
      <c r="H29" s="130">
        <v>18873111813</v>
      </c>
      <c r="I29" s="119"/>
      <c r="J29" s="130">
        <v>948858</v>
      </c>
      <c r="K29" s="130"/>
      <c r="L29" s="119">
        <v>10180333872</v>
      </c>
      <c r="M29" s="147"/>
      <c r="N29" s="119">
        <v>27383</v>
      </c>
      <c r="O29" s="119"/>
      <c r="P29" s="119">
        <v>283880068</v>
      </c>
      <c r="Q29" s="119"/>
      <c r="R29" s="119">
        <v>2630393</v>
      </c>
      <c r="S29" s="119"/>
      <c r="T29" s="119" t="s">
        <v>480</v>
      </c>
      <c r="U29" s="119"/>
      <c r="V29" s="119">
        <v>27016447925</v>
      </c>
      <c r="W29" s="119"/>
      <c r="X29" s="3">
        <v>27402497856</v>
      </c>
      <c r="Y29" s="147"/>
      <c r="Z29" s="120">
        <f>X29/درآمدها!$J$5</f>
        <v>2.3884586467802027E-3</v>
      </c>
    </row>
    <row r="30" spans="1:26" s="30" customFormat="1">
      <c r="A30" s="30">
        <v>21</v>
      </c>
      <c r="B30" s="146" t="s">
        <v>264</v>
      </c>
      <c r="C30" s="4"/>
      <c r="D30" s="129">
        <v>18910969</v>
      </c>
      <c r="E30" s="127"/>
      <c r="F30" s="127">
        <v>54094272879</v>
      </c>
      <c r="G30" s="127"/>
      <c r="H30" s="130">
        <v>44740307991</v>
      </c>
      <c r="I30" s="119"/>
      <c r="J30" s="119">
        <v>0</v>
      </c>
      <c r="K30" s="119"/>
      <c r="L30" s="119">
        <v>0</v>
      </c>
      <c r="M30" s="147"/>
      <c r="N30" s="119">
        <v>303032</v>
      </c>
      <c r="O30" s="119"/>
      <c r="P30" s="119">
        <v>688013516</v>
      </c>
      <c r="Q30" s="119"/>
      <c r="R30" s="119">
        <v>18607937</v>
      </c>
      <c r="S30" s="119"/>
      <c r="T30" s="119" t="s">
        <v>481</v>
      </c>
      <c r="U30" s="119"/>
      <c r="V30" s="119">
        <v>53227458720</v>
      </c>
      <c r="W30" s="119"/>
      <c r="X30" s="3">
        <v>45669635629</v>
      </c>
      <c r="Y30" s="147"/>
      <c r="Z30" s="120">
        <f>X30/درآمدها!$J$5</f>
        <v>3.9806603283613542E-3</v>
      </c>
    </row>
    <row r="31" spans="1:26" s="30" customFormat="1">
      <c r="A31" s="30">
        <v>22</v>
      </c>
      <c r="B31" s="146" t="s">
        <v>262</v>
      </c>
      <c r="C31" s="4"/>
      <c r="D31" s="129">
        <v>1805869</v>
      </c>
      <c r="E31" s="127"/>
      <c r="F31" s="127">
        <v>69183025473</v>
      </c>
      <c r="G31" s="127"/>
      <c r="H31" s="130">
        <v>63188367600</v>
      </c>
      <c r="I31" s="119"/>
      <c r="J31" s="119">
        <v>5371944</v>
      </c>
      <c r="K31" s="4"/>
      <c r="L31" s="119">
        <v>0</v>
      </c>
      <c r="M31" s="147"/>
      <c r="N31" s="119">
        <v>15221</v>
      </c>
      <c r="O31" s="119"/>
      <c r="P31" s="119">
        <v>511344539</v>
      </c>
      <c r="Q31" s="119"/>
      <c r="R31" s="119">
        <v>7162592</v>
      </c>
      <c r="S31" s="119"/>
      <c r="T31" s="119" t="s">
        <v>482</v>
      </c>
      <c r="U31" s="119"/>
      <c r="V31" s="119">
        <v>68599907411</v>
      </c>
      <c r="W31" s="119"/>
      <c r="X31" s="3">
        <v>60501983977</v>
      </c>
      <c r="Y31" s="147"/>
      <c r="Z31" s="120">
        <f>X31/درآمدها!$J$5</f>
        <v>5.2734786272625161E-3</v>
      </c>
    </row>
    <row r="32" spans="1:26" s="30" customFormat="1">
      <c r="A32" s="30">
        <v>23</v>
      </c>
      <c r="B32" s="146" t="s">
        <v>254</v>
      </c>
      <c r="C32" s="4"/>
      <c r="D32" s="129">
        <v>7684004</v>
      </c>
      <c r="E32" s="127"/>
      <c r="F32" s="127">
        <v>42759562260</v>
      </c>
      <c r="G32" s="127"/>
      <c r="H32" s="130">
        <v>41705031607</v>
      </c>
      <c r="I32" s="119"/>
      <c r="J32" s="119">
        <v>0</v>
      </c>
      <c r="K32" s="4"/>
      <c r="L32" s="119">
        <v>0</v>
      </c>
      <c r="M32" s="147"/>
      <c r="N32" s="119">
        <v>123128</v>
      </c>
      <c r="O32" s="119"/>
      <c r="P32" s="119">
        <v>642750211</v>
      </c>
      <c r="Q32" s="119"/>
      <c r="R32" s="119">
        <v>7560876</v>
      </c>
      <c r="S32" s="119"/>
      <c r="T32" s="119" t="s">
        <v>483</v>
      </c>
      <c r="U32" s="119"/>
      <c r="V32" s="119">
        <v>42074385706</v>
      </c>
      <c r="W32" s="119"/>
      <c r="X32" s="3">
        <v>42765407205</v>
      </c>
      <c r="Y32" s="147"/>
      <c r="Z32" s="120">
        <f>X32/درآمدها!$J$5</f>
        <v>3.7275217448650764E-3</v>
      </c>
    </row>
    <row r="33" spans="1:26" s="30" customFormat="1">
      <c r="A33" s="30">
        <v>24</v>
      </c>
      <c r="B33" s="4" t="s">
        <v>235</v>
      </c>
      <c r="C33" s="4"/>
      <c r="D33" s="129">
        <v>11740257</v>
      </c>
      <c r="E33" s="127"/>
      <c r="F33" s="127">
        <v>57352078336</v>
      </c>
      <c r="G33" s="127"/>
      <c r="H33" s="130">
        <v>49704244127</v>
      </c>
      <c r="I33" s="119"/>
      <c r="J33" s="119">
        <v>0</v>
      </c>
      <c r="K33" s="119"/>
      <c r="L33" s="119">
        <v>0</v>
      </c>
      <c r="M33" s="147"/>
      <c r="N33" s="119">
        <v>188126</v>
      </c>
      <c r="O33" s="119"/>
      <c r="P33" s="119">
        <v>753728314</v>
      </c>
      <c r="Q33" s="119"/>
      <c r="R33" s="119">
        <v>11552131</v>
      </c>
      <c r="S33" s="119"/>
      <c r="T33" s="119" t="s">
        <v>484</v>
      </c>
      <c r="U33" s="119"/>
      <c r="V33" s="119">
        <v>56433068038</v>
      </c>
      <c r="W33" s="119"/>
      <c r="X33" s="3">
        <v>49608269947</v>
      </c>
      <c r="Y33" s="147"/>
      <c r="Z33" s="120">
        <f>X33/درآمدها!$J$5</f>
        <v>4.3239598787442237E-3</v>
      </c>
    </row>
    <row r="34" spans="1:26" s="30" customFormat="1">
      <c r="A34" s="30">
        <v>25</v>
      </c>
      <c r="B34" s="146" t="s">
        <v>218</v>
      </c>
      <c r="C34" s="4"/>
      <c r="D34" s="129">
        <v>31030172</v>
      </c>
      <c r="E34" s="127"/>
      <c r="F34" s="127">
        <v>43284088982</v>
      </c>
      <c r="G34" s="127"/>
      <c r="H34" s="130">
        <v>44189798701</v>
      </c>
      <c r="I34" s="119"/>
      <c r="J34" s="119">
        <v>0</v>
      </c>
      <c r="K34" s="119"/>
      <c r="L34" s="119">
        <v>0</v>
      </c>
      <c r="M34" s="147"/>
      <c r="N34" s="119">
        <v>445213</v>
      </c>
      <c r="O34" s="119"/>
      <c r="P34" s="119">
        <v>593722650</v>
      </c>
      <c r="Q34" s="119"/>
      <c r="R34" s="119">
        <v>30584959</v>
      </c>
      <c r="S34" s="119"/>
      <c r="T34" s="119" t="s">
        <v>485</v>
      </c>
      <c r="U34" s="119"/>
      <c r="V34" s="119">
        <v>42663059904</v>
      </c>
      <c r="W34" s="119"/>
      <c r="X34" s="3">
        <v>42229737130</v>
      </c>
      <c r="Y34" s="147"/>
      <c r="Z34" s="120">
        <f>X34/درآمدها!$J$5</f>
        <v>3.6808316281764981E-3</v>
      </c>
    </row>
    <row r="35" spans="1:26" s="30" customFormat="1" ht="36" customHeight="1">
      <c r="A35" s="30">
        <v>26</v>
      </c>
      <c r="B35" s="146" t="s">
        <v>219</v>
      </c>
      <c r="C35" s="4"/>
      <c r="D35" s="129">
        <v>3365790</v>
      </c>
      <c r="E35" s="127"/>
      <c r="F35" s="127">
        <v>63643613731</v>
      </c>
      <c r="G35" s="127"/>
      <c r="H35" s="130">
        <v>50186453244</v>
      </c>
      <c r="I35" s="119"/>
      <c r="J35" s="119">
        <v>2834009</v>
      </c>
      <c r="K35" s="119"/>
      <c r="L35" s="119">
        <v>0</v>
      </c>
      <c r="M35" s="147"/>
      <c r="N35" s="119">
        <v>53932</v>
      </c>
      <c r="O35" s="119"/>
      <c r="P35" s="119">
        <v>751664808</v>
      </c>
      <c r="Q35" s="119"/>
      <c r="R35" s="119">
        <v>6145867</v>
      </c>
      <c r="S35" s="119"/>
      <c r="T35" s="119" t="s">
        <v>486</v>
      </c>
      <c r="U35" s="119"/>
      <c r="V35" s="119">
        <v>62623815295</v>
      </c>
      <c r="W35" s="119"/>
      <c r="X35" s="3">
        <v>48263462825</v>
      </c>
      <c r="Y35" s="147"/>
      <c r="Z35" s="120">
        <f>X35/درآمدها!$J$5</f>
        <v>4.206743695910395E-3</v>
      </c>
    </row>
    <row r="36" spans="1:26" s="30" customFormat="1">
      <c r="A36" s="30">
        <v>27</v>
      </c>
      <c r="B36" s="146" t="s">
        <v>220</v>
      </c>
      <c r="C36" s="4"/>
      <c r="D36" s="129">
        <v>6304613</v>
      </c>
      <c r="E36" s="127"/>
      <c r="F36" s="127">
        <v>49363631331</v>
      </c>
      <c r="G36" s="127"/>
      <c r="H36" s="130">
        <v>45499150017</v>
      </c>
      <c r="I36" s="119"/>
      <c r="J36" s="119">
        <v>2329113</v>
      </c>
      <c r="K36" s="119"/>
      <c r="L36" s="119">
        <v>0</v>
      </c>
      <c r="M36" s="147"/>
      <c r="N36" s="119">
        <v>100865</v>
      </c>
      <c r="O36" s="119"/>
      <c r="P36" s="119">
        <v>693729304</v>
      </c>
      <c r="Q36" s="119"/>
      <c r="R36" s="119">
        <v>8532861</v>
      </c>
      <c r="S36" s="119"/>
      <c r="T36" s="119" t="s">
        <v>487</v>
      </c>
      <c r="U36" s="119"/>
      <c r="V36" s="119">
        <v>48573882194</v>
      </c>
      <c r="W36" s="119"/>
      <c r="X36" s="3">
        <v>42304489074</v>
      </c>
      <c r="Y36" s="147"/>
      <c r="Z36" s="120">
        <f>X36/درآمدها!$J$5</f>
        <v>3.6873471629262377E-3</v>
      </c>
    </row>
    <row r="37" spans="1:26" s="30" customFormat="1" ht="36" customHeight="1">
      <c r="A37" s="30">
        <v>28</v>
      </c>
      <c r="B37" s="4" t="s">
        <v>100</v>
      </c>
      <c r="C37" s="4"/>
      <c r="D37" s="129">
        <v>1492974</v>
      </c>
      <c r="E37" s="127"/>
      <c r="F37" s="127">
        <v>14880760867</v>
      </c>
      <c r="G37" s="127"/>
      <c r="H37" s="130">
        <v>16324998855</v>
      </c>
      <c r="I37" s="119"/>
      <c r="J37" s="119">
        <v>0</v>
      </c>
      <c r="K37" s="119"/>
      <c r="L37" s="119">
        <v>0</v>
      </c>
      <c r="M37" s="147"/>
      <c r="N37" s="119">
        <v>19951</v>
      </c>
      <c r="O37" s="119"/>
      <c r="P37" s="119">
        <v>219763755</v>
      </c>
      <c r="Q37" s="119"/>
      <c r="R37" s="119">
        <v>1473023</v>
      </c>
      <c r="S37" s="119"/>
      <c r="T37" s="119" t="s">
        <v>488</v>
      </c>
      <c r="U37" s="119"/>
      <c r="V37" s="119">
        <v>14681905387</v>
      </c>
      <c r="W37" s="119"/>
      <c r="X37" s="3">
        <v>15286858881</v>
      </c>
      <c r="Y37" s="147"/>
      <c r="Z37" s="120">
        <f>X37/درآمدها!$J$5</f>
        <v>1.3324343812853754E-3</v>
      </c>
    </row>
    <row r="38" spans="1:26" s="30" customFormat="1">
      <c r="A38" s="30">
        <v>29</v>
      </c>
      <c r="B38" s="146" t="s">
        <v>99</v>
      </c>
      <c r="C38" s="4"/>
      <c r="D38" s="129">
        <v>16970925</v>
      </c>
      <c r="E38" s="127"/>
      <c r="F38" s="127">
        <v>44286189687</v>
      </c>
      <c r="G38" s="127"/>
      <c r="H38" s="130">
        <v>40319175714</v>
      </c>
      <c r="I38" s="119"/>
      <c r="J38" s="119">
        <v>0</v>
      </c>
      <c r="K38" s="119"/>
      <c r="L38" s="3">
        <v>0</v>
      </c>
      <c r="M38" s="147"/>
      <c r="N38" s="119">
        <v>271945</v>
      </c>
      <c r="O38" s="119"/>
      <c r="P38" s="119">
        <v>614239695</v>
      </c>
      <c r="Q38" s="119"/>
      <c r="R38" s="119">
        <v>16698980</v>
      </c>
      <c r="S38" s="119"/>
      <c r="T38" s="119" t="s">
        <v>489</v>
      </c>
      <c r="U38" s="119"/>
      <c r="V38" s="119">
        <v>43576540221</v>
      </c>
      <c r="W38" s="119"/>
      <c r="X38" s="3">
        <v>38726915957</v>
      </c>
      <c r="Y38" s="147"/>
      <c r="Z38" s="120">
        <f>X38/درآمدها!$J$5</f>
        <v>3.3755184569925528E-3</v>
      </c>
    </row>
    <row r="39" spans="1:26" s="30" customFormat="1">
      <c r="A39" s="30">
        <v>30</v>
      </c>
      <c r="B39" s="146" t="s">
        <v>98</v>
      </c>
      <c r="C39" s="4"/>
      <c r="D39" s="129">
        <v>5520584</v>
      </c>
      <c r="E39" s="127"/>
      <c r="F39" s="127">
        <v>32133692956</v>
      </c>
      <c r="G39" s="127"/>
      <c r="H39" s="130">
        <v>34517862747</v>
      </c>
      <c r="I39" s="119"/>
      <c r="J39" s="119">
        <v>0</v>
      </c>
      <c r="K39" s="119"/>
      <c r="L39" s="119">
        <v>0</v>
      </c>
      <c r="M39" s="147"/>
      <c r="N39" s="119">
        <v>88461</v>
      </c>
      <c r="O39" s="119"/>
      <c r="P39" s="119">
        <v>535367645</v>
      </c>
      <c r="Q39" s="119"/>
      <c r="R39" s="119">
        <v>5432123</v>
      </c>
      <c r="S39" s="119"/>
      <c r="T39" s="119" t="s">
        <v>490</v>
      </c>
      <c r="U39" s="119"/>
      <c r="V39" s="119">
        <v>31618787538</v>
      </c>
      <c r="W39" s="119"/>
      <c r="X39" s="3">
        <v>30400884521</v>
      </c>
      <c r="Y39" s="147"/>
      <c r="Z39" s="120">
        <f>X39/درآمدها!$J$5</f>
        <v>2.6498042581928364E-3</v>
      </c>
    </row>
    <row r="40" spans="1:26" s="30" customFormat="1">
      <c r="A40" s="30">
        <v>31</v>
      </c>
      <c r="B40" s="146" t="s">
        <v>97</v>
      </c>
      <c r="C40" s="4"/>
      <c r="D40" s="129">
        <v>14162727</v>
      </c>
      <c r="E40" s="127"/>
      <c r="F40" s="127">
        <v>76353726787</v>
      </c>
      <c r="G40" s="127"/>
      <c r="H40" s="130">
        <v>80387999604</v>
      </c>
      <c r="I40" s="119"/>
      <c r="J40" s="119">
        <v>0</v>
      </c>
      <c r="K40" s="119"/>
      <c r="L40" s="119">
        <v>0</v>
      </c>
      <c r="M40" s="147"/>
      <c r="N40" s="119">
        <v>1792138</v>
      </c>
      <c r="O40" s="119"/>
      <c r="P40" s="119">
        <v>9993759392</v>
      </c>
      <c r="Q40" s="119"/>
      <c r="R40" s="119">
        <v>12370589</v>
      </c>
      <c r="S40" s="119"/>
      <c r="T40" s="119" t="s">
        <v>483</v>
      </c>
      <c r="U40" s="119"/>
      <c r="V40" s="119">
        <v>66691998844</v>
      </c>
      <c r="W40" s="119"/>
      <c r="X40" s="3">
        <v>69969838937</v>
      </c>
      <c r="Y40" s="147"/>
      <c r="Z40" s="120">
        <f>X40/درآمدها!$J$5</f>
        <v>6.098716536759201E-3</v>
      </c>
    </row>
    <row r="41" spans="1:26" s="30" customFormat="1">
      <c r="A41" s="30">
        <v>32</v>
      </c>
      <c r="B41" s="131" t="s">
        <v>96</v>
      </c>
      <c r="C41" s="4"/>
      <c r="D41" s="129">
        <v>2749999</v>
      </c>
      <c r="E41" s="127"/>
      <c r="F41" s="127">
        <v>12366625652</v>
      </c>
      <c r="G41" s="127"/>
      <c r="H41" s="130">
        <v>14898318963</v>
      </c>
      <c r="I41" s="119"/>
      <c r="J41" s="119">
        <v>1370780</v>
      </c>
      <c r="K41" s="119"/>
      <c r="L41" s="119">
        <v>0</v>
      </c>
      <c r="M41" s="147"/>
      <c r="N41" s="119">
        <v>8438</v>
      </c>
      <c r="O41" s="119"/>
      <c r="P41" s="119">
        <v>44413259</v>
      </c>
      <c r="Q41" s="119"/>
      <c r="R41" s="119">
        <v>4112341</v>
      </c>
      <c r="S41" s="119"/>
      <c r="T41" s="119" t="s">
        <v>491</v>
      </c>
      <c r="U41" s="119"/>
      <c r="V41" s="119">
        <v>12328680334</v>
      </c>
      <c r="W41" s="119"/>
      <c r="X41" s="3">
        <v>11991092877</v>
      </c>
      <c r="Y41" s="147"/>
      <c r="Z41" s="120">
        <f>X41/درآمدها!$J$5</f>
        <v>1.0451685688260765E-3</v>
      </c>
    </row>
    <row r="42" spans="1:26" s="30" customFormat="1">
      <c r="A42" s="30">
        <v>33</v>
      </c>
      <c r="B42" s="4" t="s">
        <v>95</v>
      </c>
      <c r="C42" s="4"/>
      <c r="D42" s="129">
        <v>2033930</v>
      </c>
      <c r="E42" s="127"/>
      <c r="F42" s="127">
        <v>45886953690</v>
      </c>
      <c r="G42" s="127"/>
      <c r="H42" s="130">
        <v>35563956574</v>
      </c>
      <c r="I42" s="119"/>
      <c r="J42" s="119">
        <v>0</v>
      </c>
      <c r="K42" s="119"/>
      <c r="L42" s="119">
        <v>0</v>
      </c>
      <c r="M42" s="147"/>
      <c r="N42" s="119">
        <v>32573</v>
      </c>
      <c r="O42" s="119"/>
      <c r="P42" s="119">
        <v>553191269</v>
      </c>
      <c r="Q42" s="119"/>
      <c r="R42" s="119">
        <v>2001357</v>
      </c>
      <c r="S42" s="119"/>
      <c r="T42" s="119" t="s">
        <v>492</v>
      </c>
      <c r="U42" s="119"/>
      <c r="V42" s="119">
        <v>45152082902</v>
      </c>
      <c r="W42" s="119"/>
      <c r="X42" s="3">
        <v>32109705666</v>
      </c>
      <c r="Y42" s="147"/>
      <c r="Z42" s="120">
        <f>X42/درآمدها!$J$5</f>
        <v>2.7987486595763924E-3</v>
      </c>
    </row>
    <row r="43" spans="1:26" s="30" customFormat="1">
      <c r="A43" s="30">
        <v>34</v>
      </c>
      <c r="B43" s="146" t="s">
        <v>94</v>
      </c>
      <c r="C43" s="4"/>
      <c r="D43" s="129">
        <v>2399141</v>
      </c>
      <c r="E43" s="127"/>
      <c r="F43" s="127">
        <v>48151562378</v>
      </c>
      <c r="G43" s="127"/>
      <c r="H43" s="130">
        <v>57212938008</v>
      </c>
      <c r="I43" s="119"/>
      <c r="J43" s="3">
        <v>0</v>
      </c>
      <c r="K43" s="3"/>
      <c r="L43" s="119">
        <v>0</v>
      </c>
      <c r="M43" s="147"/>
      <c r="N43" s="119">
        <v>207431</v>
      </c>
      <c r="O43" s="119"/>
      <c r="P43" s="119">
        <v>4779295926</v>
      </c>
      <c r="Q43" s="119"/>
      <c r="R43" s="119">
        <v>2191710</v>
      </c>
      <c r="S43" s="119"/>
      <c r="T43" s="119" t="s">
        <v>493</v>
      </c>
      <c r="U43" s="119"/>
      <c r="V43" s="119">
        <v>43988352823</v>
      </c>
      <c r="W43" s="119"/>
      <c r="X43" s="3">
        <v>55665001270</v>
      </c>
      <c r="Y43" s="147"/>
      <c r="Z43" s="120">
        <f>X43/درآمدها!$J$5</f>
        <v>4.8518771648129585E-3</v>
      </c>
    </row>
    <row r="44" spans="1:26" s="30" customFormat="1">
      <c r="A44" s="30">
        <v>35</v>
      </c>
      <c r="B44" s="146" t="s">
        <v>93</v>
      </c>
      <c r="C44" s="4"/>
      <c r="D44" s="129">
        <v>9756530</v>
      </c>
      <c r="E44" s="127"/>
      <c r="F44" s="127">
        <v>71209782325</v>
      </c>
      <c r="G44" s="127"/>
      <c r="H44" s="130">
        <v>61100415476</v>
      </c>
      <c r="I44" s="119"/>
      <c r="J44" s="119">
        <v>8907018</v>
      </c>
      <c r="K44" s="119"/>
      <c r="L44" s="119">
        <v>0</v>
      </c>
      <c r="M44" s="147"/>
      <c r="N44" s="119">
        <v>5025</v>
      </c>
      <c r="O44" s="119"/>
      <c r="P44" s="119">
        <v>31256956</v>
      </c>
      <c r="Q44" s="119"/>
      <c r="R44" s="119">
        <v>18658523</v>
      </c>
      <c r="S44" s="119"/>
      <c r="T44" s="119" t="s">
        <v>494</v>
      </c>
      <c r="U44" s="119"/>
      <c r="V44" s="119">
        <v>71173106462</v>
      </c>
      <c r="W44" s="119"/>
      <c r="X44" s="3">
        <v>63976988936</v>
      </c>
      <c r="Y44" s="147"/>
      <c r="Z44" s="120">
        <f>X44/درآمدها!$J$5</f>
        <v>5.5763672794410003E-3</v>
      </c>
    </row>
    <row r="45" spans="1:26" s="30" customFormat="1">
      <c r="A45" s="30">
        <v>36</v>
      </c>
      <c r="B45" s="146" t="s">
        <v>92</v>
      </c>
      <c r="C45" s="4"/>
      <c r="D45" s="129">
        <v>9889869</v>
      </c>
      <c r="E45" s="127"/>
      <c r="F45" s="127">
        <v>86825429718</v>
      </c>
      <c r="G45" s="127"/>
      <c r="H45" s="130">
        <v>93591351143</v>
      </c>
      <c r="I45" s="119"/>
      <c r="J45" s="119">
        <v>0</v>
      </c>
      <c r="K45" s="119"/>
      <c r="L45" s="119">
        <v>0</v>
      </c>
      <c r="M45" s="147"/>
      <c r="N45" s="119">
        <v>158476</v>
      </c>
      <c r="O45" s="119"/>
      <c r="P45" s="119">
        <v>1436872458</v>
      </c>
      <c r="Q45" s="119"/>
      <c r="R45" s="119">
        <v>9731393</v>
      </c>
      <c r="S45" s="119"/>
      <c r="T45" s="119" t="s">
        <v>495</v>
      </c>
      <c r="U45" s="119"/>
      <c r="V45" s="119">
        <v>85434132543</v>
      </c>
      <c r="W45" s="119"/>
      <c r="X45" s="3">
        <v>92962250548</v>
      </c>
      <c r="Y45" s="147"/>
      <c r="Z45" s="120">
        <f>X45/درآمدها!$J$5</f>
        <v>8.1027829036724678E-3</v>
      </c>
    </row>
    <row r="46" spans="1:26" s="30" customFormat="1">
      <c r="A46" s="30">
        <v>37</v>
      </c>
      <c r="B46" s="4" t="s">
        <v>91</v>
      </c>
      <c r="C46" s="4"/>
      <c r="D46" s="129">
        <v>25678443</v>
      </c>
      <c r="E46" s="127"/>
      <c r="F46" s="127">
        <v>41983666386</v>
      </c>
      <c r="G46" s="127"/>
      <c r="H46" s="130">
        <v>41479191431</v>
      </c>
      <c r="I46" s="119"/>
      <c r="J46" s="119">
        <v>0</v>
      </c>
      <c r="K46" s="119"/>
      <c r="L46" s="119">
        <v>0</v>
      </c>
      <c r="M46" s="147"/>
      <c r="N46" s="119">
        <v>351125</v>
      </c>
      <c r="O46" s="119"/>
      <c r="P46" s="119">
        <v>551228653</v>
      </c>
      <c r="Q46" s="119"/>
      <c r="R46" s="119">
        <v>25327318</v>
      </c>
      <c r="S46" s="119"/>
      <c r="T46" s="119" t="s">
        <v>496</v>
      </c>
      <c r="U46" s="119"/>
      <c r="V46" s="119">
        <v>41409585051</v>
      </c>
      <c r="W46" s="119"/>
      <c r="X46" s="3">
        <v>41264480933</v>
      </c>
      <c r="Y46" s="147"/>
      <c r="Z46" s="120">
        <f>X46/درآمدها!$J$5</f>
        <v>3.5966978925514436E-3</v>
      </c>
    </row>
    <row r="47" spans="1:26" s="30" customFormat="1">
      <c r="A47" s="30">
        <v>38</v>
      </c>
      <c r="B47" s="4" t="s">
        <v>90</v>
      </c>
      <c r="C47" s="4"/>
      <c r="D47" s="129">
        <v>13195239</v>
      </c>
      <c r="E47" s="148"/>
      <c r="F47" s="130">
        <v>64537920333</v>
      </c>
      <c r="G47" s="148"/>
      <c r="H47" s="130">
        <v>55903491875</v>
      </c>
      <c r="I47" s="119"/>
      <c r="J47" s="119">
        <v>0</v>
      </c>
      <c r="K47" s="119"/>
      <c r="L47" s="119">
        <v>0</v>
      </c>
      <c r="M47" s="147"/>
      <c r="N47" s="119">
        <v>211442</v>
      </c>
      <c r="O47" s="119"/>
      <c r="P47" s="119">
        <v>867955536</v>
      </c>
      <c r="Q47" s="119"/>
      <c r="R47" s="119">
        <v>12983797</v>
      </c>
      <c r="S47" s="119"/>
      <c r="T47" s="119" t="s">
        <v>497</v>
      </c>
      <c r="U47" s="119"/>
      <c r="V47" s="119">
        <v>63503757410</v>
      </c>
      <c r="W47" s="119"/>
      <c r="X47" s="3">
        <v>61073763411</v>
      </c>
      <c r="Y47" s="147"/>
      <c r="Z47" s="120">
        <f>X47/درآمدها!$J$5</f>
        <v>5.3233161107052659E-3</v>
      </c>
    </row>
    <row r="48" spans="1:26" s="30" customFormat="1">
      <c r="A48" s="30">
        <v>39</v>
      </c>
      <c r="B48" s="146" t="s">
        <v>450</v>
      </c>
      <c r="C48" s="4"/>
      <c r="D48" s="129">
        <v>0</v>
      </c>
      <c r="E48" s="127"/>
      <c r="F48" s="127">
        <v>0</v>
      </c>
      <c r="G48" s="127"/>
      <c r="H48" s="130">
        <v>0</v>
      </c>
      <c r="I48" s="119"/>
      <c r="J48" s="119">
        <v>4393450</v>
      </c>
      <c r="K48" s="119"/>
      <c r="L48" s="119">
        <v>40497450529</v>
      </c>
      <c r="M48" s="147"/>
      <c r="N48" s="119">
        <v>0</v>
      </c>
      <c r="O48" s="119"/>
      <c r="P48" s="119">
        <v>0</v>
      </c>
      <c r="Q48" s="119"/>
      <c r="R48" s="119">
        <v>4393450</v>
      </c>
      <c r="S48" s="119"/>
      <c r="T48" s="119" t="s">
        <v>498</v>
      </c>
      <c r="U48" s="119"/>
      <c r="V48" s="119">
        <v>40497450529</v>
      </c>
      <c r="W48" s="119"/>
      <c r="X48" s="3">
        <v>42406570128</v>
      </c>
      <c r="Y48" s="147"/>
      <c r="Z48" s="120">
        <f>X48/درآمدها!$J$5</f>
        <v>3.6962447596847517E-3</v>
      </c>
    </row>
    <row r="49" spans="1:26" s="30" customFormat="1">
      <c r="A49" s="30">
        <v>40</v>
      </c>
      <c r="B49" s="4" t="s">
        <v>375</v>
      </c>
      <c r="C49" s="4"/>
      <c r="D49" s="129">
        <v>18798131</v>
      </c>
      <c r="E49" s="127"/>
      <c r="F49" s="127">
        <v>43748139063</v>
      </c>
      <c r="G49" s="127"/>
      <c r="H49" s="130">
        <v>37989211553</v>
      </c>
      <c r="I49" s="119"/>
      <c r="J49" s="119">
        <v>9375051</v>
      </c>
      <c r="K49" s="119"/>
      <c r="L49" s="119">
        <v>0</v>
      </c>
      <c r="M49" s="147"/>
      <c r="N49" s="119">
        <v>48029</v>
      </c>
      <c r="O49" s="119"/>
      <c r="P49" s="119">
        <v>96760387</v>
      </c>
      <c r="Q49" s="119"/>
      <c r="R49" s="119">
        <v>28125153</v>
      </c>
      <c r="S49" s="119"/>
      <c r="T49" s="119" t="s">
        <v>499</v>
      </c>
      <c r="U49" s="119"/>
      <c r="V49" s="119">
        <v>43636363091</v>
      </c>
      <c r="W49" s="119"/>
      <c r="X49" s="3">
        <v>42523826489</v>
      </c>
      <c r="Y49" s="147"/>
      <c r="Z49" s="120">
        <f>X49/درآمدها!$J$5</f>
        <v>3.7064650677308343E-3</v>
      </c>
    </row>
    <row r="50" spans="1:26" s="30" customFormat="1">
      <c r="A50" s="30">
        <v>41</v>
      </c>
      <c r="B50" s="146" t="s">
        <v>413</v>
      </c>
      <c r="C50" s="4"/>
      <c r="D50" s="129">
        <v>3032616</v>
      </c>
      <c r="E50" s="127"/>
      <c r="F50" s="127">
        <v>35281048828</v>
      </c>
      <c r="G50" s="127"/>
      <c r="H50" s="130">
        <v>30688342301</v>
      </c>
      <c r="I50" s="119"/>
      <c r="J50" s="119">
        <v>0</v>
      </c>
      <c r="K50" s="119"/>
      <c r="L50" s="119">
        <v>0</v>
      </c>
      <c r="M50" s="147"/>
      <c r="N50" s="119">
        <v>47056</v>
      </c>
      <c r="O50" s="119"/>
      <c r="P50" s="119">
        <v>469256625</v>
      </c>
      <c r="Q50" s="119"/>
      <c r="R50" s="119">
        <v>2985560</v>
      </c>
      <c r="S50" s="119"/>
      <c r="T50" s="119" t="s">
        <v>500</v>
      </c>
      <c r="U50" s="119"/>
      <c r="V50" s="119">
        <v>34733605620</v>
      </c>
      <c r="W50" s="119"/>
      <c r="X50" s="3">
        <v>33239314284</v>
      </c>
      <c r="Y50" s="147"/>
      <c r="Z50" s="120">
        <f>X50/درآمدها!$J$5</f>
        <v>2.897207693687722E-3</v>
      </c>
    </row>
    <row r="51" spans="1:26" s="30" customFormat="1">
      <c r="A51" s="30">
        <v>42</v>
      </c>
      <c r="B51" s="146" t="s">
        <v>379</v>
      </c>
      <c r="C51" s="4"/>
      <c r="D51" s="129">
        <v>12022243</v>
      </c>
      <c r="E51" s="127"/>
      <c r="F51" s="127">
        <v>28530687116</v>
      </c>
      <c r="G51" s="127"/>
      <c r="H51" s="130">
        <v>41684078765</v>
      </c>
      <c r="I51" s="119"/>
      <c r="J51" s="119">
        <v>0</v>
      </c>
      <c r="K51" s="119"/>
      <c r="L51" s="119">
        <v>0</v>
      </c>
      <c r="M51" s="147"/>
      <c r="N51" s="119">
        <v>828307</v>
      </c>
      <c r="O51" s="119"/>
      <c r="P51" s="119">
        <v>2907132544</v>
      </c>
      <c r="Q51" s="119"/>
      <c r="R51" s="119">
        <v>11193936</v>
      </c>
      <c r="S51" s="119"/>
      <c r="T51" s="119" t="s">
        <v>501</v>
      </c>
      <c r="U51" s="119"/>
      <c r="V51" s="119">
        <v>26564983391</v>
      </c>
      <c r="W51" s="119"/>
      <c r="X51" s="3">
        <v>38611842324</v>
      </c>
      <c r="Y51" s="147"/>
      <c r="Z51" s="120">
        <f>X51/درآمدها!$J$5</f>
        <v>3.3654884000539633E-3</v>
      </c>
    </row>
    <row r="52" spans="1:26" s="30" customFormat="1">
      <c r="A52" s="30">
        <v>43</v>
      </c>
      <c r="B52" s="4" t="s">
        <v>388</v>
      </c>
      <c r="C52" s="4"/>
      <c r="D52" s="129">
        <v>3513700</v>
      </c>
      <c r="E52" s="127"/>
      <c r="F52" s="127">
        <v>30001058190</v>
      </c>
      <c r="G52" s="127"/>
      <c r="H52" s="130">
        <v>33565745394</v>
      </c>
      <c r="I52" s="119"/>
      <c r="J52" s="119">
        <v>0</v>
      </c>
      <c r="K52" s="119"/>
      <c r="L52" s="119">
        <v>0</v>
      </c>
      <c r="M52" s="147"/>
      <c r="N52" s="119">
        <v>817809</v>
      </c>
      <c r="O52" s="119"/>
      <c r="P52" s="119">
        <v>7452726363</v>
      </c>
      <c r="Q52" s="119"/>
      <c r="R52" s="119">
        <v>2695891</v>
      </c>
      <c r="S52" s="119"/>
      <c r="T52" s="119" t="s">
        <v>502</v>
      </c>
      <c r="U52" s="119"/>
      <c r="V52" s="119">
        <v>23018351813</v>
      </c>
      <c r="W52" s="119"/>
      <c r="X52" s="3">
        <v>27843646164</v>
      </c>
      <c r="Y52" s="147"/>
      <c r="Z52" s="120">
        <f>X52/درآمدها!$J$5</f>
        <v>2.4269100498709741E-3</v>
      </c>
    </row>
    <row r="53" spans="1:26" s="30" customFormat="1">
      <c r="A53" s="30">
        <v>44</v>
      </c>
      <c r="B53" s="146" t="s">
        <v>366</v>
      </c>
      <c r="C53" s="4"/>
      <c r="D53" s="129">
        <v>4368434</v>
      </c>
      <c r="E53" s="127"/>
      <c r="F53" s="127">
        <v>36280510654</v>
      </c>
      <c r="G53" s="127"/>
      <c r="H53" s="130">
        <v>33784197346</v>
      </c>
      <c r="I53" s="119"/>
      <c r="J53" s="119">
        <v>644765</v>
      </c>
      <c r="K53" s="119"/>
      <c r="L53" s="119">
        <v>0</v>
      </c>
      <c r="M53" s="147"/>
      <c r="N53" s="119">
        <v>69999</v>
      </c>
      <c r="O53" s="119"/>
      <c r="P53" s="119">
        <v>534385152</v>
      </c>
      <c r="Q53" s="119"/>
      <c r="R53" s="119">
        <v>4943200</v>
      </c>
      <c r="S53" s="119"/>
      <c r="T53" s="119" t="s">
        <v>503</v>
      </c>
      <c r="U53" s="119"/>
      <c r="V53" s="119">
        <v>35699158284</v>
      </c>
      <c r="W53" s="119"/>
      <c r="X53" s="132">
        <v>36656858184</v>
      </c>
      <c r="Y53" s="147"/>
      <c r="Z53" s="120">
        <f>X53/درآمدها!$J$5</f>
        <v>3.1950879205780106E-3</v>
      </c>
    </row>
    <row r="54" spans="1:26" s="30" customFormat="1">
      <c r="A54" s="30">
        <v>45</v>
      </c>
      <c r="B54" s="146" t="s">
        <v>367</v>
      </c>
      <c r="C54" s="4"/>
      <c r="D54" s="129">
        <v>14041201</v>
      </c>
      <c r="E54" s="127"/>
      <c r="F54" s="127">
        <v>34660351155</v>
      </c>
      <c r="G54" s="127"/>
      <c r="H54" s="130">
        <v>36624888964</v>
      </c>
      <c r="I54" s="119"/>
      <c r="J54" s="119">
        <v>2003824</v>
      </c>
      <c r="K54" s="119"/>
      <c r="L54" s="119">
        <v>4953744681</v>
      </c>
      <c r="M54" s="147"/>
      <c r="N54" s="119">
        <v>3787863</v>
      </c>
      <c r="O54" s="119"/>
      <c r="P54" s="119">
        <v>10580184292</v>
      </c>
      <c r="Q54" s="119"/>
      <c r="R54" s="119">
        <v>12257162</v>
      </c>
      <c r="S54" s="119"/>
      <c r="T54" s="119" t="s">
        <v>504</v>
      </c>
      <c r="U54" s="119"/>
      <c r="V54" s="119">
        <v>30262192254</v>
      </c>
      <c r="W54" s="119"/>
      <c r="X54" s="3">
        <v>39489095547</v>
      </c>
      <c r="Y54" s="147"/>
      <c r="Z54" s="120">
        <f>X54/درآمدها!$J$5</f>
        <v>3.4419516136230638E-3</v>
      </c>
    </row>
    <row r="55" spans="1:26" s="30" customFormat="1">
      <c r="A55" s="30">
        <v>46</v>
      </c>
      <c r="B55" s="146" t="s">
        <v>348</v>
      </c>
      <c r="C55" s="4"/>
      <c r="D55" s="129">
        <v>640377</v>
      </c>
      <c r="E55" s="127"/>
      <c r="F55" s="127">
        <v>28204851439</v>
      </c>
      <c r="G55" s="127"/>
      <c r="H55" s="130">
        <v>30937144387</v>
      </c>
      <c r="I55" s="119"/>
      <c r="J55" s="119">
        <v>0</v>
      </c>
      <c r="K55" s="119"/>
      <c r="L55" s="119">
        <v>0</v>
      </c>
      <c r="M55" s="147"/>
      <c r="N55" s="119">
        <v>10259</v>
      </c>
      <c r="O55" s="119"/>
      <c r="P55" s="119">
        <v>486919501</v>
      </c>
      <c r="Q55" s="4"/>
      <c r="R55" s="4">
        <v>630118</v>
      </c>
      <c r="S55" s="4"/>
      <c r="T55" s="119" t="s">
        <v>505</v>
      </c>
      <c r="U55" s="4"/>
      <c r="V55" s="3">
        <v>27753002651</v>
      </c>
      <c r="W55" s="4"/>
      <c r="X55" s="3">
        <v>32320629975</v>
      </c>
      <c r="Y55" s="147"/>
      <c r="Z55" s="120">
        <f>X55/درآمدها!$J$5</f>
        <v>2.8171332605822779E-3</v>
      </c>
    </row>
    <row r="56" spans="1:26" s="30" customFormat="1">
      <c r="A56" s="30">
        <v>47</v>
      </c>
      <c r="B56" s="146" t="s">
        <v>343</v>
      </c>
      <c r="C56" s="4"/>
      <c r="D56" s="129">
        <v>10335275</v>
      </c>
      <c r="E56" s="127"/>
      <c r="F56" s="127">
        <v>38295053059</v>
      </c>
      <c r="G56" s="127"/>
      <c r="H56" s="130">
        <v>36019873082</v>
      </c>
      <c r="I56" s="119"/>
      <c r="J56" s="119">
        <v>5932841</v>
      </c>
      <c r="K56" s="119"/>
      <c r="L56" s="119">
        <v>0</v>
      </c>
      <c r="M56" s="147"/>
      <c r="N56" s="119">
        <v>31716</v>
      </c>
      <c r="O56" s="119"/>
      <c r="P56" s="119">
        <v>109217864</v>
      </c>
      <c r="Q56" s="119"/>
      <c r="R56" s="119">
        <v>16236400</v>
      </c>
      <c r="S56" s="119"/>
      <c r="T56" s="119" t="s">
        <v>506</v>
      </c>
      <c r="U56" s="119"/>
      <c r="V56" s="119">
        <v>38177536505</v>
      </c>
      <c r="W56" s="119"/>
      <c r="X56" s="3">
        <v>37702557433</v>
      </c>
      <c r="Y56" s="147"/>
      <c r="Z56" s="120">
        <f>X56/درآمدها!$J$5</f>
        <v>3.2862332397503922E-3</v>
      </c>
    </row>
    <row r="57" spans="1:26" s="30" customFormat="1">
      <c r="A57" s="30">
        <v>48</v>
      </c>
      <c r="B57" s="146" t="s">
        <v>346</v>
      </c>
      <c r="C57" s="4"/>
      <c r="D57" s="129">
        <v>5994211</v>
      </c>
      <c r="E57" s="127"/>
      <c r="F57" s="127">
        <v>121781384169</v>
      </c>
      <c r="G57" s="127"/>
      <c r="H57" s="130">
        <v>106419621643</v>
      </c>
      <c r="I57" s="119"/>
      <c r="J57" s="119">
        <v>0</v>
      </c>
      <c r="K57" s="119"/>
      <c r="L57" s="119">
        <v>0</v>
      </c>
      <c r="M57" s="147"/>
      <c r="N57" s="119">
        <v>3087</v>
      </c>
      <c r="O57" s="119"/>
      <c r="P57" s="119">
        <v>53578327</v>
      </c>
      <c r="Q57" s="119"/>
      <c r="R57" s="119">
        <v>5991124</v>
      </c>
      <c r="S57" s="119"/>
      <c r="T57" s="119" t="s">
        <v>507</v>
      </c>
      <c r="U57" s="119"/>
      <c r="V57" s="119">
        <v>121718667135</v>
      </c>
      <c r="W57" s="119"/>
      <c r="X57" s="3">
        <v>106364815869</v>
      </c>
      <c r="Y57" s="147"/>
      <c r="Z57" s="120">
        <f>X57/درآمدها!$J$5</f>
        <v>9.27097834330717E-3</v>
      </c>
    </row>
    <row r="58" spans="1:26" s="30" customFormat="1">
      <c r="A58" s="30">
        <v>49</v>
      </c>
      <c r="B58" s="146" t="s">
        <v>337</v>
      </c>
      <c r="C58" s="4"/>
      <c r="D58" s="129">
        <v>4133434</v>
      </c>
      <c r="E58" s="127"/>
      <c r="F58" s="127">
        <v>34843985498</v>
      </c>
      <c r="G58" s="127"/>
      <c r="H58" s="130">
        <v>30610858508</v>
      </c>
      <c r="I58" s="119"/>
      <c r="J58" s="119">
        <v>1162057</v>
      </c>
      <c r="K58" s="119"/>
      <c r="L58" s="119">
        <v>0</v>
      </c>
      <c r="M58" s="147"/>
      <c r="N58" s="119">
        <v>66233</v>
      </c>
      <c r="O58" s="119"/>
      <c r="P58" s="119">
        <v>461916645</v>
      </c>
      <c r="Q58" s="119"/>
      <c r="R58" s="119">
        <v>5229258</v>
      </c>
      <c r="S58" s="119"/>
      <c r="T58" s="119" t="s">
        <v>483</v>
      </c>
      <c r="U58" s="119"/>
      <c r="V58" s="119">
        <v>34285655138</v>
      </c>
      <c r="W58" s="119"/>
      <c r="X58" s="3">
        <v>29577438879</v>
      </c>
      <c r="Y58" s="147"/>
      <c r="Z58" s="120">
        <f>X58/درآمدها!$J$5</f>
        <v>2.5780310251786887E-3</v>
      </c>
    </row>
    <row r="59" spans="1:26" s="30" customFormat="1">
      <c r="A59" s="30">
        <v>50</v>
      </c>
      <c r="B59" s="146" t="s">
        <v>296</v>
      </c>
      <c r="C59" s="4"/>
      <c r="D59" s="129">
        <v>1003540</v>
      </c>
      <c r="E59" s="127"/>
      <c r="F59" s="127">
        <v>19696266359</v>
      </c>
      <c r="G59" s="127"/>
      <c r="H59" s="130">
        <v>29877189666</v>
      </c>
      <c r="I59" s="119"/>
      <c r="J59" s="119">
        <v>0</v>
      </c>
      <c r="K59" s="119"/>
      <c r="L59" s="119">
        <v>0</v>
      </c>
      <c r="M59" s="147"/>
      <c r="N59" s="119">
        <v>1003540</v>
      </c>
      <c r="O59" s="119"/>
      <c r="P59" s="119">
        <v>31039806891</v>
      </c>
      <c r="Q59" s="119"/>
      <c r="R59" s="119">
        <v>0</v>
      </c>
      <c r="S59" s="119"/>
      <c r="T59" s="119"/>
      <c r="U59" s="119"/>
      <c r="V59" s="119">
        <v>0</v>
      </c>
      <c r="W59" s="119"/>
      <c r="X59" s="3">
        <v>0</v>
      </c>
      <c r="Y59" s="147"/>
      <c r="Z59" s="120">
        <f>X59/درآمدها!$J$5</f>
        <v>0</v>
      </c>
    </row>
    <row r="60" spans="1:26" s="30" customFormat="1">
      <c r="A60" s="30">
        <v>51</v>
      </c>
      <c r="B60" s="146" t="s">
        <v>291</v>
      </c>
      <c r="C60" s="4"/>
      <c r="D60" s="129">
        <v>10696627</v>
      </c>
      <c r="E60" s="127"/>
      <c r="F60" s="127">
        <v>44918251557</v>
      </c>
      <c r="G60" s="127"/>
      <c r="H60" s="130">
        <v>38193671597</v>
      </c>
      <c r="I60" s="119"/>
      <c r="J60" s="119">
        <v>0</v>
      </c>
      <c r="K60" s="119"/>
      <c r="L60" s="119">
        <v>0</v>
      </c>
      <c r="M60" s="147"/>
      <c r="N60" s="119">
        <v>171304</v>
      </c>
      <c r="O60" s="119"/>
      <c r="P60" s="119">
        <v>569709362</v>
      </c>
      <c r="Q60" s="119"/>
      <c r="R60" s="119">
        <v>10525323</v>
      </c>
      <c r="S60" s="119"/>
      <c r="T60" s="119" t="s">
        <v>508</v>
      </c>
      <c r="U60" s="119"/>
      <c r="V60" s="119">
        <v>44198896178</v>
      </c>
      <c r="W60" s="119"/>
      <c r="X60" s="3">
        <v>35217439208</v>
      </c>
      <c r="Y60" s="147"/>
      <c r="Z60" s="120">
        <f>X60/درآمدها!$J$5</f>
        <v>3.0696251719762833E-3</v>
      </c>
    </row>
    <row r="61" spans="1:26" s="30" customFormat="1">
      <c r="A61" s="30">
        <v>52</v>
      </c>
      <c r="B61" s="146" t="s">
        <v>279</v>
      </c>
      <c r="C61" s="4"/>
      <c r="D61" s="129">
        <v>2155301</v>
      </c>
      <c r="E61" s="127"/>
      <c r="F61" s="127">
        <v>88541155301</v>
      </c>
      <c r="G61" s="127"/>
      <c r="H61" s="130">
        <v>89769784587</v>
      </c>
      <c r="I61" s="119"/>
      <c r="J61" s="119">
        <v>0</v>
      </c>
      <c r="K61" s="119"/>
      <c r="L61" s="119">
        <v>0</v>
      </c>
      <c r="M61" s="147"/>
      <c r="N61" s="119">
        <v>1110</v>
      </c>
      <c r="O61" s="119"/>
      <c r="P61" s="119">
        <v>45412384</v>
      </c>
      <c r="Q61" s="119"/>
      <c r="R61" s="119">
        <v>2154191</v>
      </c>
      <c r="S61" s="119"/>
      <c r="T61" s="119" t="s">
        <v>509</v>
      </c>
      <c r="U61" s="119"/>
      <c r="V61" s="119">
        <v>88495555785</v>
      </c>
      <c r="W61" s="119"/>
      <c r="X61" s="3">
        <v>99359733353</v>
      </c>
      <c r="Y61" s="147"/>
      <c r="Z61" s="120">
        <f>X61/درآمدها!$J$5</f>
        <v>8.6604007968852283E-3</v>
      </c>
    </row>
    <row r="62" spans="1:26" s="30" customFormat="1">
      <c r="A62" s="30">
        <v>53</v>
      </c>
      <c r="B62" s="4" t="s">
        <v>259</v>
      </c>
      <c r="C62" s="4"/>
      <c r="D62" s="129">
        <v>10491048</v>
      </c>
      <c r="E62" s="127"/>
      <c r="F62" s="127">
        <v>26988664493</v>
      </c>
      <c r="G62" s="127"/>
      <c r="H62" s="130">
        <v>27635859604</v>
      </c>
      <c r="I62" s="119"/>
      <c r="J62" s="119">
        <v>0</v>
      </c>
      <c r="K62" s="119"/>
      <c r="L62" s="119">
        <v>0</v>
      </c>
      <c r="M62" s="147"/>
      <c r="N62" s="119">
        <v>168109</v>
      </c>
      <c r="O62" s="119"/>
      <c r="P62" s="119">
        <v>472203137</v>
      </c>
      <c r="Q62" s="119"/>
      <c r="R62" s="119">
        <v>10322939</v>
      </c>
      <c r="S62" s="119"/>
      <c r="T62" s="119" t="s">
        <v>510</v>
      </c>
      <c r="U62" s="119"/>
      <c r="V62" s="119">
        <v>26556196983</v>
      </c>
      <c r="W62" s="119"/>
      <c r="X62" s="3">
        <v>31143705655</v>
      </c>
      <c r="Y62" s="147"/>
      <c r="Z62" s="120">
        <f>X62/درآمدها!$J$5</f>
        <v>2.7145500915776899E-3</v>
      </c>
    </row>
    <row r="63" spans="1:26" s="30" customFormat="1">
      <c r="A63" s="30">
        <v>54</v>
      </c>
      <c r="B63" s="146" t="s">
        <v>221</v>
      </c>
      <c r="C63" s="4"/>
      <c r="D63" s="129">
        <v>1594077</v>
      </c>
      <c r="E63" s="127"/>
      <c r="F63" s="127">
        <v>34327463971</v>
      </c>
      <c r="G63" s="127"/>
      <c r="H63" s="130">
        <v>29156497252</v>
      </c>
      <c r="I63" s="119"/>
      <c r="J63" s="119">
        <v>2063522</v>
      </c>
      <c r="K63" s="119"/>
      <c r="L63" s="119">
        <v>6020865773</v>
      </c>
      <c r="M63" s="147"/>
      <c r="N63" s="119">
        <v>25775</v>
      </c>
      <c r="O63" s="119"/>
      <c r="P63" s="119">
        <v>461866250</v>
      </c>
      <c r="Q63" s="119"/>
      <c r="R63" s="119">
        <v>3631824</v>
      </c>
      <c r="S63" s="119"/>
      <c r="T63" s="119" t="s">
        <v>511</v>
      </c>
      <c r="U63" s="119"/>
      <c r="V63" s="119">
        <v>39805383499</v>
      </c>
      <c r="W63" s="119"/>
      <c r="X63" s="3">
        <v>36318759355</v>
      </c>
      <c r="Y63" s="147"/>
      <c r="Z63" s="120">
        <f>X63/درآمدها!$J$5</f>
        <v>3.1656185241808318E-3</v>
      </c>
    </row>
    <row r="64" spans="1:26" s="30" customFormat="1">
      <c r="A64" s="30">
        <v>55</v>
      </c>
      <c r="B64" s="146" t="s">
        <v>267</v>
      </c>
      <c r="C64" s="4"/>
      <c r="D64" s="129">
        <v>457692</v>
      </c>
      <c r="E64" s="127"/>
      <c r="F64" s="127">
        <v>3575058208</v>
      </c>
      <c r="G64" s="127"/>
      <c r="H64" s="130">
        <v>3794439234</v>
      </c>
      <c r="I64" s="119"/>
      <c r="J64" s="119">
        <v>0</v>
      </c>
      <c r="K64" s="119"/>
      <c r="L64" s="119">
        <v>0</v>
      </c>
      <c r="M64" s="147"/>
      <c r="N64" s="119">
        <v>4733</v>
      </c>
      <c r="O64" s="119"/>
      <c r="P64" s="119">
        <v>36035862</v>
      </c>
      <c r="Q64" s="119"/>
      <c r="R64" s="119">
        <v>452959</v>
      </c>
      <c r="S64" s="119"/>
      <c r="T64" s="119" t="s">
        <v>512</v>
      </c>
      <c r="U64" s="119"/>
      <c r="V64" s="119">
        <v>3538088476</v>
      </c>
      <c r="W64" s="119"/>
      <c r="X64" s="3">
        <v>3331952819</v>
      </c>
      <c r="Y64" s="147"/>
      <c r="Z64" s="120">
        <f>X64/درآمدها!$J$5</f>
        <v>2.9041993043935966E-4</v>
      </c>
    </row>
    <row r="65" spans="1:26" s="30" customFormat="1">
      <c r="A65" s="30">
        <v>56</v>
      </c>
      <c r="B65" s="4" t="s">
        <v>222</v>
      </c>
      <c r="C65" s="4"/>
      <c r="D65" s="129">
        <v>9324519</v>
      </c>
      <c r="E65" s="127"/>
      <c r="F65" s="127">
        <v>56255595918</v>
      </c>
      <c r="G65" s="127"/>
      <c r="H65" s="130">
        <v>63299579061</v>
      </c>
      <c r="I65" s="119"/>
      <c r="J65" s="119">
        <v>0</v>
      </c>
      <c r="K65" s="119"/>
      <c r="L65" s="119">
        <v>0</v>
      </c>
      <c r="M65" s="147"/>
      <c r="N65" s="119">
        <v>1575340</v>
      </c>
      <c r="O65" s="119"/>
      <c r="P65" s="119">
        <v>12151082439</v>
      </c>
      <c r="Q65" s="119"/>
      <c r="R65" s="119">
        <v>7749179</v>
      </c>
      <c r="S65" s="119"/>
      <c r="T65" s="119" t="s">
        <v>513</v>
      </c>
      <c r="U65" s="119"/>
      <c r="V65" s="119">
        <v>46751439138</v>
      </c>
      <c r="W65" s="119"/>
      <c r="X65" s="3">
        <v>56155390400</v>
      </c>
      <c r="Y65" s="147"/>
      <c r="Z65" s="120">
        <f>X65/درآمدها!$J$5</f>
        <v>4.8946205002559744E-3</v>
      </c>
    </row>
    <row r="66" spans="1:26" s="30" customFormat="1">
      <c r="A66" s="30">
        <v>57</v>
      </c>
      <c r="B66" s="146" t="s">
        <v>112</v>
      </c>
      <c r="C66" s="4"/>
      <c r="D66" s="129">
        <v>28961836</v>
      </c>
      <c r="E66" s="127"/>
      <c r="F66" s="127">
        <v>49238616525</v>
      </c>
      <c r="G66" s="127"/>
      <c r="H66" s="130">
        <v>54786443386</v>
      </c>
      <c r="I66" s="119"/>
      <c r="J66" s="119">
        <v>0</v>
      </c>
      <c r="K66" s="119"/>
      <c r="L66" s="119">
        <v>0</v>
      </c>
      <c r="M66" s="147"/>
      <c r="N66" s="119">
        <v>244122</v>
      </c>
      <c r="O66" s="119"/>
      <c r="P66" s="119">
        <v>465493574</v>
      </c>
      <c r="Q66" s="119"/>
      <c r="R66" s="119">
        <v>28717714</v>
      </c>
      <c r="S66" s="119"/>
      <c r="T66" s="119" t="s">
        <v>514</v>
      </c>
      <c r="U66" s="119"/>
      <c r="V66" s="119">
        <v>48823579663</v>
      </c>
      <c r="W66" s="119"/>
      <c r="X66" s="3">
        <v>50328085275</v>
      </c>
      <c r="Y66" s="147"/>
      <c r="Z66" s="120">
        <f>X66/درآمدها!$J$5</f>
        <v>4.3867004782793895E-3</v>
      </c>
    </row>
    <row r="67" spans="1:26" s="30" customFormat="1">
      <c r="A67" s="30">
        <v>58</v>
      </c>
      <c r="B67" s="146" t="s">
        <v>110</v>
      </c>
      <c r="C67" s="4"/>
      <c r="D67" s="129">
        <v>6183498</v>
      </c>
      <c r="E67" s="127"/>
      <c r="F67" s="127">
        <v>22737342328</v>
      </c>
      <c r="G67" s="127"/>
      <c r="H67" s="130">
        <v>17991409014</v>
      </c>
      <c r="I67" s="119"/>
      <c r="J67" s="119">
        <v>1303803</v>
      </c>
      <c r="K67" s="119"/>
      <c r="L67" s="119">
        <v>0</v>
      </c>
      <c r="M67" s="147"/>
      <c r="N67" s="119">
        <v>99084</v>
      </c>
      <c r="O67" s="119"/>
      <c r="P67" s="119">
        <v>275924780</v>
      </c>
      <c r="Q67" s="119"/>
      <c r="R67" s="119">
        <v>7388217</v>
      </c>
      <c r="S67" s="119"/>
      <c r="T67" s="119" t="s">
        <v>515</v>
      </c>
      <c r="U67" s="119"/>
      <c r="V67" s="119">
        <v>22373000523</v>
      </c>
      <c r="W67" s="119"/>
      <c r="X67" s="3">
        <v>15737446942</v>
      </c>
      <c r="Y67" s="147"/>
      <c r="Z67" s="120">
        <f>X67/درآمدها!$J$5</f>
        <v>1.3717085728604229E-3</v>
      </c>
    </row>
    <row r="68" spans="1:26" s="30" customFormat="1">
      <c r="A68" s="30">
        <v>59</v>
      </c>
      <c r="B68" s="4" t="s">
        <v>109</v>
      </c>
      <c r="C68" s="4"/>
      <c r="D68" s="129">
        <v>16907658</v>
      </c>
      <c r="E68" s="127"/>
      <c r="F68" s="127">
        <v>41713484179</v>
      </c>
      <c r="G68" s="127"/>
      <c r="H68" s="130">
        <v>50942191089</v>
      </c>
      <c r="I68" s="119"/>
      <c r="J68" s="119">
        <v>0</v>
      </c>
      <c r="K68" s="119"/>
      <c r="L68" s="119">
        <v>0</v>
      </c>
      <c r="M68" s="147"/>
      <c r="N68" s="119">
        <v>270929</v>
      </c>
      <c r="O68" s="119"/>
      <c r="P68" s="119">
        <v>765999172</v>
      </c>
      <c r="Q68" s="119"/>
      <c r="R68" s="119">
        <v>16636729</v>
      </c>
      <c r="S68" s="119"/>
      <c r="T68" s="119" t="s">
        <v>516</v>
      </c>
      <c r="U68" s="119"/>
      <c r="V68" s="119">
        <v>41045065610</v>
      </c>
      <c r="W68" s="119"/>
      <c r="X68" s="3">
        <v>49299004323</v>
      </c>
      <c r="Y68" s="147"/>
      <c r="Z68" s="120">
        <f>X68/درآمدها!$J$5</f>
        <v>4.2970036444010496E-3</v>
      </c>
    </row>
    <row r="69" spans="1:26" s="30" customFormat="1">
      <c r="A69" s="30">
        <v>60</v>
      </c>
      <c r="B69" s="4" t="s">
        <v>108</v>
      </c>
      <c r="C69" s="4"/>
      <c r="D69" s="129">
        <v>2889437</v>
      </c>
      <c r="E69" s="127"/>
      <c r="F69" s="127">
        <v>30059584393</v>
      </c>
      <c r="G69" s="127"/>
      <c r="H69" s="130">
        <v>31996807632</v>
      </c>
      <c r="I69" s="119"/>
      <c r="J69" s="119">
        <v>0</v>
      </c>
      <c r="K69" s="119"/>
      <c r="L69" s="119">
        <v>0</v>
      </c>
      <c r="M69" s="147"/>
      <c r="N69" s="119">
        <v>46299</v>
      </c>
      <c r="O69" s="119"/>
      <c r="P69" s="119">
        <v>499652567</v>
      </c>
      <c r="Q69" s="119"/>
      <c r="R69" s="119">
        <v>2843138</v>
      </c>
      <c r="S69" s="119"/>
      <c r="T69" s="119" t="s">
        <v>517</v>
      </c>
      <c r="U69" s="119"/>
      <c r="V69" s="119">
        <v>29577923538</v>
      </c>
      <c r="W69" s="119"/>
      <c r="X69" s="3">
        <v>35158193335</v>
      </c>
      <c r="Y69" s="147"/>
      <c r="Z69" s="120">
        <f>X69/درآمدها!$J$5</f>
        <v>3.0644611785915739E-3</v>
      </c>
    </row>
    <row r="70" spans="1:26" s="30" customFormat="1">
      <c r="A70" s="30">
        <v>61</v>
      </c>
      <c r="B70" s="146" t="s">
        <v>107</v>
      </c>
      <c r="C70" s="4"/>
      <c r="D70" s="129">
        <v>10161490</v>
      </c>
      <c r="E70" s="127"/>
      <c r="F70" s="127">
        <v>38970445190</v>
      </c>
      <c r="G70" s="127"/>
      <c r="H70" s="130">
        <v>39929368171</v>
      </c>
      <c r="I70" s="119"/>
      <c r="J70" s="119">
        <v>2499665</v>
      </c>
      <c r="K70" s="119"/>
      <c r="L70" s="119">
        <v>0</v>
      </c>
      <c r="M70" s="147"/>
      <c r="N70" s="119">
        <v>162829</v>
      </c>
      <c r="O70" s="119"/>
      <c r="P70" s="119">
        <v>620249345</v>
      </c>
      <c r="Q70" s="119"/>
      <c r="R70" s="119">
        <v>12498326</v>
      </c>
      <c r="S70" s="119"/>
      <c r="T70" s="119" t="s">
        <v>518</v>
      </c>
      <c r="U70" s="119"/>
      <c r="V70" s="119">
        <v>38345977851</v>
      </c>
      <c r="W70" s="119"/>
      <c r="X70" s="3">
        <v>38452159176</v>
      </c>
      <c r="Y70" s="147"/>
      <c r="Z70" s="120">
        <f>X70/درآمدها!$J$5</f>
        <v>3.3515700851036285E-3</v>
      </c>
    </row>
    <row r="71" spans="1:26" s="30" customFormat="1">
      <c r="A71" s="30">
        <v>62</v>
      </c>
      <c r="B71" s="4" t="s">
        <v>106</v>
      </c>
      <c r="C71" s="4"/>
      <c r="D71" s="129">
        <v>14527047</v>
      </c>
      <c r="E71" s="133"/>
      <c r="F71" s="133">
        <v>37113017458</v>
      </c>
      <c r="G71" s="127"/>
      <c r="H71" s="134">
        <v>47639575925</v>
      </c>
      <c r="I71" s="119"/>
      <c r="J71" s="119">
        <v>0</v>
      </c>
      <c r="K71" s="119"/>
      <c r="L71" s="125">
        <v>0</v>
      </c>
      <c r="M71" s="147"/>
      <c r="N71" s="119">
        <v>196168</v>
      </c>
      <c r="O71" s="119"/>
      <c r="P71" s="119">
        <v>616505207</v>
      </c>
      <c r="Q71" s="119"/>
      <c r="R71" s="119">
        <v>14330879</v>
      </c>
      <c r="S71" s="119"/>
      <c r="T71" s="119" t="s">
        <v>519</v>
      </c>
      <c r="U71" s="119"/>
      <c r="V71" s="125">
        <v>36611856664</v>
      </c>
      <c r="W71" s="119"/>
      <c r="X71" s="135">
        <v>49816899117</v>
      </c>
      <c r="Y71" s="147"/>
      <c r="Z71" s="120">
        <f>X71/درآمدها!$J$5</f>
        <v>4.3421444306663021E-3</v>
      </c>
    </row>
    <row r="72" spans="1:26" s="30" customFormat="1">
      <c r="A72" s="30">
        <v>63</v>
      </c>
      <c r="B72" s="146" t="s">
        <v>105</v>
      </c>
      <c r="C72" s="4"/>
      <c r="D72" s="129">
        <v>1040983</v>
      </c>
      <c r="E72" s="127"/>
      <c r="F72" s="127">
        <v>52484304649</v>
      </c>
      <c r="G72" s="127"/>
      <c r="H72" s="130">
        <v>64136231592</v>
      </c>
      <c r="I72" s="119"/>
      <c r="J72" s="119">
        <v>0</v>
      </c>
      <c r="K72" s="119"/>
      <c r="L72" s="119">
        <v>0</v>
      </c>
      <c r="M72" s="147"/>
      <c r="N72" s="119">
        <v>16680</v>
      </c>
      <c r="O72" s="119"/>
      <c r="P72" s="119">
        <v>977511749</v>
      </c>
      <c r="Q72" s="119"/>
      <c r="R72" s="119">
        <v>1024303</v>
      </c>
      <c r="S72" s="119"/>
      <c r="T72" s="119" t="s">
        <v>520</v>
      </c>
      <c r="U72" s="119"/>
      <c r="V72" s="119">
        <v>51643332029</v>
      </c>
      <c r="W72" s="119"/>
      <c r="X72" s="3">
        <v>60094659604</v>
      </c>
      <c r="Y72" s="147"/>
      <c r="Z72" s="120">
        <f>X72/درآمدها!$J$5</f>
        <v>5.2379753886216945E-3</v>
      </c>
    </row>
    <row r="73" spans="1:26" s="30" customFormat="1">
      <c r="A73" s="30">
        <v>64</v>
      </c>
      <c r="B73" s="146" t="s">
        <v>104</v>
      </c>
      <c r="C73" s="4"/>
      <c r="D73" s="129">
        <v>3800052</v>
      </c>
      <c r="E73" s="127"/>
      <c r="F73" s="127">
        <v>112995922438</v>
      </c>
      <c r="G73" s="127"/>
      <c r="H73" s="130">
        <v>128395243065</v>
      </c>
      <c r="I73" s="119"/>
      <c r="J73" s="119">
        <v>0</v>
      </c>
      <c r="K73" s="119"/>
      <c r="L73" s="119">
        <v>0</v>
      </c>
      <c r="M73" s="147"/>
      <c r="N73" s="119">
        <v>40678</v>
      </c>
      <c r="O73" s="119"/>
      <c r="P73" s="125">
        <v>1369882005</v>
      </c>
      <c r="Q73" s="119"/>
      <c r="R73" s="119">
        <v>3759374</v>
      </c>
      <c r="S73" s="119"/>
      <c r="T73" s="119" t="s">
        <v>521</v>
      </c>
      <c r="U73" s="119"/>
      <c r="V73" s="119">
        <v>111786347376</v>
      </c>
      <c r="W73" s="119"/>
      <c r="X73" s="3">
        <v>133523214548</v>
      </c>
      <c r="Y73" s="147"/>
      <c r="Z73" s="120">
        <f>X73/درآمدها!$J$5</f>
        <v>1.1638160798659812E-2</v>
      </c>
    </row>
    <row r="74" spans="1:26" s="30" customFormat="1">
      <c r="A74" s="30">
        <v>65</v>
      </c>
      <c r="B74" s="146" t="s">
        <v>103</v>
      </c>
      <c r="C74" s="4"/>
      <c r="D74" s="129">
        <v>20127101</v>
      </c>
      <c r="E74" s="127"/>
      <c r="F74" s="127">
        <v>62828250472</v>
      </c>
      <c r="G74" s="127"/>
      <c r="H74" s="130">
        <v>44836459584</v>
      </c>
      <c r="I74" s="119"/>
      <c r="J74" s="119">
        <v>3692379</v>
      </c>
      <c r="K74" s="119"/>
      <c r="L74" s="119">
        <v>0</v>
      </c>
      <c r="M74" s="147"/>
      <c r="N74" s="119">
        <v>322519</v>
      </c>
      <c r="O74" s="119"/>
      <c r="P74" s="119">
        <v>707994032</v>
      </c>
      <c r="Q74" s="119"/>
      <c r="R74" s="119">
        <v>23496961</v>
      </c>
      <c r="S74" s="119"/>
      <c r="T74" s="119" t="s">
        <v>522</v>
      </c>
      <c r="U74" s="119"/>
      <c r="V74" s="119">
        <v>61821483301</v>
      </c>
      <c r="W74" s="119"/>
      <c r="X74" s="3">
        <v>51292310369</v>
      </c>
      <c r="Y74" s="147"/>
      <c r="Z74" s="120">
        <f>X74/درآمدها!$J$5</f>
        <v>4.4707443408246606E-3</v>
      </c>
    </row>
    <row r="75" spans="1:26" s="30" customFormat="1">
      <c r="A75" s="30">
        <v>66</v>
      </c>
      <c r="B75" s="4" t="s">
        <v>102</v>
      </c>
      <c r="C75" s="4"/>
      <c r="D75" s="129">
        <v>1336049</v>
      </c>
      <c r="E75" s="127"/>
      <c r="F75" s="127">
        <v>41269816809</v>
      </c>
      <c r="G75" s="127"/>
      <c r="H75" s="130">
        <v>47585805390</v>
      </c>
      <c r="I75" s="119"/>
      <c r="J75" s="119">
        <v>0</v>
      </c>
      <c r="K75" s="119"/>
      <c r="L75" s="119">
        <v>0</v>
      </c>
      <c r="M75" s="147"/>
      <c r="N75" s="119">
        <v>351550</v>
      </c>
      <c r="O75" s="119"/>
      <c r="P75" s="119">
        <v>12377192935</v>
      </c>
      <c r="Q75" s="119"/>
      <c r="R75" s="119">
        <v>984499</v>
      </c>
      <c r="S75" s="119"/>
      <c r="T75" s="119" t="s">
        <v>523</v>
      </c>
      <c r="U75" s="119"/>
      <c r="V75" s="119">
        <v>30410631181</v>
      </c>
      <c r="W75" s="119"/>
      <c r="X75" s="3">
        <v>37697260218</v>
      </c>
      <c r="Y75" s="147"/>
      <c r="Z75" s="120">
        <f>X75/درآمدها!$J$5</f>
        <v>3.2857715234850689E-3</v>
      </c>
    </row>
    <row r="76" spans="1:26" s="30" customFormat="1">
      <c r="A76" s="30">
        <v>67</v>
      </c>
      <c r="B76" s="146" t="s">
        <v>101</v>
      </c>
      <c r="C76" s="4"/>
      <c r="D76" s="129">
        <v>22918736</v>
      </c>
      <c r="E76" s="127"/>
      <c r="F76" s="127">
        <v>122691451494</v>
      </c>
      <c r="G76" s="127"/>
      <c r="H76" s="130">
        <v>159932234040</v>
      </c>
      <c r="I76" s="119"/>
      <c r="J76" s="119">
        <v>0</v>
      </c>
      <c r="K76" s="119"/>
      <c r="L76" s="119">
        <v>0</v>
      </c>
      <c r="M76" s="147"/>
      <c r="N76" s="119">
        <v>187263</v>
      </c>
      <c r="O76" s="119"/>
      <c r="P76" s="119">
        <v>1262880430</v>
      </c>
      <c r="Q76" s="119"/>
      <c r="R76" s="119">
        <v>22731473</v>
      </c>
      <c r="S76" s="119"/>
      <c r="T76" s="119" t="s">
        <v>524</v>
      </c>
      <c r="U76" s="119"/>
      <c r="V76" s="119">
        <v>121688971721</v>
      </c>
      <c r="W76" s="119"/>
      <c r="X76" s="3">
        <v>161111053848</v>
      </c>
      <c r="Y76" s="147"/>
      <c r="Z76" s="120">
        <f>X76/درآمدها!$J$5</f>
        <v>1.4042774190779466E-2</v>
      </c>
    </row>
    <row r="77" spans="1:26" s="30" customFormat="1">
      <c r="A77" s="30">
        <v>68</v>
      </c>
      <c r="B77" s="4" t="s">
        <v>434</v>
      </c>
      <c r="C77" s="4"/>
      <c r="D77" s="129">
        <v>627732</v>
      </c>
      <c r="E77" s="127"/>
      <c r="F77" s="127">
        <v>12691700007</v>
      </c>
      <c r="G77" s="127"/>
      <c r="H77" s="130">
        <v>17908713747</v>
      </c>
      <c r="I77" s="119"/>
      <c r="J77" s="119">
        <v>0</v>
      </c>
      <c r="K77" s="119"/>
      <c r="L77" s="119">
        <v>0</v>
      </c>
      <c r="M77" s="147"/>
      <c r="N77" s="119">
        <v>306572</v>
      </c>
      <c r="O77" s="119"/>
      <c r="P77" s="119">
        <v>9143665397</v>
      </c>
      <c r="Q77" s="119"/>
      <c r="R77" s="119">
        <v>321160</v>
      </c>
      <c r="S77" s="119"/>
      <c r="T77" s="119" t="s">
        <v>525</v>
      </c>
      <c r="U77" s="119"/>
      <c r="V77" s="119">
        <v>6493322587</v>
      </c>
      <c r="W77" s="119"/>
      <c r="X77" s="3">
        <v>7661978354</v>
      </c>
      <c r="Y77" s="147"/>
      <c r="Z77" s="120">
        <f>X77/درآمدها!$J$5</f>
        <v>6.6783395248207428E-4</v>
      </c>
    </row>
    <row r="78" spans="1:26" s="30" customFormat="1">
      <c r="A78" s="30">
        <v>69</v>
      </c>
      <c r="B78" s="146" t="s">
        <v>399</v>
      </c>
      <c r="C78" s="4"/>
      <c r="D78" s="129">
        <v>11416752</v>
      </c>
      <c r="E78" s="127"/>
      <c r="F78" s="127">
        <v>33432706254</v>
      </c>
      <c r="G78" s="127"/>
      <c r="H78" s="130">
        <v>28882752821</v>
      </c>
      <c r="I78" s="119"/>
      <c r="J78" s="119">
        <v>0</v>
      </c>
      <c r="K78" s="119"/>
      <c r="L78" s="119">
        <v>0</v>
      </c>
      <c r="M78" s="147"/>
      <c r="N78" s="119">
        <v>182941</v>
      </c>
      <c r="O78" s="119"/>
      <c r="P78" s="119">
        <v>456038800</v>
      </c>
      <c r="Q78" s="119"/>
      <c r="R78" s="119">
        <v>11233811</v>
      </c>
      <c r="S78" s="119"/>
      <c r="T78" s="119" t="s">
        <v>526</v>
      </c>
      <c r="U78" s="119"/>
      <c r="V78" s="119">
        <v>32896983597</v>
      </c>
      <c r="W78" s="119"/>
      <c r="X78" s="3">
        <v>32964894925</v>
      </c>
      <c r="Y78" s="147"/>
      <c r="Z78" s="120">
        <f>X78/درآمدها!$J$5</f>
        <v>2.8732887322013728E-3</v>
      </c>
    </row>
    <row r="79" spans="1:26" s="30" customFormat="1">
      <c r="A79" s="30">
        <v>70</v>
      </c>
      <c r="B79" s="146" t="s">
        <v>409</v>
      </c>
      <c r="C79" s="4"/>
      <c r="D79" s="129">
        <v>1022126</v>
      </c>
      <c r="E79" s="127"/>
      <c r="F79" s="127">
        <v>17493411810</v>
      </c>
      <c r="G79" s="127"/>
      <c r="H79" s="130">
        <v>15850291870</v>
      </c>
      <c r="I79" s="119"/>
      <c r="J79" s="119">
        <v>8658495</v>
      </c>
      <c r="K79" s="119"/>
      <c r="L79" s="119">
        <v>0</v>
      </c>
      <c r="M79" s="147"/>
      <c r="N79" s="119">
        <v>16377</v>
      </c>
      <c r="O79" s="119"/>
      <c r="P79" s="119">
        <v>242467106</v>
      </c>
      <c r="Q79" s="119"/>
      <c r="R79" s="119">
        <v>9664244</v>
      </c>
      <c r="S79" s="119"/>
      <c r="T79" s="119" t="s">
        <v>499</v>
      </c>
      <c r="U79" s="119"/>
      <c r="V79" s="119">
        <v>17213123855</v>
      </c>
      <c r="W79" s="119"/>
      <c r="X79" s="3">
        <v>14616560762</v>
      </c>
      <c r="Y79" s="147"/>
      <c r="Z79" s="120">
        <f>X79/درآمدها!$J$5</f>
        <v>1.2740098045676178E-3</v>
      </c>
    </row>
    <row r="80" spans="1:26" s="30" customFormat="1">
      <c r="A80" s="30">
        <v>71</v>
      </c>
      <c r="B80" s="4" t="s">
        <v>402</v>
      </c>
      <c r="C80" s="4"/>
      <c r="D80" s="129">
        <v>1806800</v>
      </c>
      <c r="E80" s="127"/>
      <c r="F80" s="127">
        <v>30832373148</v>
      </c>
      <c r="G80" s="127"/>
      <c r="H80" s="130">
        <v>27084427066</v>
      </c>
      <c r="I80" s="119"/>
      <c r="J80" s="119">
        <v>0</v>
      </c>
      <c r="K80" s="119"/>
      <c r="L80" s="119">
        <v>0</v>
      </c>
      <c r="M80" s="147"/>
      <c r="N80" s="119">
        <v>28950</v>
      </c>
      <c r="O80" s="119"/>
      <c r="P80" s="119">
        <v>427803728</v>
      </c>
      <c r="Q80" s="119"/>
      <c r="R80" s="119">
        <v>1777850</v>
      </c>
      <c r="S80" s="119"/>
      <c r="T80" s="119" t="s">
        <v>527</v>
      </c>
      <c r="U80" s="119"/>
      <c r="V80" s="119">
        <v>30338352115</v>
      </c>
      <c r="W80" s="119"/>
      <c r="X80" s="3">
        <v>27481076375</v>
      </c>
      <c r="Y80" s="147"/>
      <c r="Z80" s="120">
        <f>X80/درآمدها!$J$5</f>
        <v>2.3953077137573446E-3</v>
      </c>
    </row>
    <row r="81" spans="1:26" s="30" customFormat="1">
      <c r="A81" s="30">
        <v>72</v>
      </c>
      <c r="B81" s="146" t="s">
        <v>405</v>
      </c>
      <c r="C81" s="4"/>
      <c r="D81" s="129">
        <v>6128721</v>
      </c>
      <c r="E81" s="127"/>
      <c r="F81" s="127">
        <v>33930996018</v>
      </c>
      <c r="G81" s="127"/>
      <c r="H81" s="130">
        <v>29973895145</v>
      </c>
      <c r="I81" s="119"/>
      <c r="J81" s="119">
        <v>3015257</v>
      </c>
      <c r="K81" s="119"/>
      <c r="L81" s="119">
        <v>0</v>
      </c>
      <c r="M81" s="147"/>
      <c r="N81" s="119">
        <v>98207</v>
      </c>
      <c r="O81" s="119"/>
      <c r="P81" s="119">
        <v>455255675</v>
      </c>
      <c r="Q81" s="119"/>
      <c r="R81" s="119">
        <v>9045771</v>
      </c>
      <c r="S81" s="119"/>
      <c r="T81" s="119" t="s">
        <v>528</v>
      </c>
      <c r="U81" s="119"/>
      <c r="V81" s="119">
        <v>33387283663</v>
      </c>
      <c r="W81" s="119"/>
      <c r="X81" s="3">
        <v>29014021021</v>
      </c>
      <c r="Y81" s="147"/>
      <c r="Z81" s="120">
        <f>X81/درآمدها!$J$5</f>
        <v>2.528922354072787E-3</v>
      </c>
    </row>
    <row r="82" spans="1:26" s="30" customFormat="1">
      <c r="A82" s="30">
        <v>73</v>
      </c>
      <c r="B82" s="146" t="s">
        <v>392</v>
      </c>
      <c r="C82" s="4"/>
      <c r="D82" s="129">
        <v>2422876</v>
      </c>
      <c r="E82" s="127"/>
      <c r="F82" s="127">
        <v>3443478644</v>
      </c>
      <c r="G82" s="127"/>
      <c r="H82" s="130">
        <v>2984081805</v>
      </c>
      <c r="I82" s="119"/>
      <c r="J82" s="119">
        <v>0</v>
      </c>
      <c r="K82" s="119"/>
      <c r="L82" s="119">
        <v>0</v>
      </c>
      <c r="M82" s="147"/>
      <c r="N82" s="119">
        <v>37595</v>
      </c>
      <c r="O82" s="119"/>
      <c r="P82" s="119">
        <v>44779172</v>
      </c>
      <c r="Q82" s="119"/>
      <c r="R82" s="119">
        <v>2385281</v>
      </c>
      <c r="S82" s="119"/>
      <c r="T82" s="119" t="s">
        <v>529</v>
      </c>
      <c r="U82" s="119"/>
      <c r="V82" s="119">
        <v>3390047276</v>
      </c>
      <c r="W82" s="119"/>
      <c r="X82" s="3">
        <v>3106126041</v>
      </c>
      <c r="Y82" s="147"/>
      <c r="Z82" s="120">
        <f>X82/درآمدها!$J$5</f>
        <v>2.7073639927285641E-4</v>
      </c>
    </row>
    <row r="83" spans="1:26" s="30" customFormat="1">
      <c r="A83" s="30">
        <v>74</v>
      </c>
      <c r="B83" s="146" t="s">
        <v>334</v>
      </c>
      <c r="C83" s="4"/>
      <c r="D83" s="129">
        <v>5501896</v>
      </c>
      <c r="E83" s="127"/>
      <c r="F83" s="127">
        <v>34394394642</v>
      </c>
      <c r="G83" s="127"/>
      <c r="H83" s="130">
        <v>30082264375</v>
      </c>
      <c r="I83" s="119"/>
      <c r="J83" s="119">
        <v>0</v>
      </c>
      <c r="K83" s="119"/>
      <c r="L83" s="119">
        <v>0</v>
      </c>
      <c r="M83" s="147"/>
      <c r="N83" s="119">
        <v>57405</v>
      </c>
      <c r="O83" s="119"/>
      <c r="P83" s="119">
        <v>336795918</v>
      </c>
      <c r="Q83" s="119"/>
      <c r="R83" s="119">
        <v>5444491</v>
      </c>
      <c r="S83" s="119"/>
      <c r="T83" s="119" t="s">
        <v>530</v>
      </c>
      <c r="U83" s="119"/>
      <c r="V83" s="119">
        <v>34035534674</v>
      </c>
      <c r="W83" s="119"/>
      <c r="X83" s="3">
        <v>31714884195</v>
      </c>
      <c r="Y83" s="147"/>
      <c r="Z83" s="120">
        <f>X83/درآمدها!$J$5</f>
        <v>2.7643351998509337E-3</v>
      </c>
    </row>
    <row r="84" spans="1:26" s="30" customFormat="1">
      <c r="A84" s="30">
        <v>75</v>
      </c>
      <c r="B84" s="146" t="s">
        <v>289</v>
      </c>
      <c r="C84" s="4"/>
      <c r="D84" s="129">
        <v>1443989</v>
      </c>
      <c r="E84" s="127"/>
      <c r="F84" s="127">
        <v>19246362208</v>
      </c>
      <c r="G84" s="127"/>
      <c r="H84" s="130">
        <v>19291739251</v>
      </c>
      <c r="I84" s="119"/>
      <c r="J84" s="119">
        <v>1624975</v>
      </c>
      <c r="K84" s="119"/>
      <c r="L84" s="119">
        <v>0</v>
      </c>
      <c r="M84" s="147"/>
      <c r="N84" s="119">
        <v>23137</v>
      </c>
      <c r="O84" s="119"/>
      <c r="P84" s="119">
        <v>289478353</v>
      </c>
      <c r="Q84" s="119"/>
      <c r="R84" s="119">
        <v>3045827</v>
      </c>
      <c r="S84" s="119"/>
      <c r="T84" s="119" t="s">
        <v>531</v>
      </c>
      <c r="U84" s="119"/>
      <c r="V84" s="119">
        <v>18937978223</v>
      </c>
      <c r="W84" s="119"/>
      <c r="X84" s="3">
        <v>19166237581</v>
      </c>
      <c r="Y84" s="147"/>
      <c r="Z84" s="120">
        <f>X84/درآمدها!$J$5</f>
        <v>1.6705690888890886E-3</v>
      </c>
    </row>
    <row r="85" spans="1:26" s="30" customFormat="1">
      <c r="A85" s="30">
        <v>76</v>
      </c>
      <c r="B85" s="146" t="s">
        <v>125</v>
      </c>
      <c r="C85" s="4"/>
      <c r="D85" s="129">
        <v>604709</v>
      </c>
      <c r="E85" s="127"/>
      <c r="F85" s="127">
        <v>3631074738</v>
      </c>
      <c r="G85" s="127"/>
      <c r="H85" s="130">
        <v>2987521581</v>
      </c>
      <c r="I85" s="119"/>
      <c r="J85" s="119">
        <v>115118</v>
      </c>
      <c r="K85" s="119"/>
      <c r="L85" s="119">
        <v>0</v>
      </c>
      <c r="M85" s="147"/>
      <c r="N85" s="119">
        <v>9383</v>
      </c>
      <c r="O85" s="119"/>
      <c r="P85" s="119">
        <v>45966340</v>
      </c>
      <c r="Q85" s="119"/>
      <c r="R85" s="119">
        <v>710444</v>
      </c>
      <c r="S85" s="119"/>
      <c r="T85" s="119" t="s">
        <v>532</v>
      </c>
      <c r="U85" s="119"/>
      <c r="V85" s="119">
        <v>3574732970</v>
      </c>
      <c r="W85" s="119"/>
      <c r="X85" s="3">
        <v>3201281021</v>
      </c>
      <c r="Y85" s="147"/>
      <c r="Z85" s="120">
        <f>X85/درآمدها!$J$5</f>
        <v>2.7903030503135769E-4</v>
      </c>
    </row>
    <row r="86" spans="1:26" s="30" customFormat="1">
      <c r="A86" s="30">
        <v>77</v>
      </c>
      <c r="B86" s="146" t="s">
        <v>304</v>
      </c>
      <c r="C86" s="4"/>
      <c r="D86" s="129">
        <v>10503576</v>
      </c>
      <c r="E86" s="127"/>
      <c r="F86" s="127">
        <v>64773018053</v>
      </c>
      <c r="G86" s="127"/>
      <c r="H86" s="130">
        <v>57425938477</v>
      </c>
      <c r="I86" s="119"/>
      <c r="J86" s="119">
        <v>0</v>
      </c>
      <c r="K86" s="119"/>
      <c r="L86" s="119">
        <v>0</v>
      </c>
      <c r="M86" s="147"/>
      <c r="N86" s="119">
        <v>168309</v>
      </c>
      <c r="O86" s="119"/>
      <c r="P86" s="119">
        <v>846954102</v>
      </c>
      <c r="Q86" s="119"/>
      <c r="R86" s="119">
        <v>10335267</v>
      </c>
      <c r="S86" s="119"/>
      <c r="T86" s="119" t="s">
        <v>533</v>
      </c>
      <c r="U86" s="119"/>
      <c r="V86" s="119">
        <v>63735097073</v>
      </c>
      <c r="W86" s="119"/>
      <c r="X86" s="3">
        <v>54656467902</v>
      </c>
      <c r="Y86" s="147"/>
      <c r="Z86" s="120">
        <f>X86/درآمدها!$J$5</f>
        <v>4.7639713010473855E-3</v>
      </c>
    </row>
    <row r="87" spans="1:26" s="30" customFormat="1">
      <c r="A87" s="30">
        <v>78</v>
      </c>
      <c r="B87" s="146" t="s">
        <v>406</v>
      </c>
      <c r="C87" s="4"/>
      <c r="D87" s="129">
        <v>27258010</v>
      </c>
      <c r="E87" s="127"/>
      <c r="F87" s="127">
        <v>100302052262</v>
      </c>
      <c r="G87" s="127"/>
      <c r="H87" s="130">
        <v>82642265768</v>
      </c>
      <c r="I87" s="119"/>
      <c r="J87" s="119">
        <v>0</v>
      </c>
      <c r="K87" s="119"/>
      <c r="L87" s="119">
        <v>0</v>
      </c>
      <c r="M87" s="147"/>
      <c r="N87" s="119">
        <v>436787</v>
      </c>
      <c r="O87" s="119"/>
      <c r="P87" s="119">
        <v>1307816207</v>
      </c>
      <c r="Q87" s="119"/>
      <c r="R87" s="119">
        <v>26821223</v>
      </c>
      <c r="S87" s="119"/>
      <c r="T87" s="119" t="s">
        <v>534</v>
      </c>
      <c r="U87" s="119"/>
      <c r="V87" s="119">
        <v>98694795074</v>
      </c>
      <c r="W87" s="119"/>
      <c r="X87" s="3">
        <v>82304472568</v>
      </c>
      <c r="Y87" s="147"/>
      <c r="Z87" s="120">
        <f>X87/درآمدها!$J$5</f>
        <v>7.1738288314720415E-3</v>
      </c>
    </row>
    <row r="88" spans="1:26" s="30" customFormat="1">
      <c r="A88" s="30">
        <v>79</v>
      </c>
      <c r="B88" s="4" t="s">
        <v>270</v>
      </c>
      <c r="C88" s="4"/>
      <c r="D88" s="129">
        <v>19089152</v>
      </c>
      <c r="E88" s="127"/>
      <c r="F88" s="127">
        <v>328765694479</v>
      </c>
      <c r="G88" s="127"/>
      <c r="H88" s="130">
        <v>229414659989</v>
      </c>
      <c r="I88" s="119"/>
      <c r="J88" s="119">
        <v>0</v>
      </c>
      <c r="K88" s="119"/>
      <c r="L88" s="119">
        <v>0</v>
      </c>
      <c r="M88" s="147"/>
      <c r="N88" s="119">
        <v>9833</v>
      </c>
      <c r="O88" s="119"/>
      <c r="P88" s="119">
        <v>118271377</v>
      </c>
      <c r="Q88" s="119"/>
      <c r="R88" s="119">
        <v>19079319</v>
      </c>
      <c r="S88" s="119"/>
      <c r="T88" s="119" t="s">
        <v>535</v>
      </c>
      <c r="U88" s="119"/>
      <c r="V88" s="119">
        <v>328596344208</v>
      </c>
      <c r="W88" s="119"/>
      <c r="X88" s="3">
        <v>236882805183</v>
      </c>
      <c r="Y88" s="147"/>
      <c r="Z88" s="120">
        <f>X88/درآمدها!$J$5</f>
        <v>2.0647197466671943E-2</v>
      </c>
    </row>
    <row r="89" spans="1:26" s="30" customFormat="1">
      <c r="A89" s="30">
        <v>80</v>
      </c>
      <c r="B89" s="4" t="s">
        <v>263</v>
      </c>
      <c r="C89" s="4"/>
      <c r="D89" s="129">
        <v>0</v>
      </c>
      <c r="E89" s="127"/>
      <c r="F89" s="133">
        <v>0</v>
      </c>
      <c r="G89" s="127"/>
      <c r="H89" s="134">
        <v>0</v>
      </c>
      <c r="I89" s="119"/>
      <c r="J89" s="119">
        <v>2159928</v>
      </c>
      <c r="K89" s="119"/>
      <c r="L89" s="135">
        <v>32049847213</v>
      </c>
      <c r="M89" s="147"/>
      <c r="N89" s="119">
        <v>0</v>
      </c>
      <c r="O89" s="119"/>
      <c r="P89" s="119">
        <v>0</v>
      </c>
      <c r="Q89" s="119"/>
      <c r="R89" s="119">
        <v>2159928</v>
      </c>
      <c r="S89" s="119"/>
      <c r="T89" s="119" t="s">
        <v>536</v>
      </c>
      <c r="U89" s="119"/>
      <c r="V89" s="125">
        <v>32049847213</v>
      </c>
      <c r="W89" s="119"/>
      <c r="X89" s="135">
        <v>33558804578</v>
      </c>
      <c r="Y89" s="147"/>
      <c r="Z89" s="120">
        <f>X89/درآمدها!$J$5</f>
        <v>2.9250551315116997E-3</v>
      </c>
    </row>
    <row r="90" spans="1:26" s="30" customFormat="1">
      <c r="A90" s="30">
        <v>81</v>
      </c>
      <c r="B90" s="4" t="s">
        <v>256</v>
      </c>
      <c r="C90" s="4"/>
      <c r="D90" s="129">
        <v>3889868</v>
      </c>
      <c r="E90" s="127"/>
      <c r="F90" s="127">
        <v>23040233855</v>
      </c>
      <c r="G90" s="127"/>
      <c r="H90" s="130">
        <v>31784465410</v>
      </c>
      <c r="I90" s="119"/>
      <c r="J90" s="119">
        <v>0</v>
      </c>
      <c r="K90" s="119"/>
      <c r="L90" s="119">
        <v>0</v>
      </c>
      <c r="M90" s="147"/>
      <c r="N90" s="119">
        <v>31782</v>
      </c>
      <c r="O90" s="119"/>
      <c r="P90" s="125">
        <v>239038740</v>
      </c>
      <c r="Q90" s="119"/>
      <c r="R90" s="119">
        <v>3858086</v>
      </c>
      <c r="S90" s="119"/>
      <c r="T90" s="119" t="s">
        <v>537</v>
      </c>
      <c r="U90" s="119"/>
      <c r="V90" s="119">
        <v>22851984610</v>
      </c>
      <c r="W90" s="119"/>
      <c r="X90" s="3">
        <v>29300396170</v>
      </c>
      <c r="Y90" s="147"/>
      <c r="Z90" s="120">
        <f>X90/درآمدها!$J$5</f>
        <v>2.5538834070558546E-3</v>
      </c>
    </row>
    <row r="91" spans="1:26" s="30" customFormat="1">
      <c r="A91" s="30">
        <v>82</v>
      </c>
      <c r="B91" s="146" t="s">
        <v>258</v>
      </c>
      <c r="C91" s="4"/>
      <c r="D91" s="129">
        <v>2308345</v>
      </c>
      <c r="E91" s="127"/>
      <c r="F91" s="127">
        <v>28704405630</v>
      </c>
      <c r="G91" s="127"/>
      <c r="H91" s="130">
        <v>30793670864</v>
      </c>
      <c r="I91" s="119"/>
      <c r="J91" s="119">
        <v>0</v>
      </c>
      <c r="K91" s="119"/>
      <c r="L91" s="119">
        <v>0</v>
      </c>
      <c r="M91" s="147"/>
      <c r="N91" s="119">
        <v>36988</v>
      </c>
      <c r="O91" s="119"/>
      <c r="P91" s="119">
        <v>523926064</v>
      </c>
      <c r="Q91" s="119"/>
      <c r="R91" s="119">
        <v>2271357</v>
      </c>
      <c r="S91" s="119"/>
      <c r="T91" s="119" t="s">
        <v>538</v>
      </c>
      <c r="U91" s="119"/>
      <c r="V91" s="119">
        <v>28244457677</v>
      </c>
      <c r="W91" s="119"/>
      <c r="X91" s="3">
        <v>36238370939</v>
      </c>
      <c r="Y91" s="147"/>
      <c r="Z91" s="120">
        <f>X91/درآمدها!$J$5</f>
        <v>3.1586117028207811E-3</v>
      </c>
    </row>
    <row r="92" spans="1:26" s="30" customFormat="1">
      <c r="A92" s="30">
        <v>83</v>
      </c>
      <c r="B92" s="146" t="s">
        <v>250</v>
      </c>
      <c r="C92" s="4"/>
      <c r="D92" s="129">
        <v>2271493</v>
      </c>
      <c r="E92" s="133"/>
      <c r="F92" s="127">
        <v>16169343139</v>
      </c>
      <c r="G92" s="127"/>
      <c r="H92" s="130">
        <v>11944701597</v>
      </c>
      <c r="I92" s="119"/>
      <c r="J92" s="119">
        <v>0</v>
      </c>
      <c r="K92" s="119"/>
      <c r="L92" s="3">
        <v>0</v>
      </c>
      <c r="M92" s="147"/>
      <c r="N92" s="119">
        <v>36397</v>
      </c>
      <c r="O92" s="119"/>
      <c r="P92" s="119">
        <v>183926192</v>
      </c>
      <c r="Q92" s="119"/>
      <c r="R92" s="119">
        <v>2235096</v>
      </c>
      <c r="S92" s="119"/>
      <c r="T92" s="119" t="s">
        <v>539</v>
      </c>
      <c r="U92" s="119"/>
      <c r="V92" s="119">
        <v>15910255577</v>
      </c>
      <c r="W92" s="119"/>
      <c r="X92" s="3">
        <v>13175257274</v>
      </c>
      <c r="Y92" s="147"/>
      <c r="Z92" s="120">
        <f>X92/درآمدها!$J$5</f>
        <v>1.1483827979845555E-3</v>
      </c>
    </row>
    <row r="93" spans="1:26" s="30" customFormat="1">
      <c r="A93" s="30">
        <v>84</v>
      </c>
      <c r="B93" s="146" t="s">
        <v>260</v>
      </c>
      <c r="C93" s="4"/>
      <c r="D93" s="129">
        <v>1141806</v>
      </c>
      <c r="E93" s="127"/>
      <c r="F93" s="133">
        <v>33595618726</v>
      </c>
      <c r="G93" s="127"/>
      <c r="H93" s="134">
        <v>30974484423</v>
      </c>
      <c r="I93" s="119"/>
      <c r="J93" s="119">
        <v>0</v>
      </c>
      <c r="K93" s="119"/>
      <c r="L93" s="125">
        <v>0</v>
      </c>
      <c r="M93" s="147"/>
      <c r="N93" s="119">
        <v>18295</v>
      </c>
      <c r="O93" s="119"/>
      <c r="P93" s="125">
        <v>465109971</v>
      </c>
      <c r="Q93" s="119"/>
      <c r="R93" s="119">
        <v>1123511</v>
      </c>
      <c r="S93" s="119"/>
      <c r="T93" s="119" t="s">
        <v>540</v>
      </c>
      <c r="U93" s="119"/>
      <c r="V93" s="125">
        <v>33057320762</v>
      </c>
      <c r="W93" s="119"/>
      <c r="X93" s="135">
        <v>27339903165</v>
      </c>
      <c r="Y93" s="147"/>
      <c r="Z93" s="120">
        <f>X93/درآمدها!$J$5</f>
        <v>2.3830027634608379E-3</v>
      </c>
    </row>
    <row r="94" spans="1:26" s="30" customFormat="1">
      <c r="A94" s="30">
        <v>85</v>
      </c>
      <c r="B94" s="146" t="s">
        <v>223</v>
      </c>
      <c r="C94" s="4"/>
      <c r="D94" s="129">
        <v>5784988</v>
      </c>
      <c r="E94" s="127"/>
      <c r="F94" s="127">
        <v>35742461405</v>
      </c>
      <c r="G94" s="127"/>
      <c r="H94" s="130">
        <v>26745888616</v>
      </c>
      <c r="I94" s="119"/>
      <c r="J94" s="3">
        <v>0</v>
      </c>
      <c r="K94" s="3"/>
      <c r="L94" s="119">
        <v>0</v>
      </c>
      <c r="M94" s="147"/>
      <c r="N94" s="119">
        <v>92698</v>
      </c>
      <c r="O94" s="119"/>
      <c r="P94" s="119">
        <v>409861131</v>
      </c>
      <c r="Q94" s="119"/>
      <c r="R94" s="119">
        <v>5692290</v>
      </c>
      <c r="S94" s="119"/>
      <c r="T94" s="119" t="s">
        <v>541</v>
      </c>
      <c r="U94" s="119"/>
      <c r="V94" s="119">
        <v>35169728206</v>
      </c>
      <c r="W94" s="119"/>
      <c r="X94" s="3">
        <v>27183053886</v>
      </c>
      <c r="Y94" s="147"/>
      <c r="Z94" s="120">
        <f>X94/درآمدها!$J$5</f>
        <v>2.369331454420419E-3</v>
      </c>
    </row>
    <row r="95" spans="1:26" s="30" customFormat="1">
      <c r="A95" s="30">
        <v>86</v>
      </c>
      <c r="B95" s="146" t="s">
        <v>224</v>
      </c>
      <c r="C95" s="4"/>
      <c r="D95" s="129">
        <v>1004423</v>
      </c>
      <c r="E95" s="127"/>
      <c r="F95" s="127">
        <v>30149539073</v>
      </c>
      <c r="G95" s="127"/>
      <c r="H95" s="130">
        <v>31071660783</v>
      </c>
      <c r="I95" s="119"/>
      <c r="J95" s="119">
        <v>0</v>
      </c>
      <c r="K95" s="119"/>
      <c r="L95" s="119">
        <v>0</v>
      </c>
      <c r="M95" s="147"/>
      <c r="N95" s="119">
        <v>0</v>
      </c>
      <c r="O95" s="119"/>
      <c r="P95" s="119">
        <v>0</v>
      </c>
      <c r="Q95" s="119"/>
      <c r="R95" s="119">
        <v>1004423</v>
      </c>
      <c r="S95" s="119"/>
      <c r="T95" s="119" t="s">
        <v>542</v>
      </c>
      <c r="U95" s="119"/>
      <c r="V95" s="119">
        <v>30149539073</v>
      </c>
      <c r="W95" s="119"/>
      <c r="X95" s="3">
        <v>31381179255</v>
      </c>
      <c r="Y95" s="147"/>
      <c r="Z95" s="120">
        <f>X95/درآمدها!$J$5</f>
        <v>2.7352487839480948E-3</v>
      </c>
    </row>
    <row r="96" spans="1:26" s="30" customFormat="1">
      <c r="A96" s="30">
        <v>87</v>
      </c>
      <c r="B96" s="146" t="s">
        <v>132</v>
      </c>
      <c r="C96" s="4"/>
      <c r="D96" s="129">
        <v>405954</v>
      </c>
      <c r="E96" s="127"/>
      <c r="F96" s="127">
        <v>4831726700</v>
      </c>
      <c r="G96" s="127"/>
      <c r="H96" s="130">
        <v>5233895305</v>
      </c>
      <c r="I96" s="119"/>
      <c r="J96" s="119">
        <v>794257</v>
      </c>
      <c r="K96" s="119"/>
      <c r="L96" s="119">
        <v>0</v>
      </c>
      <c r="M96" s="147"/>
      <c r="N96" s="119">
        <v>0</v>
      </c>
      <c r="O96" s="119"/>
      <c r="P96" s="119">
        <v>0</v>
      </c>
      <c r="Q96" s="119"/>
      <c r="R96" s="119">
        <v>1200211</v>
      </c>
      <c r="S96" s="119"/>
      <c r="T96" s="119" t="s">
        <v>543</v>
      </c>
      <c r="U96" s="119"/>
      <c r="V96" s="119">
        <v>4831726700</v>
      </c>
      <c r="W96" s="119"/>
      <c r="X96" s="3">
        <v>5350917808</v>
      </c>
      <c r="Y96" s="147"/>
      <c r="Z96" s="120">
        <f>X96/درآمدها!$J$5</f>
        <v>4.6639711364595128E-4</v>
      </c>
    </row>
    <row r="97" spans="1:26" s="30" customFormat="1">
      <c r="A97" s="30">
        <v>88</v>
      </c>
      <c r="B97" s="146" t="s">
        <v>129</v>
      </c>
      <c r="C97" s="4"/>
      <c r="D97" s="129">
        <v>6216611</v>
      </c>
      <c r="E97" s="127"/>
      <c r="F97" s="127">
        <v>45418991774</v>
      </c>
      <c r="G97" s="127"/>
      <c r="H97" s="130">
        <v>43566336264</v>
      </c>
      <c r="I97" s="119"/>
      <c r="J97" s="119">
        <v>0</v>
      </c>
      <c r="K97" s="119"/>
      <c r="L97" s="119">
        <v>0</v>
      </c>
      <c r="M97" s="147"/>
      <c r="N97" s="119">
        <v>2024318</v>
      </c>
      <c r="O97" s="119"/>
      <c r="P97" s="119">
        <v>14818356402</v>
      </c>
      <c r="Q97" s="119"/>
      <c r="R97" s="119">
        <v>4192293</v>
      </c>
      <c r="S97" s="119"/>
      <c r="T97" s="119" t="s">
        <v>544</v>
      </c>
      <c r="U97" s="119"/>
      <c r="V97" s="119">
        <v>30629183856</v>
      </c>
      <c r="W97" s="119"/>
      <c r="X97" s="3">
        <v>32213606666</v>
      </c>
      <c r="Y97" s="147"/>
      <c r="Z97" s="120">
        <f>X97/درآمدها!$J$5</f>
        <v>2.8078048866095342E-3</v>
      </c>
    </row>
    <row r="98" spans="1:26" s="30" customFormat="1">
      <c r="A98" s="30">
        <v>89</v>
      </c>
      <c r="B98" s="146" t="s">
        <v>127</v>
      </c>
      <c r="C98" s="4"/>
      <c r="D98" s="129">
        <v>2249743</v>
      </c>
      <c r="E98" s="127"/>
      <c r="F98" s="127">
        <v>35447702470</v>
      </c>
      <c r="G98" s="127"/>
      <c r="H98" s="130">
        <v>34171535408</v>
      </c>
      <c r="I98" s="119"/>
      <c r="J98" s="119">
        <v>0</v>
      </c>
      <c r="K98" s="119"/>
      <c r="L98" s="119">
        <v>0</v>
      </c>
      <c r="M98" s="147"/>
      <c r="N98" s="119">
        <v>35991</v>
      </c>
      <c r="O98" s="119"/>
      <c r="P98" s="119">
        <v>534817291</v>
      </c>
      <c r="Q98" s="119"/>
      <c r="R98" s="119">
        <v>2213752</v>
      </c>
      <c r="S98" s="119"/>
      <c r="T98" s="119" t="s">
        <v>545</v>
      </c>
      <c r="U98" s="119"/>
      <c r="V98" s="119">
        <v>34880616246</v>
      </c>
      <c r="W98" s="119"/>
      <c r="X98" s="3">
        <v>35363323427</v>
      </c>
      <c r="Y98" s="147"/>
      <c r="Z98" s="120">
        <f>X98/درآمدها!$J$5</f>
        <v>3.0823407436052046E-3</v>
      </c>
    </row>
    <row r="99" spans="1:26" s="30" customFormat="1" ht="29.25" customHeight="1">
      <c r="A99" s="30">
        <v>90</v>
      </c>
      <c r="B99" s="146" t="s">
        <v>126</v>
      </c>
      <c r="C99" s="144"/>
      <c r="D99" s="129">
        <v>23212736</v>
      </c>
      <c r="E99" s="127"/>
      <c r="F99" s="127">
        <v>44760227773</v>
      </c>
      <c r="G99" s="127"/>
      <c r="H99" s="130">
        <v>38442317292</v>
      </c>
      <c r="I99" s="119"/>
      <c r="J99" s="119">
        <v>0</v>
      </c>
      <c r="K99" s="119"/>
      <c r="L99" s="123">
        <v>0</v>
      </c>
      <c r="M99" s="119"/>
      <c r="N99" s="119">
        <v>312787</v>
      </c>
      <c r="O99" s="119"/>
      <c r="P99" s="123">
        <v>497971873</v>
      </c>
      <c r="Q99" s="119"/>
      <c r="R99" s="119">
        <v>22899949</v>
      </c>
      <c r="S99" s="119"/>
      <c r="T99" s="119" t="s">
        <v>546</v>
      </c>
      <c r="U99" s="119"/>
      <c r="V99" s="119">
        <v>44157092608</v>
      </c>
      <c r="W99" s="119"/>
      <c r="X99" s="3">
        <v>41680324272</v>
      </c>
      <c r="Y99" s="115"/>
      <c r="Z99" s="120">
        <f>X99/درآمدها!$J$5</f>
        <v>3.63294366196852E-3</v>
      </c>
    </row>
    <row r="100" spans="1:26" s="30" customFormat="1">
      <c r="A100" s="30">
        <v>91</v>
      </c>
      <c r="B100" s="146" t="s">
        <v>124</v>
      </c>
      <c r="C100" s="4"/>
      <c r="D100" s="129">
        <v>3381627</v>
      </c>
      <c r="E100" s="127"/>
      <c r="F100" s="127">
        <v>14404602931</v>
      </c>
      <c r="G100" s="127"/>
      <c r="H100" s="130">
        <v>15328468819</v>
      </c>
      <c r="I100" s="119"/>
      <c r="J100" s="119">
        <v>1664577</v>
      </c>
      <c r="K100" s="119"/>
      <c r="L100" s="119">
        <v>0</v>
      </c>
      <c r="M100" s="147"/>
      <c r="N100" s="119">
        <v>52472</v>
      </c>
      <c r="O100" s="119"/>
      <c r="P100" s="119">
        <v>225827713</v>
      </c>
      <c r="Q100" s="119"/>
      <c r="R100" s="119">
        <v>4993732</v>
      </c>
      <c r="S100" s="119"/>
      <c r="T100" s="119" t="s">
        <v>547</v>
      </c>
      <c r="U100" s="119"/>
      <c r="V100" s="119">
        <v>14181089715</v>
      </c>
      <c r="W100" s="119"/>
      <c r="X100" s="3">
        <v>16832989431</v>
      </c>
      <c r="Y100" s="147"/>
      <c r="Z100" s="120">
        <f>X100/درآمدها!$J$5</f>
        <v>1.4671983323895608E-3</v>
      </c>
    </row>
    <row r="101" spans="1:26" s="30" customFormat="1">
      <c r="A101" s="30">
        <v>92</v>
      </c>
      <c r="B101" s="146" t="s">
        <v>123</v>
      </c>
      <c r="C101" s="4"/>
      <c r="D101" s="129">
        <v>4541367</v>
      </c>
      <c r="E101" s="127"/>
      <c r="F101" s="127">
        <v>18697959928</v>
      </c>
      <c r="G101" s="127"/>
      <c r="H101" s="130">
        <v>28891813548</v>
      </c>
      <c r="I101" s="119"/>
      <c r="J101" s="119">
        <v>0</v>
      </c>
      <c r="K101" s="119"/>
      <c r="L101" s="119">
        <v>0</v>
      </c>
      <c r="M101" s="147"/>
      <c r="N101" s="119">
        <v>4541367</v>
      </c>
      <c r="O101" s="119"/>
      <c r="P101" s="119">
        <v>26932325757</v>
      </c>
      <c r="Q101" s="119"/>
      <c r="R101" s="119">
        <v>0</v>
      </c>
      <c r="S101" s="119"/>
      <c r="T101" s="119"/>
      <c r="U101" s="119"/>
      <c r="V101" s="119">
        <v>0</v>
      </c>
      <c r="W101" s="119"/>
      <c r="X101" s="3">
        <v>0</v>
      </c>
      <c r="Y101" s="147"/>
      <c r="Z101" s="120">
        <f>X101/درآمدها!$J$5</f>
        <v>0</v>
      </c>
    </row>
    <row r="102" spans="1:26" s="30" customFormat="1">
      <c r="A102" s="30">
        <v>93</v>
      </c>
      <c r="B102" s="146" t="s">
        <v>122</v>
      </c>
      <c r="C102" s="4">
        <v>0</v>
      </c>
      <c r="D102" s="129">
        <v>3098272</v>
      </c>
      <c r="E102" s="127">
        <v>30849198855</v>
      </c>
      <c r="F102" s="127">
        <v>67217334872</v>
      </c>
      <c r="G102" s="127">
        <v>30849198855</v>
      </c>
      <c r="H102" s="130">
        <v>59040480691</v>
      </c>
      <c r="I102" s="119">
        <v>30849198855</v>
      </c>
      <c r="J102" s="119">
        <v>0</v>
      </c>
      <c r="K102" s="119"/>
      <c r="L102" s="119">
        <v>0</v>
      </c>
      <c r="M102" s="147"/>
      <c r="N102" s="119">
        <v>1595</v>
      </c>
      <c r="O102" s="119"/>
      <c r="P102" s="119">
        <v>30789963</v>
      </c>
      <c r="Q102" s="119"/>
      <c r="R102" s="119">
        <v>3096677</v>
      </c>
      <c r="S102" s="119"/>
      <c r="T102" s="119" t="s">
        <v>548</v>
      </c>
      <c r="U102" s="119"/>
      <c r="V102" s="119">
        <v>67182731180</v>
      </c>
      <c r="W102" s="119"/>
      <c r="X102" s="3">
        <v>58486783669</v>
      </c>
      <c r="Y102" s="147"/>
      <c r="Z102" s="120">
        <f>X102/درآمدها!$J$5</f>
        <v>5.0978295814736911E-3</v>
      </c>
    </row>
    <row r="103" spans="1:26" s="30" customFormat="1">
      <c r="A103" s="30">
        <v>94</v>
      </c>
      <c r="B103" s="4" t="s">
        <v>121</v>
      </c>
      <c r="C103" s="4"/>
      <c r="D103" s="129">
        <v>2107241</v>
      </c>
      <c r="E103" s="127"/>
      <c r="F103" s="127">
        <v>51806019606</v>
      </c>
      <c r="G103" s="127"/>
      <c r="H103" s="130">
        <v>50691810573</v>
      </c>
      <c r="I103" s="119"/>
      <c r="J103" s="119">
        <v>0</v>
      </c>
      <c r="K103" s="119"/>
      <c r="L103" s="119">
        <v>0</v>
      </c>
      <c r="M103" s="147"/>
      <c r="N103" s="119">
        <v>33765</v>
      </c>
      <c r="O103" s="119"/>
      <c r="P103" s="119">
        <v>795281344</v>
      </c>
      <c r="Q103" s="119"/>
      <c r="R103" s="119">
        <v>2073476</v>
      </c>
      <c r="S103" s="119"/>
      <c r="T103" s="119" t="s">
        <v>549</v>
      </c>
      <c r="U103" s="119"/>
      <c r="V103" s="119">
        <v>50975915099</v>
      </c>
      <c r="W103" s="119"/>
      <c r="X103" s="3">
        <v>53754500371</v>
      </c>
      <c r="Y103" s="147"/>
      <c r="Z103" s="120">
        <f>X103/درآمدها!$J$5</f>
        <v>4.6853539370445545E-3</v>
      </c>
    </row>
    <row r="104" spans="1:26" s="30" customFormat="1">
      <c r="A104" s="30">
        <v>95</v>
      </c>
      <c r="B104" s="146" t="s">
        <v>120</v>
      </c>
      <c r="C104" s="4"/>
      <c r="D104" s="129">
        <v>8706025</v>
      </c>
      <c r="E104" s="127"/>
      <c r="F104" s="127">
        <v>60996046240</v>
      </c>
      <c r="G104" s="127"/>
      <c r="H104" s="130">
        <v>73128194081</v>
      </c>
      <c r="I104" s="119"/>
      <c r="J104" s="119">
        <v>0</v>
      </c>
      <c r="K104" s="119"/>
      <c r="L104" s="119">
        <v>0</v>
      </c>
      <c r="M104" s="147"/>
      <c r="N104" s="119">
        <v>41131</v>
      </c>
      <c r="O104" s="119"/>
      <c r="P104" s="119">
        <v>339152665</v>
      </c>
      <c r="Q104" s="119"/>
      <c r="R104" s="119">
        <v>8664894</v>
      </c>
      <c r="S104" s="119"/>
      <c r="T104" s="119" t="s">
        <v>550</v>
      </c>
      <c r="U104" s="119"/>
      <c r="V104" s="119">
        <v>60707874730</v>
      </c>
      <c r="W104" s="119"/>
      <c r="X104" s="3">
        <v>72782705095</v>
      </c>
      <c r="Y104" s="147"/>
      <c r="Z104" s="120">
        <f>X104/درآمدها!$J$5</f>
        <v>6.3438917953292685E-3</v>
      </c>
    </row>
    <row r="105" spans="1:26" s="30" customFormat="1">
      <c r="A105" s="30">
        <v>96</v>
      </c>
      <c r="B105" s="4" t="s">
        <v>119</v>
      </c>
      <c r="C105" s="4"/>
      <c r="D105" s="129">
        <v>505590</v>
      </c>
      <c r="E105" s="127"/>
      <c r="F105" s="127">
        <v>12726676216</v>
      </c>
      <c r="G105" s="127"/>
      <c r="H105" s="130">
        <v>20193734296</v>
      </c>
      <c r="I105" s="119"/>
      <c r="J105" s="119">
        <v>497490</v>
      </c>
      <c r="K105" s="119"/>
      <c r="L105" s="119">
        <v>0</v>
      </c>
      <c r="M105" s="147"/>
      <c r="N105" s="119">
        <v>8100</v>
      </c>
      <c r="O105" s="119"/>
      <c r="P105" s="119">
        <v>321440290</v>
      </c>
      <c r="Q105" s="119"/>
      <c r="R105" s="119">
        <v>994980</v>
      </c>
      <c r="S105" s="119"/>
      <c r="T105" s="119" t="s">
        <v>551</v>
      </c>
      <c r="U105" s="119"/>
      <c r="V105" s="119">
        <v>12522783581</v>
      </c>
      <c r="W105" s="119"/>
      <c r="X105" s="3">
        <v>21235115390</v>
      </c>
      <c r="Y105" s="147"/>
      <c r="Z105" s="120">
        <f>X105/درآمدها!$J$5</f>
        <v>1.850896777189802E-3</v>
      </c>
    </row>
    <row r="106" spans="1:26" s="30" customFormat="1">
      <c r="A106" s="30">
        <v>97</v>
      </c>
      <c r="B106" s="4" t="s">
        <v>118</v>
      </c>
      <c r="C106" s="4"/>
      <c r="D106" s="129">
        <v>1325846</v>
      </c>
      <c r="E106" s="127"/>
      <c r="F106" s="127">
        <v>9997207937</v>
      </c>
      <c r="G106" s="127"/>
      <c r="H106" s="130">
        <v>19769358247</v>
      </c>
      <c r="I106" s="119"/>
      <c r="J106" s="119">
        <v>0</v>
      </c>
      <c r="K106" s="119"/>
      <c r="L106" s="119">
        <v>0</v>
      </c>
      <c r="M106" s="147"/>
      <c r="N106" s="119">
        <v>21243</v>
      </c>
      <c r="O106" s="119"/>
      <c r="P106" s="119">
        <v>299025192</v>
      </c>
      <c r="Q106" s="119"/>
      <c r="R106" s="119">
        <v>1304603</v>
      </c>
      <c r="S106" s="119"/>
      <c r="T106" s="119" t="s">
        <v>552</v>
      </c>
      <c r="U106" s="119"/>
      <c r="V106" s="119">
        <v>9837030445</v>
      </c>
      <c r="W106" s="119"/>
      <c r="X106" s="3">
        <v>19828692963</v>
      </c>
      <c r="Y106" s="147"/>
      <c r="Z106" s="120">
        <f>X106/درآمدها!$J$5</f>
        <v>1.7283100763552199E-3</v>
      </c>
    </row>
    <row r="107" spans="1:26" s="30" customFormat="1">
      <c r="A107" s="30">
        <v>98</v>
      </c>
      <c r="B107" s="146" t="s">
        <v>117</v>
      </c>
      <c r="C107" s="4"/>
      <c r="D107" s="129">
        <v>655426</v>
      </c>
      <c r="E107" s="127"/>
      <c r="F107" s="127">
        <v>9043501779</v>
      </c>
      <c r="G107" s="127"/>
      <c r="H107" s="130">
        <v>11844746598</v>
      </c>
      <c r="I107" s="119"/>
      <c r="J107" s="119">
        <v>0</v>
      </c>
      <c r="K107" s="119"/>
      <c r="L107" s="119">
        <v>0</v>
      </c>
      <c r="M107" s="147"/>
      <c r="N107" s="119">
        <v>13988</v>
      </c>
      <c r="O107" s="119"/>
      <c r="P107" s="119">
        <v>248862798</v>
      </c>
      <c r="Q107" s="119"/>
      <c r="R107" s="119">
        <v>641438</v>
      </c>
      <c r="S107" s="119"/>
      <c r="T107" s="119" t="s">
        <v>553</v>
      </c>
      <c r="U107" s="119"/>
      <c r="V107" s="119">
        <v>8850496767</v>
      </c>
      <c r="W107" s="119"/>
      <c r="X107" s="3">
        <v>13326288180</v>
      </c>
      <c r="Y107" s="147"/>
      <c r="Z107" s="120">
        <f>X107/درآمدها!$J$5</f>
        <v>1.1615469655455709E-3</v>
      </c>
    </row>
    <row r="108" spans="1:26" s="30" customFormat="1">
      <c r="A108" s="30">
        <v>99</v>
      </c>
      <c r="B108" s="146" t="s">
        <v>115</v>
      </c>
      <c r="C108" s="4"/>
      <c r="D108" s="129">
        <v>1162875</v>
      </c>
      <c r="E108" s="127"/>
      <c r="F108" s="127">
        <v>52794938051</v>
      </c>
      <c r="G108" s="127"/>
      <c r="H108" s="130">
        <v>63878122691</v>
      </c>
      <c r="I108" s="119"/>
      <c r="J108" s="119">
        <v>0</v>
      </c>
      <c r="K108" s="119"/>
      <c r="L108" s="119">
        <v>0</v>
      </c>
      <c r="M108" s="147"/>
      <c r="N108" s="119">
        <v>267615</v>
      </c>
      <c r="O108" s="119"/>
      <c r="P108" s="119">
        <v>16063579224</v>
      </c>
      <c r="Q108" s="119"/>
      <c r="R108" s="119">
        <v>895260</v>
      </c>
      <c r="S108" s="119"/>
      <c r="T108" s="119" t="s">
        <v>554</v>
      </c>
      <c r="U108" s="119"/>
      <c r="V108" s="119">
        <v>40645121994</v>
      </c>
      <c r="W108" s="119"/>
      <c r="X108" s="3">
        <v>55069066604</v>
      </c>
      <c r="Y108" s="147"/>
      <c r="Z108" s="120">
        <f>X108/درآمدها!$J$5</f>
        <v>4.7999342611622208E-3</v>
      </c>
    </row>
    <row r="109" spans="1:26" s="30" customFormat="1">
      <c r="A109" s="30">
        <v>100</v>
      </c>
      <c r="B109" s="146" t="s">
        <v>114</v>
      </c>
      <c r="C109" s="4"/>
      <c r="D109" s="129">
        <v>7979771</v>
      </c>
      <c r="E109" s="127"/>
      <c r="F109" s="127">
        <v>81909425200</v>
      </c>
      <c r="G109" s="127"/>
      <c r="H109" s="130">
        <v>93601038082</v>
      </c>
      <c r="I109" s="119"/>
      <c r="J109" s="119">
        <v>0</v>
      </c>
      <c r="K109" s="119"/>
      <c r="L109" s="119">
        <v>0</v>
      </c>
      <c r="M109" s="147"/>
      <c r="N109" s="119">
        <v>552479</v>
      </c>
      <c r="O109" s="119"/>
      <c r="P109" s="119">
        <v>6463602130</v>
      </c>
      <c r="Q109" s="119"/>
      <c r="R109" s="119">
        <v>7427292</v>
      </c>
      <c r="S109" s="119"/>
      <c r="T109" s="119" t="s">
        <v>555</v>
      </c>
      <c r="U109" s="119"/>
      <c r="V109" s="119">
        <v>76238430716</v>
      </c>
      <c r="W109" s="119"/>
      <c r="X109" s="3">
        <v>83872011601</v>
      </c>
      <c r="Y109" s="147"/>
      <c r="Z109" s="120">
        <f>X109/درآمدها!$J$5</f>
        <v>7.3104587904345066E-3</v>
      </c>
    </row>
    <row r="110" spans="1:26" s="30" customFormat="1" ht="32.25" customHeight="1">
      <c r="A110" s="30">
        <v>101</v>
      </c>
      <c r="B110" s="4" t="s">
        <v>113</v>
      </c>
      <c r="C110" s="4"/>
      <c r="D110" s="149">
        <v>6309560</v>
      </c>
      <c r="E110" s="127"/>
      <c r="F110" s="129">
        <v>27783774342</v>
      </c>
      <c r="G110" s="127"/>
      <c r="H110" s="130">
        <v>26966865347</v>
      </c>
      <c r="I110" s="119"/>
      <c r="J110" s="119">
        <v>0</v>
      </c>
      <c r="K110" s="119"/>
      <c r="L110" s="119">
        <v>0</v>
      </c>
      <c r="M110" s="147"/>
      <c r="N110" s="119">
        <v>85236</v>
      </c>
      <c r="O110" s="119"/>
      <c r="P110" s="119">
        <v>352539644</v>
      </c>
      <c r="Q110" s="119"/>
      <c r="R110" s="119">
        <v>6224324</v>
      </c>
      <c r="S110" s="119"/>
      <c r="T110" s="119" t="s">
        <v>556</v>
      </c>
      <c r="U110" s="119"/>
      <c r="V110" s="119">
        <v>27408442657</v>
      </c>
      <c r="W110" s="119"/>
      <c r="X110" s="3">
        <v>25633939458</v>
      </c>
      <c r="Y110" s="147"/>
      <c r="Z110" s="120">
        <f>X110/درآمدها!$J$5</f>
        <v>2.2343074223102068E-3</v>
      </c>
    </row>
    <row r="111" spans="1:26" s="30" customFormat="1">
      <c r="A111" s="30">
        <v>102</v>
      </c>
      <c r="B111" s="146" t="s">
        <v>403</v>
      </c>
      <c r="C111" s="4"/>
      <c r="D111" s="129">
        <v>311520</v>
      </c>
      <c r="E111" s="127"/>
      <c r="F111" s="127">
        <v>13151246089</v>
      </c>
      <c r="G111" s="127"/>
      <c r="H111" s="130">
        <v>12080088452</v>
      </c>
      <c r="I111" s="119"/>
      <c r="J111" s="119">
        <v>476536</v>
      </c>
      <c r="K111" s="119"/>
      <c r="L111" s="119">
        <v>18126112802</v>
      </c>
      <c r="M111" s="147"/>
      <c r="N111" s="119">
        <v>4990</v>
      </c>
      <c r="O111" s="119"/>
      <c r="P111" s="119">
        <v>183679832</v>
      </c>
      <c r="Q111" s="119"/>
      <c r="R111" s="119">
        <v>783066</v>
      </c>
      <c r="S111" s="119"/>
      <c r="T111" s="119" t="s">
        <v>557</v>
      </c>
      <c r="U111" s="119"/>
      <c r="V111" s="119">
        <v>31066699165</v>
      </c>
      <c r="W111" s="119"/>
      <c r="X111" s="3">
        <v>29960876092</v>
      </c>
      <c r="Y111" s="147"/>
      <c r="Z111" s="120">
        <f>X111/درآمدها!$J$5</f>
        <v>2.6114522093240102E-3</v>
      </c>
    </row>
    <row r="112" spans="1:26" s="30" customFormat="1">
      <c r="A112" s="30">
        <v>103</v>
      </c>
      <c r="B112" s="146" t="s">
        <v>407</v>
      </c>
      <c r="C112" s="4"/>
      <c r="D112" s="129">
        <v>5274871</v>
      </c>
      <c r="E112" s="127"/>
      <c r="F112" s="127">
        <v>34799873489</v>
      </c>
      <c r="G112" s="127"/>
      <c r="H112" s="130">
        <v>34082655869</v>
      </c>
      <c r="I112" s="119"/>
      <c r="J112" s="119">
        <v>0</v>
      </c>
      <c r="K112" s="119"/>
      <c r="L112" s="119">
        <v>0</v>
      </c>
      <c r="M112" s="147"/>
      <c r="N112" s="119">
        <v>44462</v>
      </c>
      <c r="O112" s="119"/>
      <c r="P112" s="119">
        <v>277091037</v>
      </c>
      <c r="Q112" s="119"/>
      <c r="R112" s="119">
        <v>5230409</v>
      </c>
      <c r="S112" s="119"/>
      <c r="T112" s="119" t="s">
        <v>558</v>
      </c>
      <c r="U112" s="119"/>
      <c r="V112" s="119">
        <v>34506544614</v>
      </c>
      <c r="W112" s="119"/>
      <c r="X112" s="3">
        <v>30415835192</v>
      </c>
      <c r="Y112" s="147"/>
      <c r="Z112" s="120">
        <f>X112/درآمدها!$J$5</f>
        <v>2.6511073897399228E-3</v>
      </c>
    </row>
    <row r="113" spans="1:26" s="30" customFormat="1">
      <c r="A113" s="30">
        <v>104</v>
      </c>
      <c r="B113" s="146" t="s">
        <v>397</v>
      </c>
      <c r="C113" s="4"/>
      <c r="D113" s="129">
        <v>8116100</v>
      </c>
      <c r="E113" s="127"/>
      <c r="F113" s="127">
        <v>44212434217</v>
      </c>
      <c r="G113" s="127"/>
      <c r="H113" s="130">
        <v>36466497609</v>
      </c>
      <c r="I113" s="119"/>
      <c r="J113" s="119">
        <v>0</v>
      </c>
      <c r="K113" s="119"/>
      <c r="L113" s="119">
        <v>0</v>
      </c>
      <c r="M113" s="147"/>
      <c r="N113" s="119">
        <v>1147066</v>
      </c>
      <c r="O113" s="119"/>
      <c r="P113" s="119">
        <v>5472080008</v>
      </c>
      <c r="Q113" s="119"/>
      <c r="R113" s="119">
        <v>6969034</v>
      </c>
      <c r="S113" s="119"/>
      <c r="T113" s="119" t="s">
        <v>559</v>
      </c>
      <c r="U113" s="119"/>
      <c r="V113" s="119">
        <v>37963795085</v>
      </c>
      <c r="W113" s="119"/>
      <c r="X113" s="3">
        <v>32421019402</v>
      </c>
      <c r="Y113" s="147"/>
      <c r="Z113" s="120">
        <f>X113/درآمدها!$J$5</f>
        <v>2.8258834116168105E-3</v>
      </c>
    </row>
    <row r="114" spans="1:26" s="30" customFormat="1">
      <c r="A114" s="30">
        <v>105</v>
      </c>
      <c r="B114" s="4" t="s">
        <v>412</v>
      </c>
      <c r="C114" s="4"/>
      <c r="D114" s="129">
        <v>17176934</v>
      </c>
      <c r="E114" s="148"/>
      <c r="F114" s="130">
        <v>35325845208</v>
      </c>
      <c r="G114" s="148"/>
      <c r="H114" s="130">
        <v>30529619466</v>
      </c>
      <c r="I114" s="119"/>
      <c r="J114" s="119">
        <v>0</v>
      </c>
      <c r="K114" s="119"/>
      <c r="L114" s="119">
        <v>0</v>
      </c>
      <c r="M114" s="147"/>
      <c r="N114" s="119">
        <v>2376199</v>
      </c>
      <c r="O114" s="119"/>
      <c r="P114" s="119">
        <v>5487589476</v>
      </c>
      <c r="Q114" s="119"/>
      <c r="R114" s="119">
        <v>14800735</v>
      </c>
      <c r="S114" s="119"/>
      <c r="T114" s="119" t="s">
        <v>560</v>
      </c>
      <c r="U114" s="119"/>
      <c r="V114" s="119">
        <v>30438987165</v>
      </c>
      <c r="W114" s="119"/>
      <c r="X114" s="3">
        <v>33677303068</v>
      </c>
      <c r="Y114" s="147"/>
      <c r="Z114" s="120">
        <f>X114/درآمدها!$J$5</f>
        <v>2.93538370610217E-3</v>
      </c>
    </row>
    <row r="115" spans="1:26" s="30" customFormat="1">
      <c r="A115" s="30">
        <v>106</v>
      </c>
      <c r="B115" s="146" t="s">
        <v>377</v>
      </c>
      <c r="C115" s="4"/>
      <c r="D115" s="129">
        <v>14045345</v>
      </c>
      <c r="E115" s="127"/>
      <c r="F115" s="127">
        <v>29885075083</v>
      </c>
      <c r="G115" s="127"/>
      <c r="H115" s="130">
        <v>33089407220</v>
      </c>
      <c r="I115" s="119"/>
      <c r="J115" s="119">
        <v>1217586</v>
      </c>
      <c r="K115" s="119"/>
      <c r="L115" s="119">
        <v>0</v>
      </c>
      <c r="M115" s="147"/>
      <c r="N115" s="119">
        <v>2203439</v>
      </c>
      <c r="O115" s="119"/>
      <c r="P115" s="119">
        <v>5046145678</v>
      </c>
      <c r="Q115" s="119"/>
      <c r="R115" s="119">
        <v>13059492</v>
      </c>
      <c r="S115" s="119"/>
      <c r="T115" s="119" t="s">
        <v>561</v>
      </c>
      <c r="U115" s="119"/>
      <c r="V115" s="119">
        <v>25564427026</v>
      </c>
      <c r="W115" s="119"/>
      <c r="X115" s="3">
        <v>32779014760</v>
      </c>
      <c r="Y115" s="147"/>
      <c r="Z115" s="120">
        <f>X115/درآمدها!$J$5</f>
        <v>2.8570870308202712E-3</v>
      </c>
    </row>
    <row r="116" spans="1:26" s="30" customFormat="1">
      <c r="A116" s="30">
        <v>107</v>
      </c>
      <c r="B116" s="146" t="s">
        <v>376</v>
      </c>
      <c r="C116" s="4"/>
      <c r="D116" s="129">
        <v>17603327</v>
      </c>
      <c r="E116" s="127"/>
      <c r="F116" s="127">
        <v>33827557463</v>
      </c>
      <c r="G116" s="127"/>
      <c r="H116" s="130">
        <v>29432623683</v>
      </c>
      <c r="I116" s="119"/>
      <c r="J116" s="119">
        <v>0</v>
      </c>
      <c r="K116" s="119"/>
      <c r="L116" s="125">
        <v>0</v>
      </c>
      <c r="M116" s="147"/>
      <c r="N116" s="119">
        <v>251274</v>
      </c>
      <c r="O116" s="119"/>
      <c r="P116" s="119">
        <v>419596639</v>
      </c>
      <c r="Q116" s="119"/>
      <c r="R116" s="119">
        <v>17352053</v>
      </c>
      <c r="S116" s="119"/>
      <c r="T116" s="119" t="s">
        <v>562</v>
      </c>
      <c r="U116" s="119"/>
      <c r="V116" s="125">
        <v>33344695009</v>
      </c>
      <c r="W116" s="119"/>
      <c r="X116" s="135">
        <v>35273812947</v>
      </c>
      <c r="Y116" s="147"/>
      <c r="Z116" s="120">
        <f>X116/درآمدها!$J$5</f>
        <v>3.0745388241941742E-3</v>
      </c>
    </row>
    <row r="117" spans="1:26" s="30" customFormat="1">
      <c r="A117" s="30">
        <v>108</v>
      </c>
      <c r="B117" s="146" t="s">
        <v>394</v>
      </c>
      <c r="C117" s="4"/>
      <c r="D117" s="129">
        <v>1158455</v>
      </c>
      <c r="E117" s="127"/>
      <c r="F117" s="127">
        <v>45627042734</v>
      </c>
      <c r="G117" s="127"/>
      <c r="H117" s="130">
        <v>38842192765</v>
      </c>
      <c r="I117" s="119"/>
      <c r="J117" s="119">
        <v>0</v>
      </c>
      <c r="K117" s="119"/>
      <c r="L117" s="119">
        <v>0</v>
      </c>
      <c r="M117" s="147"/>
      <c r="N117" s="119">
        <v>18551</v>
      </c>
      <c r="O117" s="119"/>
      <c r="P117" s="119">
        <v>602431295</v>
      </c>
      <c r="Q117" s="119"/>
      <c r="R117" s="119">
        <v>1139904</v>
      </c>
      <c r="S117" s="119"/>
      <c r="T117" s="119" t="s">
        <v>563</v>
      </c>
      <c r="U117" s="119"/>
      <c r="V117" s="119">
        <v>44896390901</v>
      </c>
      <c r="W117" s="119"/>
      <c r="X117" s="3">
        <v>38344833972</v>
      </c>
      <c r="Y117" s="147"/>
      <c r="Z117" s="120">
        <f>X117/درآمدها!$J$5</f>
        <v>3.3422153973354431E-3</v>
      </c>
    </row>
    <row r="118" spans="1:26" s="30" customFormat="1">
      <c r="A118" s="30">
        <v>109</v>
      </c>
      <c r="B118" s="146" t="s">
        <v>386</v>
      </c>
      <c r="C118" s="4"/>
      <c r="D118" s="129">
        <v>1431769</v>
      </c>
      <c r="E118" s="127"/>
      <c r="F118" s="127">
        <v>34126323053</v>
      </c>
      <c r="G118" s="127"/>
      <c r="H118" s="130">
        <v>29489739474</v>
      </c>
      <c r="I118" s="119"/>
      <c r="J118" s="119">
        <v>0</v>
      </c>
      <c r="K118" s="119"/>
      <c r="L118" s="119">
        <v>0</v>
      </c>
      <c r="M118" s="147"/>
      <c r="N118" s="119">
        <v>22882</v>
      </c>
      <c r="O118" s="119"/>
      <c r="P118" s="119">
        <v>432436446</v>
      </c>
      <c r="Q118" s="119"/>
      <c r="R118" s="119">
        <v>1408887</v>
      </c>
      <c r="S118" s="119"/>
      <c r="T118" s="119" t="s">
        <v>564</v>
      </c>
      <c r="U118" s="119"/>
      <c r="V118" s="119">
        <v>33580928843</v>
      </c>
      <c r="W118" s="119"/>
      <c r="X118" s="3">
        <v>28570284100</v>
      </c>
      <c r="Y118" s="147"/>
      <c r="Z118" s="120">
        <f>X118/درآمدها!$J$5</f>
        <v>2.4902453220946234E-3</v>
      </c>
    </row>
    <row r="119" spans="1:26" s="30" customFormat="1">
      <c r="A119" s="30">
        <v>110</v>
      </c>
      <c r="B119" s="146" t="s">
        <v>368</v>
      </c>
      <c r="C119" s="4"/>
      <c r="D119" s="129">
        <v>2240319</v>
      </c>
      <c r="E119" s="127"/>
      <c r="F119" s="127">
        <v>30676234123</v>
      </c>
      <c r="G119" s="127"/>
      <c r="H119" s="130">
        <v>30843799066</v>
      </c>
      <c r="I119" s="119"/>
      <c r="J119" s="119">
        <v>2526827</v>
      </c>
      <c r="K119" s="119"/>
      <c r="L119" s="119">
        <v>34865933347</v>
      </c>
      <c r="M119" s="147"/>
      <c r="N119" s="119">
        <v>35898</v>
      </c>
      <c r="O119" s="119"/>
      <c r="P119" s="119">
        <v>468369304</v>
      </c>
      <c r="Q119" s="119"/>
      <c r="R119" s="119">
        <v>4731248</v>
      </c>
      <c r="S119" s="119"/>
      <c r="T119" s="119" t="s">
        <v>565</v>
      </c>
      <c r="U119" s="119"/>
      <c r="V119" s="119">
        <v>65050623430</v>
      </c>
      <c r="W119" s="119"/>
      <c r="X119" s="3">
        <v>63679934392</v>
      </c>
      <c r="Y119" s="147"/>
      <c r="Z119" s="120">
        <f>X119/درآمدها!$J$5</f>
        <v>5.5504753882013556E-3</v>
      </c>
    </row>
    <row r="120" spans="1:26" s="30" customFormat="1">
      <c r="A120" s="30">
        <v>111</v>
      </c>
      <c r="B120" s="146" t="s">
        <v>349</v>
      </c>
      <c r="C120" s="4"/>
      <c r="D120" s="129">
        <v>319325</v>
      </c>
      <c r="E120" s="136"/>
      <c r="F120" s="136">
        <v>42707711774</v>
      </c>
      <c r="G120" s="127"/>
      <c r="H120" s="137">
        <v>44502987282</v>
      </c>
      <c r="I120" s="119"/>
      <c r="J120" s="119">
        <v>0</v>
      </c>
      <c r="K120" s="119"/>
      <c r="L120" s="119">
        <v>0</v>
      </c>
      <c r="M120" s="147"/>
      <c r="N120" s="119">
        <v>5115</v>
      </c>
      <c r="O120" s="119"/>
      <c r="P120" s="119">
        <v>698025150</v>
      </c>
      <c r="Q120" s="119"/>
      <c r="R120" s="119">
        <v>314210</v>
      </c>
      <c r="S120" s="119"/>
      <c r="T120" s="119" t="s">
        <v>566</v>
      </c>
      <c r="U120" s="119"/>
      <c r="V120" s="119">
        <v>42023612672</v>
      </c>
      <c r="W120" s="119"/>
      <c r="X120" s="3">
        <v>46679280330</v>
      </c>
      <c r="Y120" s="147"/>
      <c r="Z120" s="120">
        <f>X120/درآمدها!$J$5</f>
        <v>4.068663058220204E-3</v>
      </c>
    </row>
    <row r="121" spans="1:26" s="30" customFormat="1">
      <c r="A121" s="30">
        <v>112</v>
      </c>
      <c r="B121" s="146" t="s">
        <v>284</v>
      </c>
      <c r="C121" s="4"/>
      <c r="D121" s="129">
        <v>2132107</v>
      </c>
      <c r="E121" s="127"/>
      <c r="F121" s="127">
        <v>31175485953</v>
      </c>
      <c r="G121" s="127"/>
      <c r="H121" s="130">
        <v>29078455619</v>
      </c>
      <c r="I121" s="119"/>
      <c r="J121" s="119">
        <v>0</v>
      </c>
      <c r="K121" s="119"/>
      <c r="L121" s="119">
        <v>0</v>
      </c>
      <c r="M121" s="147"/>
      <c r="N121" s="119">
        <v>34163</v>
      </c>
      <c r="O121" s="119"/>
      <c r="P121" s="119">
        <v>448771985</v>
      </c>
      <c r="Q121" s="119"/>
      <c r="R121" s="119">
        <v>2097944</v>
      </c>
      <c r="S121" s="119"/>
      <c r="T121" s="119" t="s">
        <v>567</v>
      </c>
      <c r="U121" s="119"/>
      <c r="V121" s="119">
        <v>30675957493</v>
      </c>
      <c r="W121" s="119"/>
      <c r="X121" s="3">
        <v>29321584943</v>
      </c>
      <c r="Y121" s="147"/>
      <c r="Z121" s="120">
        <f>X121/درآمدها!$J$5</f>
        <v>2.5557302645340474E-3</v>
      </c>
    </row>
    <row r="122" spans="1:26" s="30" customFormat="1">
      <c r="A122" s="30">
        <v>113</v>
      </c>
      <c r="B122" s="146" t="s">
        <v>271</v>
      </c>
      <c r="C122" s="4"/>
      <c r="D122" s="129">
        <v>6295869</v>
      </c>
      <c r="E122" s="127"/>
      <c r="F122" s="127">
        <v>27971698123</v>
      </c>
      <c r="G122" s="127"/>
      <c r="H122" s="130">
        <v>31730131501</v>
      </c>
      <c r="I122" s="119"/>
      <c r="J122" s="119">
        <v>0</v>
      </c>
      <c r="K122" s="119"/>
      <c r="L122" s="119">
        <v>0</v>
      </c>
      <c r="M122" s="147"/>
      <c r="N122" s="119">
        <v>64185</v>
      </c>
      <c r="O122" s="119"/>
      <c r="P122" s="119">
        <v>296775454</v>
      </c>
      <c r="Q122" s="119"/>
      <c r="R122" s="119">
        <v>6231684</v>
      </c>
      <c r="S122" s="119"/>
      <c r="T122" s="119" t="s">
        <v>568</v>
      </c>
      <c r="U122" s="119"/>
      <c r="V122" s="119">
        <v>27686532811</v>
      </c>
      <c r="W122" s="119"/>
      <c r="X122" s="3">
        <v>28389876920</v>
      </c>
      <c r="Y122" s="147"/>
      <c r="Z122" s="120">
        <f>X122/درآمدها!$J$5</f>
        <v>2.4745206574572393E-3</v>
      </c>
    </row>
    <row r="123" spans="1:26" s="30" customFormat="1">
      <c r="A123" s="30">
        <v>114</v>
      </c>
      <c r="B123" s="146" t="s">
        <v>252</v>
      </c>
      <c r="C123" s="4"/>
      <c r="D123" s="129">
        <v>941456</v>
      </c>
      <c r="E123" s="127"/>
      <c r="F123" s="127">
        <v>9456044258</v>
      </c>
      <c r="G123" s="127"/>
      <c r="H123" s="130">
        <v>13045809459</v>
      </c>
      <c r="I123" s="119"/>
      <c r="J123" s="119">
        <v>0</v>
      </c>
      <c r="K123" s="119"/>
      <c r="L123" s="119">
        <v>0</v>
      </c>
      <c r="M123" s="147"/>
      <c r="N123" s="119">
        <v>2888</v>
      </c>
      <c r="O123" s="119"/>
      <c r="P123" s="119">
        <v>42832589</v>
      </c>
      <c r="Q123" s="119"/>
      <c r="R123" s="119">
        <v>938568</v>
      </c>
      <c r="S123" s="119"/>
      <c r="T123" s="119" t="s">
        <v>569</v>
      </c>
      <c r="U123" s="119"/>
      <c r="V123" s="119">
        <v>9427037001</v>
      </c>
      <c r="W123" s="119"/>
      <c r="X123" s="3">
        <v>13061769289</v>
      </c>
      <c r="Y123" s="147"/>
      <c r="Z123" s="120">
        <f>X123/درآمدها!$J$5</f>
        <v>1.1384909494201166E-3</v>
      </c>
    </row>
    <row r="124" spans="1:26" s="30" customFormat="1">
      <c r="A124" s="30">
        <v>115</v>
      </c>
      <c r="B124" s="146" t="s">
        <v>149</v>
      </c>
      <c r="C124" s="4"/>
      <c r="D124" s="129">
        <v>8256521</v>
      </c>
      <c r="E124" s="148"/>
      <c r="F124" s="127">
        <v>31667185544</v>
      </c>
      <c r="G124" s="148"/>
      <c r="H124" s="148">
        <v>45386892696</v>
      </c>
      <c r="I124" s="119"/>
      <c r="J124" s="119">
        <v>0</v>
      </c>
      <c r="K124" s="119"/>
      <c r="L124" s="119">
        <v>0</v>
      </c>
      <c r="M124" s="147"/>
      <c r="N124" s="119">
        <v>913651</v>
      </c>
      <c r="O124" s="119"/>
      <c r="P124" s="119">
        <v>4911439715</v>
      </c>
      <c r="Q124" s="119"/>
      <c r="R124" s="4">
        <v>7342870</v>
      </c>
      <c r="S124" s="4"/>
      <c r="T124" s="119" t="s">
        <v>570</v>
      </c>
      <c r="U124" s="119"/>
      <c r="V124" s="119">
        <v>28162954677</v>
      </c>
      <c r="W124" s="119"/>
      <c r="X124" s="3">
        <v>39415571592</v>
      </c>
      <c r="Y124" s="147"/>
      <c r="Z124" s="120">
        <f>X124/درآمدها!$J$5</f>
        <v>3.435543112945934E-3</v>
      </c>
    </row>
    <row r="125" spans="1:26" s="30" customFormat="1">
      <c r="A125" s="30">
        <v>116</v>
      </c>
      <c r="B125" s="146" t="s">
        <v>148</v>
      </c>
      <c r="C125" s="4"/>
      <c r="D125" s="129">
        <v>3162691</v>
      </c>
      <c r="E125" s="127"/>
      <c r="F125" s="127">
        <v>21271999836</v>
      </c>
      <c r="G125" s="127"/>
      <c r="H125" s="130">
        <v>20215103319</v>
      </c>
      <c r="I125" s="119"/>
      <c r="J125" s="119">
        <v>829870</v>
      </c>
      <c r="K125" s="119"/>
      <c r="L125" s="119">
        <v>0</v>
      </c>
      <c r="M125" s="147"/>
      <c r="N125" s="119">
        <v>50678</v>
      </c>
      <c r="O125" s="119"/>
      <c r="P125" s="119">
        <v>318539834</v>
      </c>
      <c r="Q125" s="119"/>
      <c r="R125" s="119">
        <v>3941883</v>
      </c>
      <c r="S125" s="119"/>
      <c r="T125" s="119" t="s">
        <v>571</v>
      </c>
      <c r="U125" s="119"/>
      <c r="V125" s="119">
        <v>15072778475</v>
      </c>
      <c r="W125" s="119"/>
      <c r="X125" s="3">
        <v>13268610617</v>
      </c>
      <c r="Y125" s="147"/>
      <c r="Z125" s="120">
        <f>X125/درآمدها!$J$5</f>
        <v>1.1565196693189097E-3</v>
      </c>
    </row>
    <row r="126" spans="1:26" s="30" customFormat="1">
      <c r="A126" s="30">
        <v>117</v>
      </c>
      <c r="B126" s="146" t="s">
        <v>147</v>
      </c>
      <c r="C126" s="4"/>
      <c r="D126" s="129">
        <v>4230086</v>
      </c>
      <c r="E126" s="127"/>
      <c r="F126" s="127">
        <v>35155130729</v>
      </c>
      <c r="G126" s="127"/>
      <c r="H126" s="130">
        <v>35994089422</v>
      </c>
      <c r="I126" s="119"/>
      <c r="J126" s="119">
        <v>2330316</v>
      </c>
      <c r="K126" s="119"/>
      <c r="L126" s="119">
        <v>20105067959</v>
      </c>
      <c r="M126" s="147"/>
      <c r="N126" s="119">
        <v>0</v>
      </c>
      <c r="O126" s="119"/>
      <c r="P126" s="119">
        <v>0</v>
      </c>
      <c r="Q126" s="119"/>
      <c r="R126" s="119">
        <v>6560402</v>
      </c>
      <c r="S126" s="119"/>
      <c r="T126" s="119" t="s">
        <v>572</v>
      </c>
      <c r="U126" s="119"/>
      <c r="V126" s="119">
        <v>55260198688</v>
      </c>
      <c r="W126" s="119"/>
      <c r="X126" s="3">
        <v>57127180251</v>
      </c>
      <c r="Y126" s="147"/>
      <c r="Z126" s="120">
        <f>X126/درآمدها!$J$5</f>
        <v>4.9793237227385182E-3</v>
      </c>
    </row>
    <row r="127" spans="1:26" s="30" customFormat="1">
      <c r="A127" s="30">
        <v>118</v>
      </c>
      <c r="B127" s="146" t="s">
        <v>146</v>
      </c>
      <c r="C127" s="4"/>
      <c r="D127" s="129">
        <v>17386801</v>
      </c>
      <c r="E127" s="127"/>
      <c r="F127" s="127">
        <v>68502907413</v>
      </c>
      <c r="G127" s="127"/>
      <c r="H127" s="130">
        <v>53803067103</v>
      </c>
      <c r="I127" s="119"/>
      <c r="J127" s="119">
        <v>0</v>
      </c>
      <c r="K127" s="119"/>
      <c r="L127" s="119">
        <v>0</v>
      </c>
      <c r="M127" s="147"/>
      <c r="N127" s="119">
        <v>2542995</v>
      </c>
      <c r="O127" s="119"/>
      <c r="P127" s="125">
        <v>7760886676</v>
      </c>
      <c r="Q127" s="119"/>
      <c r="R127" s="119">
        <v>14843806</v>
      </c>
      <c r="S127" s="119"/>
      <c r="T127" s="119" t="s">
        <v>573</v>
      </c>
      <c r="U127" s="119"/>
      <c r="V127" s="119">
        <v>58483666321</v>
      </c>
      <c r="W127" s="119"/>
      <c r="X127" s="3">
        <v>46037114308</v>
      </c>
      <c r="Y127" s="147"/>
      <c r="Z127" s="120">
        <f>X127/درآمدها!$J$5</f>
        <v>4.0126905335264923E-3</v>
      </c>
    </row>
    <row r="128" spans="1:26" s="30" customFormat="1">
      <c r="A128" s="30">
        <v>119</v>
      </c>
      <c r="B128" s="146" t="s">
        <v>144</v>
      </c>
      <c r="C128" s="4"/>
      <c r="D128" s="129">
        <v>18514561</v>
      </c>
      <c r="E128" s="127"/>
      <c r="F128" s="127">
        <v>67214246076</v>
      </c>
      <c r="G128" s="127"/>
      <c r="H128" s="130">
        <v>51127421431</v>
      </c>
      <c r="I128" s="119"/>
      <c r="J128" s="119">
        <v>0</v>
      </c>
      <c r="K128" s="119"/>
      <c r="L128" s="119">
        <v>0</v>
      </c>
      <c r="M128" s="147"/>
      <c r="N128" s="119">
        <v>296384</v>
      </c>
      <c r="O128" s="119"/>
      <c r="P128" s="119">
        <v>757297942</v>
      </c>
      <c r="Q128" s="119"/>
      <c r="R128" s="119">
        <v>18218177</v>
      </c>
      <c r="S128" s="119"/>
      <c r="T128" s="119" t="s">
        <v>574</v>
      </c>
      <c r="U128" s="119"/>
      <c r="V128" s="119">
        <v>66138269870</v>
      </c>
      <c r="W128" s="119"/>
      <c r="X128" s="3">
        <v>48552317094</v>
      </c>
      <c r="Y128" s="147"/>
      <c r="Z128" s="120">
        <f>X128/درآمدها!$J$5</f>
        <v>4.2319208341434836E-3</v>
      </c>
    </row>
    <row r="129" spans="1:26" s="30" customFormat="1">
      <c r="A129" s="30">
        <v>120</v>
      </c>
      <c r="B129" s="146" t="s">
        <v>143</v>
      </c>
      <c r="C129" s="4"/>
      <c r="D129" s="129">
        <v>22225729</v>
      </c>
      <c r="E129" s="127"/>
      <c r="F129" s="127">
        <v>47399705119</v>
      </c>
      <c r="G129" s="127"/>
      <c r="H129" s="130">
        <v>56316295594</v>
      </c>
      <c r="I129" s="119"/>
      <c r="J129" s="119">
        <v>0</v>
      </c>
      <c r="K129" s="119"/>
      <c r="L129" s="119">
        <v>0</v>
      </c>
      <c r="M129" s="147"/>
      <c r="N129" s="119">
        <v>49922</v>
      </c>
      <c r="O129" s="119"/>
      <c r="P129" s="119">
        <v>125937110</v>
      </c>
      <c r="Q129" s="119"/>
      <c r="R129" s="119">
        <v>22175807</v>
      </c>
      <c r="S129" s="119"/>
      <c r="T129" s="119" t="s">
        <v>575</v>
      </c>
      <c r="U129" s="119"/>
      <c r="V129" s="119">
        <v>47293238956</v>
      </c>
      <c r="W129" s="119"/>
      <c r="X129" s="3">
        <v>57534477079</v>
      </c>
      <c r="Y129" s="147"/>
      <c r="Z129" s="120">
        <f>X129/درآمدها!$J$5</f>
        <v>5.0148245604999106E-3</v>
      </c>
    </row>
    <row r="130" spans="1:26" s="30" customFormat="1">
      <c r="A130" s="30">
        <v>121</v>
      </c>
      <c r="B130" s="146" t="s">
        <v>142</v>
      </c>
      <c r="C130" s="4"/>
      <c r="D130" s="129">
        <v>7454310</v>
      </c>
      <c r="E130" s="127"/>
      <c r="F130" s="127">
        <v>36935794341</v>
      </c>
      <c r="G130" s="127"/>
      <c r="H130" s="130">
        <v>34159901106</v>
      </c>
      <c r="I130" s="119"/>
      <c r="J130" s="119">
        <v>0</v>
      </c>
      <c r="K130" s="119"/>
      <c r="L130" s="119">
        <v>0</v>
      </c>
      <c r="M130" s="147"/>
      <c r="N130" s="119">
        <v>119446</v>
      </c>
      <c r="O130" s="119"/>
      <c r="P130" s="119">
        <v>539647259</v>
      </c>
      <c r="Q130" s="119"/>
      <c r="R130" s="119">
        <v>7334864</v>
      </c>
      <c r="S130" s="119"/>
      <c r="T130" s="119" t="s">
        <v>576</v>
      </c>
      <c r="U130" s="119"/>
      <c r="V130" s="119">
        <v>36343944406</v>
      </c>
      <c r="W130" s="119"/>
      <c r="X130" s="3">
        <v>34626011187</v>
      </c>
      <c r="Y130" s="147"/>
      <c r="Z130" s="120">
        <f>X130/درآمدها!$J$5</f>
        <v>3.0180750768671158E-3</v>
      </c>
    </row>
    <row r="131" spans="1:26" s="30" customFormat="1">
      <c r="A131" s="30">
        <v>122</v>
      </c>
      <c r="B131" s="146" t="s">
        <v>141</v>
      </c>
      <c r="C131" s="4"/>
      <c r="D131" s="129">
        <v>6474705</v>
      </c>
      <c r="E131" s="127"/>
      <c r="F131" s="127">
        <v>34681233805</v>
      </c>
      <c r="G131" s="127"/>
      <c r="H131" s="130">
        <v>32888882385</v>
      </c>
      <c r="I131" s="119"/>
      <c r="J131" s="119">
        <v>0</v>
      </c>
      <c r="K131" s="119"/>
      <c r="L131" s="119">
        <v>0</v>
      </c>
      <c r="M131" s="147"/>
      <c r="N131" s="119">
        <v>103750</v>
      </c>
      <c r="O131" s="119"/>
      <c r="P131" s="119">
        <v>509642915</v>
      </c>
      <c r="Q131" s="119"/>
      <c r="R131" s="119">
        <v>6370955</v>
      </c>
      <c r="S131" s="119"/>
      <c r="T131" s="119" t="s">
        <v>577</v>
      </c>
      <c r="U131" s="119"/>
      <c r="V131" s="119">
        <v>34125505319</v>
      </c>
      <c r="W131" s="119"/>
      <c r="X131" s="3">
        <v>32805187699</v>
      </c>
      <c r="Y131" s="147"/>
      <c r="Z131" s="120">
        <f>X131/درآمدها!$J$5</f>
        <v>2.8593683185625315E-3</v>
      </c>
    </row>
    <row r="132" spans="1:26" s="30" customFormat="1">
      <c r="A132" s="30">
        <v>123</v>
      </c>
      <c r="B132" s="146" t="s">
        <v>140</v>
      </c>
      <c r="C132" s="4"/>
      <c r="D132" s="129">
        <v>20615718</v>
      </c>
      <c r="E132" s="127"/>
      <c r="F132" s="127">
        <v>41398606221</v>
      </c>
      <c r="G132" s="127"/>
      <c r="H132" s="130">
        <v>46762808259</v>
      </c>
      <c r="I132" s="119"/>
      <c r="J132" s="119">
        <v>0</v>
      </c>
      <c r="K132" s="119"/>
      <c r="L132" s="119">
        <v>0</v>
      </c>
      <c r="M132" s="147"/>
      <c r="N132" s="119">
        <v>246775</v>
      </c>
      <c r="O132" s="119"/>
      <c r="P132" s="119">
        <v>557324055</v>
      </c>
      <c r="Q132" s="119"/>
      <c r="R132" s="119">
        <v>20368943</v>
      </c>
      <c r="S132" s="119"/>
      <c r="T132" s="119" t="s">
        <v>578</v>
      </c>
      <c r="U132" s="119"/>
      <c r="V132" s="119">
        <v>40903055154</v>
      </c>
      <c r="W132" s="119"/>
      <c r="X132" s="3">
        <v>46205360459</v>
      </c>
      <c r="Y132" s="147"/>
      <c r="Z132" s="120">
        <f>X132/درآمدها!$J$5</f>
        <v>4.0273552176094962E-3</v>
      </c>
    </row>
    <row r="133" spans="1:26" s="30" customFormat="1">
      <c r="A133" s="30">
        <v>124</v>
      </c>
      <c r="B133" s="146" t="s">
        <v>139</v>
      </c>
      <c r="C133" s="4"/>
      <c r="D133" s="129">
        <v>7705937</v>
      </c>
      <c r="E133" s="127"/>
      <c r="F133" s="127">
        <v>34442511832</v>
      </c>
      <c r="G133" s="127"/>
      <c r="H133" s="130">
        <v>36806716477</v>
      </c>
      <c r="I133" s="119"/>
      <c r="J133" s="119">
        <v>0</v>
      </c>
      <c r="K133" s="119"/>
      <c r="L133" s="119">
        <v>0</v>
      </c>
      <c r="M133" s="147"/>
      <c r="N133" s="119">
        <v>123480</v>
      </c>
      <c r="O133" s="119"/>
      <c r="P133" s="119">
        <v>571800798</v>
      </c>
      <c r="Q133" s="119"/>
      <c r="R133" s="119">
        <v>7582457</v>
      </c>
      <c r="S133" s="119"/>
      <c r="T133" s="119" t="s">
        <v>579</v>
      </c>
      <c r="U133" s="119"/>
      <c r="V133" s="119">
        <v>33890604730</v>
      </c>
      <c r="W133" s="119"/>
      <c r="X133" s="3">
        <v>35485803224</v>
      </c>
      <c r="Y133" s="147"/>
      <c r="Z133" s="120">
        <f>X133/درآمدها!$J$5</f>
        <v>3.0930163371856809E-3</v>
      </c>
    </row>
    <row r="134" spans="1:26" s="30" customFormat="1">
      <c r="A134" s="30">
        <v>125</v>
      </c>
      <c r="B134" s="146" t="s">
        <v>138</v>
      </c>
      <c r="C134" s="4"/>
      <c r="D134" s="129">
        <v>1654093</v>
      </c>
      <c r="E134" s="127"/>
      <c r="F134" s="127">
        <v>49069097783</v>
      </c>
      <c r="G134" s="127"/>
      <c r="H134" s="130">
        <v>49574172074</v>
      </c>
      <c r="I134" s="119"/>
      <c r="J134" s="119">
        <v>0</v>
      </c>
      <c r="K134" s="119"/>
      <c r="L134" s="119">
        <v>0</v>
      </c>
      <c r="M134" s="147"/>
      <c r="N134" s="119">
        <v>26504</v>
      </c>
      <c r="O134" s="119"/>
      <c r="P134" s="119">
        <v>792098652</v>
      </c>
      <c r="Q134" s="119"/>
      <c r="R134" s="119">
        <v>1627589</v>
      </c>
      <c r="S134" s="119"/>
      <c r="T134" s="119" t="s">
        <v>580</v>
      </c>
      <c r="U134" s="119"/>
      <c r="V134" s="119">
        <v>48282849750</v>
      </c>
      <c r="W134" s="119"/>
      <c r="X134" s="3">
        <v>49087233013</v>
      </c>
      <c r="Y134" s="147"/>
      <c r="Z134" s="120">
        <f>X134/درآمدها!$J$5</f>
        <v>4.2785452170282061E-3</v>
      </c>
    </row>
    <row r="135" spans="1:26" s="30" customFormat="1">
      <c r="A135" s="30">
        <v>126</v>
      </c>
      <c r="B135" s="146" t="s">
        <v>137</v>
      </c>
      <c r="C135" s="4"/>
      <c r="D135" s="129">
        <v>12138250</v>
      </c>
      <c r="E135" s="127"/>
      <c r="F135" s="127">
        <v>57067520191</v>
      </c>
      <c r="G135" s="127"/>
      <c r="H135" s="130">
        <v>51630531301</v>
      </c>
      <c r="I135" s="119"/>
      <c r="J135" s="119">
        <v>0</v>
      </c>
      <c r="K135" s="119"/>
      <c r="L135" s="119">
        <v>0</v>
      </c>
      <c r="M135" s="147"/>
      <c r="N135" s="119">
        <v>1152602</v>
      </c>
      <c r="O135" s="119"/>
      <c r="P135" s="119">
        <v>5761875532</v>
      </c>
      <c r="Q135" s="119"/>
      <c r="R135" s="119">
        <v>10985648</v>
      </c>
      <c r="S135" s="119"/>
      <c r="T135" s="119" t="s">
        <v>581</v>
      </c>
      <c r="U135" s="119"/>
      <c r="V135" s="119">
        <v>51648605775</v>
      </c>
      <c r="W135" s="119"/>
      <c r="X135" s="3">
        <v>56239459484</v>
      </c>
      <c r="Y135" s="147"/>
      <c r="Z135" s="120">
        <f>X135/درآمدها!$J$5</f>
        <v>4.9019481362861592E-3</v>
      </c>
    </row>
    <row r="136" spans="1:26" s="30" customFormat="1">
      <c r="A136" s="30">
        <v>127</v>
      </c>
      <c r="B136" s="4" t="s">
        <v>136</v>
      </c>
      <c r="C136" s="4"/>
      <c r="D136" s="129">
        <v>3116778</v>
      </c>
      <c r="E136" s="127"/>
      <c r="F136" s="127">
        <v>41824829852</v>
      </c>
      <c r="G136" s="127"/>
      <c r="H136" s="130">
        <v>38015321011</v>
      </c>
      <c r="I136" s="119"/>
      <c r="J136" s="119">
        <v>0</v>
      </c>
      <c r="K136" s="119"/>
      <c r="L136" s="119">
        <v>0</v>
      </c>
      <c r="M136" s="147"/>
      <c r="N136" s="119">
        <v>49943</v>
      </c>
      <c r="O136" s="119"/>
      <c r="P136" s="119">
        <v>586626304</v>
      </c>
      <c r="Q136" s="119"/>
      <c r="R136" s="119">
        <v>3066835</v>
      </c>
      <c r="S136" s="119"/>
      <c r="T136" s="119" t="s">
        <v>582</v>
      </c>
      <c r="U136" s="119"/>
      <c r="V136" s="119">
        <v>41154632141</v>
      </c>
      <c r="W136" s="119"/>
      <c r="X136" s="3">
        <v>37711025298</v>
      </c>
      <c r="Y136" s="147"/>
      <c r="Z136" s="120">
        <f>X136/درآمدها!$J$5</f>
        <v>3.2869713164573149E-3</v>
      </c>
    </row>
    <row r="137" spans="1:26" s="30" customFormat="1">
      <c r="A137" s="30">
        <v>128</v>
      </c>
      <c r="B137" s="146" t="s">
        <v>135</v>
      </c>
      <c r="C137" s="4"/>
      <c r="D137" s="129">
        <v>3004460</v>
      </c>
      <c r="E137" s="133"/>
      <c r="F137" s="127">
        <v>13411559483</v>
      </c>
      <c r="G137" s="127"/>
      <c r="H137" s="130">
        <v>15799026524</v>
      </c>
      <c r="I137" s="119"/>
      <c r="J137" s="119">
        <v>3773870</v>
      </c>
      <c r="K137" s="119"/>
      <c r="L137" s="119">
        <v>20507175459</v>
      </c>
      <c r="M137" s="147"/>
      <c r="N137" s="119">
        <v>48142</v>
      </c>
      <c r="O137" s="119"/>
      <c r="P137" s="119">
        <v>248569732</v>
      </c>
      <c r="Q137" s="119"/>
      <c r="R137" s="119">
        <v>6730188</v>
      </c>
      <c r="S137" s="119"/>
      <c r="T137" s="119" t="s">
        <v>583</v>
      </c>
      <c r="U137" s="119"/>
      <c r="V137" s="119">
        <v>33703834662</v>
      </c>
      <c r="W137" s="119"/>
      <c r="X137" s="3">
        <v>36728887169</v>
      </c>
      <c r="Y137" s="147"/>
      <c r="Z137" s="120">
        <f>X137/درآمدها!$J$5</f>
        <v>3.2013661165638699E-3</v>
      </c>
    </row>
    <row r="138" spans="1:26" s="30" customFormat="1">
      <c r="A138" s="30">
        <v>129</v>
      </c>
      <c r="B138" s="146" t="s">
        <v>134</v>
      </c>
      <c r="C138" s="4"/>
      <c r="D138" s="129">
        <v>47953238</v>
      </c>
      <c r="E138" s="127"/>
      <c r="F138" s="127">
        <v>82613677296</v>
      </c>
      <c r="G138" s="127"/>
      <c r="H138" s="130">
        <v>107443483196</v>
      </c>
      <c r="I138" s="119"/>
      <c r="J138" s="119">
        <v>0</v>
      </c>
      <c r="K138" s="119"/>
      <c r="L138" s="119">
        <v>0</v>
      </c>
      <c r="M138" s="147"/>
      <c r="N138" s="119">
        <v>761694</v>
      </c>
      <c r="O138" s="119"/>
      <c r="P138" s="119">
        <v>1667474505</v>
      </c>
      <c r="Q138" s="119"/>
      <c r="R138" s="119">
        <v>47191544</v>
      </c>
      <c r="S138" s="119"/>
      <c r="T138" s="119" t="s">
        <v>584</v>
      </c>
      <c r="U138" s="119"/>
      <c r="V138" s="119">
        <v>81301433432</v>
      </c>
      <c r="W138" s="119"/>
      <c r="X138" s="3">
        <v>112538899601</v>
      </c>
      <c r="Y138" s="147"/>
      <c r="Z138" s="120">
        <f>X138/درآمدها!$J$5</f>
        <v>9.8091243091652253E-3</v>
      </c>
    </row>
    <row r="139" spans="1:26" s="30" customFormat="1">
      <c r="A139" s="30">
        <v>130</v>
      </c>
      <c r="B139" s="146" t="s">
        <v>451</v>
      </c>
      <c r="C139" s="4"/>
      <c r="D139" s="129">
        <v>0</v>
      </c>
      <c r="E139" s="127"/>
      <c r="F139" s="127">
        <v>0</v>
      </c>
      <c r="G139" s="127"/>
      <c r="H139" s="130">
        <v>0</v>
      </c>
      <c r="I139" s="119"/>
      <c r="J139" s="119">
        <v>761303</v>
      </c>
      <c r="K139" s="119"/>
      <c r="L139" s="119">
        <v>8557079787</v>
      </c>
      <c r="M139" s="147"/>
      <c r="N139" s="119">
        <v>0</v>
      </c>
      <c r="O139" s="119"/>
      <c r="P139" s="119">
        <v>0</v>
      </c>
      <c r="Q139" s="119"/>
      <c r="R139" s="119">
        <v>761303</v>
      </c>
      <c r="S139" s="119"/>
      <c r="T139" s="119" t="s">
        <v>585</v>
      </c>
      <c r="U139" s="119"/>
      <c r="V139" s="119">
        <v>8557079787</v>
      </c>
      <c r="W139" s="119"/>
      <c r="X139" s="3">
        <v>8188286539</v>
      </c>
      <c r="Y139" s="147"/>
      <c r="Z139" s="120">
        <f>X139/درآمدها!$J$5</f>
        <v>7.1370806738723063E-4</v>
      </c>
    </row>
    <row r="140" spans="1:26" s="30" customFormat="1">
      <c r="A140" s="30">
        <v>131</v>
      </c>
      <c r="B140" s="146" t="s">
        <v>452</v>
      </c>
      <c r="C140" s="4"/>
      <c r="D140" s="129">
        <v>0</v>
      </c>
      <c r="E140" s="127"/>
      <c r="F140" s="127">
        <v>0</v>
      </c>
      <c r="G140" s="127"/>
      <c r="H140" s="130">
        <v>0</v>
      </c>
      <c r="I140" s="119"/>
      <c r="J140" s="119">
        <v>4772458</v>
      </c>
      <c r="K140" s="119"/>
      <c r="L140" s="3">
        <v>30368275165</v>
      </c>
      <c r="M140" s="147"/>
      <c r="N140" s="119">
        <v>0</v>
      </c>
      <c r="O140" s="119"/>
      <c r="P140" s="119">
        <v>0</v>
      </c>
      <c r="Q140" s="119"/>
      <c r="R140" s="119">
        <v>4772458</v>
      </c>
      <c r="S140" s="119"/>
      <c r="T140" s="119" t="s">
        <v>586</v>
      </c>
      <c r="U140" s="119"/>
      <c r="V140" s="119">
        <v>30368275165</v>
      </c>
      <c r="W140" s="119"/>
      <c r="X140" s="3">
        <v>30694080333</v>
      </c>
      <c r="Y140" s="147"/>
      <c r="Z140" s="120">
        <f>X140/درآمدها!$J$5</f>
        <v>2.6753598143341465E-3</v>
      </c>
    </row>
    <row r="141" spans="1:26" s="30" customFormat="1">
      <c r="A141" s="30">
        <v>132</v>
      </c>
      <c r="B141" s="146" t="s">
        <v>453</v>
      </c>
      <c r="C141" s="4"/>
      <c r="D141" s="129">
        <v>0</v>
      </c>
      <c r="E141" s="127"/>
      <c r="F141" s="127">
        <v>0</v>
      </c>
      <c r="G141" s="127"/>
      <c r="H141" s="130">
        <v>0</v>
      </c>
      <c r="I141" s="119"/>
      <c r="J141" s="119">
        <v>8722168</v>
      </c>
      <c r="K141" s="119"/>
      <c r="L141" s="119">
        <v>39269259687</v>
      </c>
      <c r="M141" s="147"/>
      <c r="N141" s="119">
        <v>0</v>
      </c>
      <c r="O141" s="119"/>
      <c r="P141" s="119">
        <v>0</v>
      </c>
      <c r="Q141" s="119"/>
      <c r="R141" s="119">
        <v>8722168</v>
      </c>
      <c r="S141" s="119"/>
      <c r="T141" s="119" t="s">
        <v>587</v>
      </c>
      <c r="U141" s="119"/>
      <c r="V141" s="119">
        <v>25692774925</v>
      </c>
      <c r="W141" s="119"/>
      <c r="X141" s="3">
        <v>19748950844</v>
      </c>
      <c r="Y141" s="147"/>
      <c r="Z141" s="120">
        <f>X141/درآمدها!$J$5</f>
        <v>1.7213595875844882E-3</v>
      </c>
    </row>
    <row r="142" spans="1:26" s="30" customFormat="1">
      <c r="A142" s="30">
        <v>133</v>
      </c>
      <c r="B142" s="4" t="s">
        <v>420</v>
      </c>
      <c r="C142" s="4"/>
      <c r="D142" s="129">
        <v>425331</v>
      </c>
      <c r="E142" s="148"/>
      <c r="F142" s="148">
        <v>35130004504</v>
      </c>
      <c r="G142" s="148"/>
      <c r="H142" s="148">
        <v>34826059113</v>
      </c>
      <c r="I142" s="119"/>
      <c r="J142" s="119">
        <v>0</v>
      </c>
      <c r="K142" s="119"/>
      <c r="L142" s="119">
        <v>0</v>
      </c>
      <c r="M142" s="147"/>
      <c r="N142" s="119">
        <v>6814</v>
      </c>
      <c r="O142" s="119"/>
      <c r="P142" s="119">
        <v>542890631</v>
      </c>
      <c r="Q142" s="119"/>
      <c r="R142" s="119">
        <v>418517</v>
      </c>
      <c r="S142" s="119"/>
      <c r="T142" s="119" t="s">
        <v>588</v>
      </c>
      <c r="U142" s="119"/>
      <c r="V142" s="119">
        <v>34567205530</v>
      </c>
      <c r="W142" s="119"/>
      <c r="X142" s="3">
        <v>34625912551</v>
      </c>
      <c r="Y142" s="147"/>
      <c r="Z142" s="120">
        <f>X142/درآمدها!$J$5</f>
        <v>3.018066479548422E-3</v>
      </c>
    </row>
    <row r="143" spans="1:26" s="30" customFormat="1">
      <c r="A143" s="30">
        <v>134</v>
      </c>
      <c r="B143" s="4" t="s">
        <v>411</v>
      </c>
      <c r="C143" s="4"/>
      <c r="D143" s="129">
        <v>4597362</v>
      </c>
      <c r="E143" s="127"/>
      <c r="F143" s="127">
        <v>22336268789</v>
      </c>
      <c r="G143" s="127"/>
      <c r="H143" s="130">
        <v>27465746257</v>
      </c>
      <c r="I143" s="119"/>
      <c r="J143" s="119">
        <v>0</v>
      </c>
      <c r="K143" s="119"/>
      <c r="L143" s="119">
        <v>0</v>
      </c>
      <c r="M143" s="147"/>
      <c r="N143" s="119">
        <v>49214</v>
      </c>
      <c r="O143" s="119"/>
      <c r="P143" s="119">
        <v>275960952</v>
      </c>
      <c r="Q143" s="119"/>
      <c r="R143" s="119">
        <v>4548148</v>
      </c>
      <c r="S143" s="119"/>
      <c r="T143" s="119" t="s">
        <v>589</v>
      </c>
      <c r="U143" s="119"/>
      <c r="V143" s="119">
        <v>22097162725</v>
      </c>
      <c r="W143" s="119"/>
      <c r="X143" s="3">
        <v>24097391153</v>
      </c>
      <c r="Y143" s="147"/>
      <c r="Z143" s="120">
        <f>X143/درآمدها!$J$5</f>
        <v>2.1003786795890703E-3</v>
      </c>
    </row>
    <row r="144" spans="1:26" s="30" customFormat="1">
      <c r="A144" s="30">
        <v>135</v>
      </c>
      <c r="B144" s="146" t="s">
        <v>414</v>
      </c>
      <c r="C144" s="4"/>
      <c r="D144" s="129">
        <v>3774980</v>
      </c>
      <c r="E144" s="127"/>
      <c r="F144" s="127">
        <v>29209381789</v>
      </c>
      <c r="G144" s="127"/>
      <c r="H144" s="130">
        <v>27505963312</v>
      </c>
      <c r="I144" s="119"/>
      <c r="J144" s="119">
        <v>0</v>
      </c>
      <c r="K144" s="119"/>
      <c r="L144" s="119">
        <v>0</v>
      </c>
      <c r="M144" s="147"/>
      <c r="N144" s="119">
        <v>11584</v>
      </c>
      <c r="O144" s="119"/>
      <c r="P144" s="119">
        <v>81702209</v>
      </c>
      <c r="Q144" s="119"/>
      <c r="R144" s="119">
        <v>3763396</v>
      </c>
      <c r="S144" s="119"/>
      <c r="T144" s="119" t="s">
        <v>590</v>
      </c>
      <c r="U144" s="119"/>
      <c r="V144" s="119">
        <v>29119749134</v>
      </c>
      <c r="W144" s="119"/>
      <c r="X144" s="3">
        <v>29366879785</v>
      </c>
      <c r="Y144" s="147"/>
      <c r="Z144" s="120">
        <f>X144/درآمدها!$J$5</f>
        <v>2.5596782570710035E-3</v>
      </c>
    </row>
    <row r="145" spans="1:26" s="30" customFormat="1">
      <c r="A145" s="30">
        <v>136</v>
      </c>
      <c r="B145" s="146" t="s">
        <v>393</v>
      </c>
      <c r="C145" s="4"/>
      <c r="D145" s="129">
        <v>1332471</v>
      </c>
      <c r="E145" s="127"/>
      <c r="F145" s="127">
        <v>35237719176</v>
      </c>
      <c r="G145" s="127"/>
      <c r="H145" s="130">
        <v>44544374288</v>
      </c>
      <c r="I145" s="119"/>
      <c r="J145" s="3">
        <v>0</v>
      </c>
      <c r="K145" s="3"/>
      <c r="L145" s="119">
        <v>0</v>
      </c>
      <c r="M145" s="147"/>
      <c r="N145" s="119">
        <v>154797</v>
      </c>
      <c r="O145" s="119"/>
      <c r="P145" s="119">
        <v>5449159961</v>
      </c>
      <c r="Q145" s="119"/>
      <c r="R145" s="119">
        <v>1177674</v>
      </c>
      <c r="S145" s="119"/>
      <c r="T145" s="119" t="s">
        <v>591</v>
      </c>
      <c r="U145" s="119"/>
      <c r="V145" s="119">
        <v>31144051685</v>
      </c>
      <c r="W145" s="119"/>
      <c r="X145" s="3">
        <v>36630165418</v>
      </c>
      <c r="Y145" s="147"/>
      <c r="Z145" s="120">
        <f>X145/درآمدها!$J$5</f>
        <v>3.1927613236343959E-3</v>
      </c>
    </row>
    <row r="146" spans="1:26" s="30" customFormat="1">
      <c r="A146" s="30">
        <v>137</v>
      </c>
      <c r="B146" s="146" t="s">
        <v>387</v>
      </c>
      <c r="C146" s="4"/>
      <c r="D146" s="129">
        <v>727402</v>
      </c>
      <c r="E146" s="127"/>
      <c r="F146" s="127">
        <v>32289235658</v>
      </c>
      <c r="G146" s="127"/>
      <c r="H146" s="130">
        <v>26319892080</v>
      </c>
      <c r="I146" s="119"/>
      <c r="J146" s="119">
        <v>0</v>
      </c>
      <c r="K146" s="119"/>
      <c r="L146" s="119">
        <v>0</v>
      </c>
      <c r="M146" s="147"/>
      <c r="N146" s="119">
        <v>9948</v>
      </c>
      <c r="O146" s="119"/>
      <c r="P146" s="119">
        <v>329409305</v>
      </c>
      <c r="Q146" s="119"/>
      <c r="R146" s="119">
        <v>717454</v>
      </c>
      <c r="S146" s="119"/>
      <c r="T146" s="119" t="s">
        <v>592</v>
      </c>
      <c r="U146" s="119"/>
      <c r="V146" s="119">
        <v>31847645841</v>
      </c>
      <c r="W146" s="119"/>
      <c r="X146" s="3">
        <v>24654810594</v>
      </c>
      <c r="Y146" s="147"/>
      <c r="Z146" s="120">
        <f>X146/درآمدها!$J$5</f>
        <v>2.1489645162064545E-3</v>
      </c>
    </row>
    <row r="147" spans="1:26" s="30" customFormat="1">
      <c r="A147" s="30">
        <v>138</v>
      </c>
      <c r="B147" s="4" t="s">
        <v>380</v>
      </c>
      <c r="C147" s="4"/>
      <c r="D147" s="129">
        <v>5406703</v>
      </c>
      <c r="E147" s="127"/>
      <c r="F147" s="127">
        <v>55034611352</v>
      </c>
      <c r="G147" s="127"/>
      <c r="H147" s="130">
        <v>50950573954</v>
      </c>
      <c r="I147" s="119"/>
      <c r="J147" s="119">
        <v>0</v>
      </c>
      <c r="K147" s="119"/>
      <c r="L147" s="119">
        <v>0</v>
      </c>
      <c r="M147" s="147"/>
      <c r="N147" s="119">
        <v>86637</v>
      </c>
      <c r="O147" s="119"/>
      <c r="P147" s="119">
        <v>809041249</v>
      </c>
      <c r="Q147" s="119"/>
      <c r="R147" s="119">
        <v>5320066</v>
      </c>
      <c r="S147" s="119"/>
      <c r="T147" s="119" t="s">
        <v>593</v>
      </c>
      <c r="U147" s="119"/>
      <c r="V147" s="119">
        <v>54152736830</v>
      </c>
      <c r="W147" s="119"/>
      <c r="X147" s="3">
        <v>59124441772</v>
      </c>
      <c r="Y147" s="147"/>
      <c r="Z147" s="120">
        <f>X147/درآمدها!$J$5</f>
        <v>5.1534091865813453E-3</v>
      </c>
    </row>
    <row r="148" spans="1:26" s="30" customFormat="1">
      <c r="A148" s="30">
        <v>139</v>
      </c>
      <c r="B148" s="146" t="s">
        <v>390</v>
      </c>
      <c r="C148" s="4"/>
      <c r="D148" s="129">
        <v>6590660</v>
      </c>
      <c r="E148" s="127"/>
      <c r="F148" s="127">
        <v>31409099440</v>
      </c>
      <c r="G148" s="127"/>
      <c r="H148" s="130">
        <v>31800716815</v>
      </c>
      <c r="I148" s="119"/>
      <c r="J148" s="119">
        <v>13653286</v>
      </c>
      <c r="K148" s="119"/>
      <c r="L148" s="119">
        <v>31729417600</v>
      </c>
      <c r="M148" s="147"/>
      <c r="N148" s="119">
        <v>55552</v>
      </c>
      <c r="O148" s="119"/>
      <c r="P148" s="119">
        <v>265501349</v>
      </c>
      <c r="Q148" s="119"/>
      <c r="R148" s="119">
        <v>20188394</v>
      </c>
      <c r="S148" s="119"/>
      <c r="T148" s="119" t="s">
        <v>594</v>
      </c>
      <c r="U148" s="119"/>
      <c r="V148" s="119">
        <v>62873772949</v>
      </c>
      <c r="W148" s="119"/>
      <c r="X148" s="3">
        <v>68011377388</v>
      </c>
      <c r="Y148" s="147"/>
      <c r="Z148" s="120">
        <f>X148/درآمدها!$J$5</f>
        <v>5.9280129590898621E-3</v>
      </c>
    </row>
    <row r="149" spans="1:26" s="30" customFormat="1">
      <c r="A149" s="30">
        <v>140</v>
      </c>
      <c r="B149" s="146" t="s">
        <v>335</v>
      </c>
      <c r="C149" s="4"/>
      <c r="D149" s="129">
        <v>10574244</v>
      </c>
      <c r="E149" s="127"/>
      <c r="F149" s="127">
        <v>26522668026</v>
      </c>
      <c r="G149" s="127"/>
      <c r="H149" s="130">
        <v>20539133446</v>
      </c>
      <c r="I149" s="119"/>
      <c r="J149" s="119">
        <v>10404802</v>
      </c>
      <c r="K149" s="119"/>
      <c r="L149" s="119">
        <v>0</v>
      </c>
      <c r="M149" s="147"/>
      <c r="N149" s="119">
        <v>169442</v>
      </c>
      <c r="O149" s="119"/>
      <c r="P149" s="119">
        <v>313321151</v>
      </c>
      <c r="Q149" s="119"/>
      <c r="R149" s="119">
        <v>20809604</v>
      </c>
      <c r="S149" s="119"/>
      <c r="T149" s="119" t="s">
        <v>595</v>
      </c>
      <c r="U149" s="119"/>
      <c r="V149" s="119">
        <v>26097668006</v>
      </c>
      <c r="W149" s="119"/>
      <c r="X149" s="3">
        <v>19961784318</v>
      </c>
      <c r="Y149" s="147"/>
      <c r="Z149" s="120">
        <f>X149/درآمدها!$J$5</f>
        <v>1.7399105953784097E-3</v>
      </c>
    </row>
    <row r="150" spans="1:26" s="30" customFormat="1">
      <c r="A150" s="30">
        <v>141</v>
      </c>
      <c r="B150" s="4" t="s">
        <v>293</v>
      </c>
      <c r="C150" s="4"/>
      <c r="D150" s="129">
        <v>1191774</v>
      </c>
      <c r="E150" s="127"/>
      <c r="F150" s="127">
        <v>38899778617</v>
      </c>
      <c r="G150" s="127"/>
      <c r="H150" s="130">
        <v>33182969285</v>
      </c>
      <c r="I150" s="119"/>
      <c r="J150" s="119">
        <v>0</v>
      </c>
      <c r="K150" s="119"/>
      <c r="L150" s="119">
        <v>0</v>
      </c>
      <c r="M150" s="147"/>
      <c r="N150" s="119">
        <v>19095</v>
      </c>
      <c r="O150" s="119"/>
      <c r="P150" s="119">
        <v>520067564</v>
      </c>
      <c r="Q150" s="119"/>
      <c r="R150" s="119">
        <v>1172679</v>
      </c>
      <c r="S150" s="119"/>
      <c r="T150" s="119" t="s">
        <v>596</v>
      </c>
      <c r="U150" s="119"/>
      <c r="V150" s="119">
        <v>38276513407</v>
      </c>
      <c r="W150" s="119"/>
      <c r="X150" s="3">
        <v>37115937674</v>
      </c>
      <c r="Y150" s="147"/>
      <c r="Z150" s="120">
        <f>X150/درآمدها!$J$5</f>
        <v>3.2351022427471797E-3</v>
      </c>
    </row>
    <row r="151" spans="1:26" s="30" customFormat="1">
      <c r="A151" s="30">
        <v>142</v>
      </c>
      <c r="B151" s="146" t="s">
        <v>285</v>
      </c>
      <c r="C151" s="4"/>
      <c r="D151" s="129">
        <v>4711097</v>
      </c>
      <c r="E151" s="127"/>
      <c r="F151" s="129">
        <v>83129543778</v>
      </c>
      <c r="G151" s="127"/>
      <c r="H151" s="130">
        <v>86730381820</v>
      </c>
      <c r="I151" s="119"/>
      <c r="J151" s="119">
        <v>0</v>
      </c>
      <c r="K151" s="119"/>
      <c r="L151" s="119">
        <v>0</v>
      </c>
      <c r="M151" s="147"/>
      <c r="N151" s="119">
        <v>75490</v>
      </c>
      <c r="O151" s="119"/>
      <c r="P151" s="119">
        <v>1363474356</v>
      </c>
      <c r="Q151" s="119"/>
      <c r="R151" s="119">
        <v>4635607</v>
      </c>
      <c r="S151" s="119"/>
      <c r="T151" s="119" t="s">
        <v>597</v>
      </c>
      <c r="U151" s="119"/>
      <c r="V151" s="119">
        <v>81797486879</v>
      </c>
      <c r="W151" s="119"/>
      <c r="X151" s="3">
        <v>92160502770</v>
      </c>
      <c r="Y151" s="147"/>
      <c r="Z151" s="120">
        <f>X151/درآمدها!$J$5</f>
        <v>8.0329009015658003E-3</v>
      </c>
    </row>
    <row r="152" spans="1:26" s="30" customFormat="1">
      <c r="A152" s="30">
        <v>143</v>
      </c>
      <c r="B152" s="146" t="s">
        <v>274</v>
      </c>
      <c r="C152" s="4"/>
      <c r="D152" s="129">
        <v>7503546</v>
      </c>
      <c r="E152" s="127"/>
      <c r="F152" s="127">
        <v>33738134983</v>
      </c>
      <c r="G152" s="127"/>
      <c r="H152" s="130">
        <v>28746600225</v>
      </c>
      <c r="I152" s="119"/>
      <c r="J152" s="119">
        <v>0</v>
      </c>
      <c r="K152" s="119"/>
      <c r="L152" s="119">
        <v>0</v>
      </c>
      <c r="M152" s="147"/>
      <c r="N152" s="119">
        <v>120236</v>
      </c>
      <c r="O152" s="119"/>
      <c r="P152" s="119">
        <v>433468130</v>
      </c>
      <c r="Q152" s="119"/>
      <c r="R152" s="119">
        <v>7383310</v>
      </c>
      <c r="S152" s="119"/>
      <c r="T152" s="119" t="s">
        <v>598</v>
      </c>
      <c r="U152" s="119"/>
      <c r="V152" s="119">
        <v>33197518800</v>
      </c>
      <c r="W152" s="119"/>
      <c r="X152" s="3">
        <v>29643753018</v>
      </c>
      <c r="Y152" s="147"/>
      <c r="Z152" s="120">
        <f>X152/درآمدها!$J$5</f>
        <v>2.5838111033135605E-3</v>
      </c>
    </row>
    <row r="153" spans="1:26" s="30" customFormat="1">
      <c r="A153" s="30">
        <v>144</v>
      </c>
      <c r="B153" s="4" t="s">
        <v>273</v>
      </c>
      <c r="C153" s="4"/>
      <c r="D153" s="129">
        <v>0</v>
      </c>
      <c r="E153" s="127"/>
      <c r="F153" s="127">
        <v>0</v>
      </c>
      <c r="G153" s="127"/>
      <c r="H153" s="130">
        <v>0</v>
      </c>
      <c r="I153" s="119"/>
      <c r="J153" s="119">
        <v>28071673</v>
      </c>
      <c r="K153" s="119"/>
      <c r="L153" s="119">
        <v>30753233137</v>
      </c>
      <c r="M153" s="147"/>
      <c r="N153" s="119">
        <v>0</v>
      </c>
      <c r="O153" s="119"/>
      <c r="P153" s="119">
        <v>0</v>
      </c>
      <c r="Q153" s="119"/>
      <c r="R153" s="119">
        <v>28071673</v>
      </c>
      <c r="S153" s="119"/>
      <c r="T153" s="119" t="s">
        <v>599</v>
      </c>
      <c r="U153" s="119"/>
      <c r="V153" s="119">
        <v>30753233137</v>
      </c>
      <c r="W153" s="119"/>
      <c r="X153" s="3">
        <v>33429766566</v>
      </c>
      <c r="Y153" s="147"/>
      <c r="Z153" s="120">
        <f>X153/درآمدها!$J$5</f>
        <v>2.9138079102859443E-3</v>
      </c>
    </row>
    <row r="154" spans="1:26" s="30" customFormat="1">
      <c r="A154" s="30">
        <v>145</v>
      </c>
      <c r="B154" s="146" t="s">
        <v>265</v>
      </c>
      <c r="C154" s="4"/>
      <c r="D154" s="129">
        <v>2194068</v>
      </c>
      <c r="E154" s="127"/>
      <c r="F154" s="127">
        <v>40585022131</v>
      </c>
      <c r="G154" s="127"/>
      <c r="H154" s="130">
        <v>61635435732</v>
      </c>
      <c r="I154" s="119"/>
      <c r="J154" s="119">
        <v>0</v>
      </c>
      <c r="K154" s="119"/>
      <c r="L154" s="119">
        <v>0</v>
      </c>
      <c r="M154" s="147"/>
      <c r="N154" s="119">
        <v>866259</v>
      </c>
      <c r="O154" s="119"/>
      <c r="P154" s="119">
        <v>24649581224</v>
      </c>
      <c r="Q154" s="119"/>
      <c r="R154" s="119">
        <v>1327809</v>
      </c>
      <c r="S154" s="119"/>
      <c r="T154" s="119" t="s">
        <v>600</v>
      </c>
      <c r="U154" s="119"/>
      <c r="V154" s="119">
        <v>24561297850</v>
      </c>
      <c r="W154" s="119"/>
      <c r="X154" s="3">
        <v>37749384144</v>
      </c>
      <c r="Y154" s="147"/>
      <c r="Z154" s="120">
        <f>X154/درآمدها!$J$5</f>
        <v>3.2903147531721235E-3</v>
      </c>
    </row>
    <row r="155" spans="1:26" s="30" customFormat="1">
      <c r="A155" s="30">
        <v>146</v>
      </c>
      <c r="B155" s="4" t="s">
        <v>253</v>
      </c>
      <c r="C155" s="4"/>
      <c r="D155" s="129">
        <v>15341071</v>
      </c>
      <c r="E155" s="127"/>
      <c r="F155" s="127">
        <v>30973258124</v>
      </c>
      <c r="G155" s="127"/>
      <c r="H155" s="130">
        <v>39024216777</v>
      </c>
      <c r="I155" s="119"/>
      <c r="J155" s="119">
        <v>0</v>
      </c>
      <c r="K155" s="119"/>
      <c r="L155" s="119">
        <v>0</v>
      </c>
      <c r="M155" s="147"/>
      <c r="N155" s="119">
        <v>245685</v>
      </c>
      <c r="O155" s="119"/>
      <c r="P155" s="119">
        <v>600173735</v>
      </c>
      <c r="Q155" s="119"/>
      <c r="R155" s="119">
        <v>15095386</v>
      </c>
      <c r="S155" s="119"/>
      <c r="T155" s="119" t="s">
        <v>601</v>
      </c>
      <c r="U155" s="119"/>
      <c r="V155" s="119">
        <v>30477225942</v>
      </c>
      <c r="W155" s="119"/>
      <c r="X155" s="3">
        <v>40064867773</v>
      </c>
      <c r="Y155" s="147"/>
      <c r="Z155" s="120">
        <f>X155/درآمدها!$J$5</f>
        <v>3.4921371171122823E-3</v>
      </c>
    </row>
    <row r="156" spans="1:26" s="30" customFormat="1">
      <c r="A156" s="30">
        <v>147</v>
      </c>
      <c r="B156" s="146" t="s">
        <v>261</v>
      </c>
      <c r="C156" s="4"/>
      <c r="D156" s="129">
        <v>374873</v>
      </c>
      <c r="E156" s="127"/>
      <c r="F156" s="127">
        <v>9053345885</v>
      </c>
      <c r="G156" s="127"/>
      <c r="H156" s="130">
        <v>7665256344</v>
      </c>
      <c r="I156" s="119"/>
      <c r="J156" s="119">
        <v>186845</v>
      </c>
      <c r="K156" s="119"/>
      <c r="L156" s="119">
        <v>0</v>
      </c>
      <c r="M156" s="147"/>
      <c r="N156" s="119">
        <v>5815</v>
      </c>
      <c r="O156" s="119"/>
      <c r="P156" s="119">
        <v>118550446</v>
      </c>
      <c r="Q156" s="119"/>
      <c r="R156" s="119">
        <v>555903</v>
      </c>
      <c r="S156" s="119"/>
      <c r="T156" s="119" t="s">
        <v>602</v>
      </c>
      <c r="U156" s="119"/>
      <c r="V156" s="119">
        <v>8912911107</v>
      </c>
      <c r="W156" s="119"/>
      <c r="X156" s="3">
        <v>8509968811</v>
      </c>
      <c r="Y156" s="147"/>
      <c r="Z156" s="120">
        <f>X156/درآمدها!$J$5</f>
        <v>7.4174656256791971E-4</v>
      </c>
    </row>
    <row r="157" spans="1:26" s="30" customFormat="1">
      <c r="A157" s="30">
        <v>148</v>
      </c>
      <c r="B157" s="4" t="s">
        <v>225</v>
      </c>
      <c r="C157" s="4"/>
      <c r="D157" s="129">
        <v>56776</v>
      </c>
      <c r="E157" s="127"/>
      <c r="F157" s="127">
        <v>412422177</v>
      </c>
      <c r="G157" s="127"/>
      <c r="H157" s="130">
        <v>630414505</v>
      </c>
      <c r="I157" s="119"/>
      <c r="J157" s="119">
        <v>1005027</v>
      </c>
      <c r="K157" s="119"/>
      <c r="L157" s="119">
        <v>0</v>
      </c>
      <c r="M157" s="147"/>
      <c r="N157" s="119">
        <v>56776</v>
      </c>
      <c r="O157" s="119"/>
      <c r="P157" s="119">
        <v>615051073</v>
      </c>
      <c r="Q157" s="119"/>
      <c r="R157" s="119">
        <v>1005027</v>
      </c>
      <c r="S157" s="119"/>
      <c r="T157" s="119" t="s">
        <v>603</v>
      </c>
      <c r="U157" s="119"/>
      <c r="V157" s="119">
        <v>7300539382</v>
      </c>
      <c r="W157" s="119"/>
      <c r="X157" s="3">
        <v>11149365519</v>
      </c>
      <c r="Y157" s="147"/>
      <c r="Z157" s="120">
        <f>X157/درآمدها!$J$5</f>
        <v>9.7180186346179317E-4</v>
      </c>
    </row>
    <row r="158" spans="1:26" s="30" customFormat="1">
      <c r="A158" s="30">
        <v>149</v>
      </c>
      <c r="B158" s="146" t="s">
        <v>226</v>
      </c>
      <c r="C158" s="4"/>
      <c r="D158" s="129">
        <v>4580443</v>
      </c>
      <c r="E158" s="127"/>
      <c r="F158" s="127">
        <v>52448983427</v>
      </c>
      <c r="G158" s="127"/>
      <c r="H158" s="130">
        <v>53818698286</v>
      </c>
      <c r="I158" s="119"/>
      <c r="J158" s="119">
        <v>0</v>
      </c>
      <c r="K158" s="119"/>
      <c r="L158" s="119">
        <v>0</v>
      </c>
      <c r="M158" s="147"/>
      <c r="N158" s="119">
        <v>61851</v>
      </c>
      <c r="O158" s="119"/>
      <c r="P158" s="119">
        <v>697193779</v>
      </c>
      <c r="Q158" s="119"/>
      <c r="R158" s="119">
        <v>4518592</v>
      </c>
      <c r="S158" s="119"/>
      <c r="T158" s="119" t="s">
        <v>604</v>
      </c>
      <c r="U158" s="119"/>
      <c r="V158" s="119">
        <v>51740750168</v>
      </c>
      <c r="W158" s="119"/>
      <c r="X158" s="3">
        <v>54978486066</v>
      </c>
      <c r="Y158" s="147"/>
      <c r="Z158" s="120">
        <f>X158/درآمدها!$J$5</f>
        <v>4.7920390732726706E-3</v>
      </c>
    </row>
    <row r="159" spans="1:26" s="30" customFormat="1">
      <c r="A159" s="30">
        <v>150</v>
      </c>
      <c r="B159" s="146" t="s">
        <v>227</v>
      </c>
      <c r="C159" s="4"/>
      <c r="D159" s="129">
        <v>1078834</v>
      </c>
      <c r="E159" s="127"/>
      <c r="F159" s="127">
        <v>21053348928</v>
      </c>
      <c r="G159" s="127"/>
      <c r="H159" s="130">
        <v>20440228716</v>
      </c>
      <c r="I159" s="119"/>
      <c r="J159" s="119">
        <v>1587578</v>
      </c>
      <c r="K159" s="119"/>
      <c r="L159" s="119">
        <v>0</v>
      </c>
      <c r="M159" s="147"/>
      <c r="N159" s="119">
        <v>9092</v>
      </c>
      <c r="O159" s="119"/>
      <c r="P159" s="119">
        <v>168519453</v>
      </c>
      <c r="Q159" s="119"/>
      <c r="R159" s="119">
        <v>2657320</v>
      </c>
      <c r="S159" s="119"/>
      <c r="T159" s="119" t="s">
        <v>605</v>
      </c>
      <c r="U159" s="119"/>
      <c r="V159" s="119">
        <v>20875919363</v>
      </c>
      <c r="W159" s="119"/>
      <c r="X159" s="3">
        <v>21184901749</v>
      </c>
      <c r="Y159" s="147"/>
      <c r="Z159" s="120">
        <f>X159/درآمدها!$J$5</f>
        <v>1.8465200519123103E-3</v>
      </c>
    </row>
    <row r="160" spans="1:26" s="30" customFormat="1">
      <c r="A160" s="30">
        <v>151</v>
      </c>
      <c r="B160" s="146" t="s">
        <v>228</v>
      </c>
      <c r="C160" s="4"/>
      <c r="D160" s="129">
        <v>8705379</v>
      </c>
      <c r="E160" s="127"/>
      <c r="F160" s="127">
        <v>36062374680</v>
      </c>
      <c r="G160" s="127"/>
      <c r="H160" s="130">
        <v>30287536987</v>
      </c>
      <c r="I160" s="119"/>
      <c r="J160" s="119">
        <v>1713177</v>
      </c>
      <c r="K160" s="119"/>
      <c r="L160" s="119">
        <v>0</v>
      </c>
      <c r="M160" s="147"/>
      <c r="N160" s="119">
        <v>139494</v>
      </c>
      <c r="O160" s="119"/>
      <c r="P160" s="119">
        <v>483913581</v>
      </c>
      <c r="Q160" s="119"/>
      <c r="R160" s="119">
        <v>10279062</v>
      </c>
      <c r="S160" s="119"/>
      <c r="T160" s="119" t="s">
        <v>606</v>
      </c>
      <c r="U160" s="119"/>
      <c r="V160" s="119">
        <v>35484515302</v>
      </c>
      <c r="W160" s="119"/>
      <c r="X160" s="3">
        <v>32319222703</v>
      </c>
      <c r="Y160" s="147"/>
      <c r="Z160" s="120">
        <f>X160/درآمدها!$J$5</f>
        <v>2.8170105998308955E-3</v>
      </c>
    </row>
    <row r="161" spans="1:26" s="30" customFormat="1">
      <c r="A161" s="30">
        <v>152</v>
      </c>
      <c r="B161" s="4" t="s">
        <v>166</v>
      </c>
      <c r="C161" s="4"/>
      <c r="D161" s="129">
        <v>45680062</v>
      </c>
      <c r="E161" s="127"/>
      <c r="F161" s="127">
        <v>58930659396</v>
      </c>
      <c r="G161" s="127"/>
      <c r="H161" s="130">
        <v>51038890573</v>
      </c>
      <c r="I161" s="119"/>
      <c r="J161" s="119">
        <v>0</v>
      </c>
      <c r="K161" s="119"/>
      <c r="L161" s="119">
        <v>0</v>
      </c>
      <c r="M161" s="147"/>
      <c r="N161" s="119">
        <v>731897</v>
      </c>
      <c r="O161" s="119"/>
      <c r="P161" s="119">
        <v>785849653</v>
      </c>
      <c r="Q161" s="119"/>
      <c r="R161" s="119">
        <v>44948165</v>
      </c>
      <c r="S161" s="119"/>
      <c r="T161" s="119" t="s">
        <v>467</v>
      </c>
      <c r="U161" s="119"/>
      <c r="V161" s="119">
        <v>57986458119</v>
      </c>
      <c r="W161" s="119"/>
      <c r="X161" s="3">
        <v>53348783765</v>
      </c>
      <c r="Y161" s="147"/>
      <c r="Z161" s="120">
        <f>X161/درآمدها!$J$5</f>
        <v>4.6499908347158794E-3</v>
      </c>
    </row>
    <row r="162" spans="1:26" s="30" customFormat="1">
      <c r="A162" s="30">
        <v>153</v>
      </c>
      <c r="B162" s="146" t="s">
        <v>165</v>
      </c>
      <c r="C162" s="4"/>
      <c r="D162" s="129">
        <v>694600</v>
      </c>
      <c r="E162" s="127"/>
      <c r="F162" s="127">
        <v>6142057792</v>
      </c>
      <c r="G162" s="127"/>
      <c r="H162" s="130">
        <v>5385643617</v>
      </c>
      <c r="I162" s="119"/>
      <c r="J162" s="119">
        <v>0</v>
      </c>
      <c r="K162" s="119"/>
      <c r="L162" s="119">
        <v>0</v>
      </c>
      <c r="M162" s="147"/>
      <c r="N162" s="119">
        <v>10777</v>
      </c>
      <c r="O162" s="119"/>
      <c r="P162" s="119">
        <v>77725493</v>
      </c>
      <c r="Q162" s="119"/>
      <c r="R162" s="119">
        <v>683823</v>
      </c>
      <c r="S162" s="119"/>
      <c r="T162" s="119" t="s">
        <v>607</v>
      </c>
      <c r="U162" s="119"/>
      <c r="V162" s="119">
        <v>6046761281</v>
      </c>
      <c r="W162" s="119"/>
      <c r="X162" s="3">
        <v>6688781855</v>
      </c>
      <c r="Y162" s="147"/>
      <c r="Z162" s="120">
        <f>X162/درآمدها!$J$5</f>
        <v>5.8300812363728464E-4</v>
      </c>
    </row>
    <row r="163" spans="1:26" s="30" customFormat="1" ht="40.15" customHeight="1">
      <c r="A163" s="30">
        <v>154</v>
      </c>
      <c r="B163" s="146" t="s">
        <v>164</v>
      </c>
      <c r="C163" s="4"/>
      <c r="D163" s="129">
        <v>24308353</v>
      </c>
      <c r="E163" s="127"/>
      <c r="F163" s="127">
        <v>105167195269</v>
      </c>
      <c r="G163" s="127"/>
      <c r="H163" s="130">
        <v>91822129541</v>
      </c>
      <c r="I163" s="119"/>
      <c r="J163" s="119">
        <v>0</v>
      </c>
      <c r="K163" s="119"/>
      <c r="L163" s="119">
        <v>0</v>
      </c>
      <c r="M163" s="147"/>
      <c r="N163" s="119">
        <v>341351</v>
      </c>
      <c r="O163" s="119"/>
      <c r="P163" s="119">
        <v>1231277310</v>
      </c>
      <c r="Q163" s="119"/>
      <c r="R163" s="119">
        <v>23967002</v>
      </c>
      <c r="S163" s="119"/>
      <c r="T163" s="119" t="s">
        <v>608</v>
      </c>
      <c r="U163" s="119"/>
      <c r="V163" s="119">
        <v>103690380806</v>
      </c>
      <c r="W163" s="119"/>
      <c r="X163" s="3">
        <v>96631759664</v>
      </c>
      <c r="Y163" s="147"/>
      <c r="Z163" s="120">
        <f>X163/درآمدها!$J$5</f>
        <v>8.422624942292678E-3</v>
      </c>
    </row>
    <row r="164" spans="1:26" s="30" customFormat="1">
      <c r="A164" s="30">
        <v>155</v>
      </c>
      <c r="B164" s="146" t="s">
        <v>163</v>
      </c>
      <c r="C164" s="4"/>
      <c r="D164" s="129">
        <v>1315709</v>
      </c>
      <c r="E164" s="127"/>
      <c r="F164" s="127">
        <v>9084425908</v>
      </c>
      <c r="G164" s="127"/>
      <c r="H164" s="130">
        <v>6446543144</v>
      </c>
      <c r="I164" s="119"/>
      <c r="J164" s="119">
        <v>196260</v>
      </c>
      <c r="K164" s="119"/>
      <c r="L164" s="119">
        <v>0</v>
      </c>
      <c r="M164" s="147"/>
      <c r="N164" s="119">
        <v>20387</v>
      </c>
      <c r="O164" s="119"/>
      <c r="P164" s="119">
        <v>99405653</v>
      </c>
      <c r="Q164" s="119"/>
      <c r="R164" s="119">
        <v>1491582</v>
      </c>
      <c r="S164" s="119"/>
      <c r="T164" s="119" t="s">
        <v>609</v>
      </c>
      <c r="U164" s="119"/>
      <c r="V164" s="119">
        <v>8943662114</v>
      </c>
      <c r="W164" s="119"/>
      <c r="X164" s="3">
        <v>6438070250</v>
      </c>
      <c r="Y164" s="147"/>
      <c r="Z164" s="120">
        <f>X164/درآمدها!$J$5</f>
        <v>5.6115557924672722E-4</v>
      </c>
    </row>
    <row r="165" spans="1:26" s="30" customFormat="1">
      <c r="A165" s="30">
        <v>156</v>
      </c>
      <c r="B165" s="146" t="s">
        <v>162</v>
      </c>
      <c r="C165" s="4"/>
      <c r="D165" s="129">
        <v>6883867</v>
      </c>
      <c r="E165" s="127"/>
      <c r="F165" s="127">
        <v>25286053214</v>
      </c>
      <c r="G165" s="127"/>
      <c r="H165" s="130">
        <v>46258058024</v>
      </c>
      <c r="I165" s="119"/>
      <c r="J165" s="119">
        <v>14510467</v>
      </c>
      <c r="K165" s="119"/>
      <c r="L165" s="119">
        <v>0</v>
      </c>
      <c r="M165" s="147"/>
      <c r="N165" s="119">
        <v>1309528</v>
      </c>
      <c r="O165" s="119"/>
      <c r="P165" s="119">
        <v>8563225065</v>
      </c>
      <c r="Q165" s="119"/>
      <c r="R165" s="3">
        <v>20084806</v>
      </c>
      <c r="S165" s="119"/>
      <c r="T165" s="119" t="s">
        <v>610</v>
      </c>
      <c r="U165" s="119"/>
      <c r="V165" s="119">
        <v>20475850651</v>
      </c>
      <c r="W165" s="119"/>
      <c r="X165" s="3">
        <v>37513731232</v>
      </c>
      <c r="Y165" s="147"/>
      <c r="Z165" s="120">
        <f>X165/درآمدها!$J$5</f>
        <v>3.2697747557506075E-3</v>
      </c>
    </row>
    <row r="166" spans="1:26" s="30" customFormat="1">
      <c r="A166" s="30">
        <v>157</v>
      </c>
      <c r="B166" s="146" t="s">
        <v>161</v>
      </c>
      <c r="C166" s="4"/>
      <c r="D166" s="129">
        <v>16522891</v>
      </c>
      <c r="E166" s="127"/>
      <c r="F166" s="127">
        <v>30767129751</v>
      </c>
      <c r="G166" s="127"/>
      <c r="H166" s="130">
        <v>27100556670</v>
      </c>
      <c r="I166" s="119"/>
      <c r="J166" s="119">
        <v>0</v>
      </c>
      <c r="K166" s="119"/>
      <c r="L166" s="119">
        <v>0</v>
      </c>
      <c r="M166" s="147"/>
      <c r="N166" s="119">
        <v>264765</v>
      </c>
      <c r="O166" s="119"/>
      <c r="P166" s="119">
        <v>406923643</v>
      </c>
      <c r="Q166" s="119"/>
      <c r="R166" s="119">
        <v>16258126</v>
      </c>
      <c r="S166" s="119"/>
      <c r="T166" s="119" t="s">
        <v>611</v>
      </c>
      <c r="U166" s="119"/>
      <c r="V166" s="119">
        <v>30274113177</v>
      </c>
      <c r="W166" s="119"/>
      <c r="X166" s="3">
        <v>27296587967</v>
      </c>
      <c r="Y166" s="147"/>
      <c r="Z166" s="120">
        <f>X166/درآمدها!$J$5</f>
        <v>2.3792273208079907E-3</v>
      </c>
    </row>
    <row r="167" spans="1:26" s="30" customFormat="1">
      <c r="A167" s="30">
        <v>158</v>
      </c>
      <c r="B167" s="146" t="s">
        <v>160</v>
      </c>
      <c r="C167" s="4"/>
      <c r="D167" s="129">
        <v>1816693</v>
      </c>
      <c r="E167" s="127"/>
      <c r="F167" s="127">
        <v>10144704265</v>
      </c>
      <c r="G167" s="127"/>
      <c r="H167" s="130">
        <v>21363603899</v>
      </c>
      <c r="I167" s="119"/>
      <c r="J167" s="119">
        <v>0</v>
      </c>
      <c r="K167" s="119"/>
      <c r="L167" s="119">
        <v>0</v>
      </c>
      <c r="M167" s="147"/>
      <c r="N167" s="119">
        <v>18093</v>
      </c>
      <c r="O167" s="119"/>
      <c r="P167" s="119">
        <v>188029326</v>
      </c>
      <c r="Q167" s="119"/>
      <c r="R167" s="119">
        <v>1798600</v>
      </c>
      <c r="S167" s="119"/>
      <c r="T167" s="119" t="s">
        <v>612</v>
      </c>
      <c r="U167" s="119"/>
      <c r="V167" s="119">
        <v>10043670060</v>
      </c>
      <c r="W167" s="119"/>
      <c r="X167" s="3">
        <v>17771709403</v>
      </c>
      <c r="Y167" s="147"/>
      <c r="Z167" s="120">
        <f>X167/درآمدها!$J$5</f>
        <v>1.5490191155098027E-3</v>
      </c>
    </row>
    <row r="168" spans="1:26" s="30" customFormat="1">
      <c r="A168" s="30">
        <v>159</v>
      </c>
      <c r="B168" s="146" t="s">
        <v>159</v>
      </c>
      <c r="C168" s="4"/>
      <c r="D168" s="129">
        <v>312749</v>
      </c>
      <c r="E168" s="127"/>
      <c r="F168" s="127">
        <v>6168943503</v>
      </c>
      <c r="G168" s="127"/>
      <c r="H168" s="130">
        <v>5714124081</v>
      </c>
      <c r="I168" s="119"/>
      <c r="J168" s="119">
        <v>1500000</v>
      </c>
      <c r="K168" s="119"/>
      <c r="L168" s="119">
        <v>27120005257</v>
      </c>
      <c r="M168" s="147"/>
      <c r="N168" s="119">
        <v>4852</v>
      </c>
      <c r="O168" s="119"/>
      <c r="P168" s="119">
        <v>85692578</v>
      </c>
      <c r="Q168" s="119"/>
      <c r="R168" s="119">
        <v>1807897</v>
      </c>
      <c r="S168" s="119"/>
      <c r="T168" s="119" t="s">
        <v>613</v>
      </c>
      <c r="U168" s="119"/>
      <c r="V168" s="119">
        <v>33193243534</v>
      </c>
      <c r="W168" s="119"/>
      <c r="X168" s="3">
        <v>30856894025</v>
      </c>
      <c r="Y168" s="147"/>
      <c r="Z168" s="120">
        <f>X168/درآمدها!$J$5</f>
        <v>2.6895509940037935E-3</v>
      </c>
    </row>
    <row r="169" spans="1:26" s="30" customFormat="1">
      <c r="A169" s="30">
        <v>160</v>
      </c>
      <c r="B169" s="146" t="s">
        <v>158</v>
      </c>
      <c r="C169" s="4"/>
      <c r="D169" s="129">
        <v>8743425</v>
      </c>
      <c r="E169" s="148"/>
      <c r="F169" s="127">
        <v>96650119567</v>
      </c>
      <c r="G169" s="127"/>
      <c r="H169" s="130">
        <v>92389599238</v>
      </c>
      <c r="I169" s="127"/>
      <c r="J169" s="119">
        <v>0</v>
      </c>
      <c r="K169" s="119"/>
      <c r="L169" s="119">
        <v>0</v>
      </c>
      <c r="M169" s="147"/>
      <c r="N169" s="119">
        <v>261882</v>
      </c>
      <c r="O169" s="119"/>
      <c r="P169" s="119">
        <v>2827377465</v>
      </c>
      <c r="Q169" s="119"/>
      <c r="R169" s="4">
        <v>8481543</v>
      </c>
      <c r="S169" s="4"/>
      <c r="T169" s="119" t="s">
        <v>614</v>
      </c>
      <c r="U169" s="119"/>
      <c r="V169" s="119">
        <v>93755266965</v>
      </c>
      <c r="W169" s="119"/>
      <c r="X169" s="3">
        <v>93079099125</v>
      </c>
      <c r="Y169" s="147"/>
      <c r="Z169" s="120">
        <f>X169/درآمدها!$J$5</f>
        <v>8.1129676684178649E-3</v>
      </c>
    </row>
    <row r="170" spans="1:26" s="30" customFormat="1">
      <c r="A170" s="30">
        <v>161</v>
      </c>
      <c r="B170" s="4" t="s">
        <v>157</v>
      </c>
      <c r="C170" s="4"/>
      <c r="D170" s="129">
        <v>2998433</v>
      </c>
      <c r="E170" s="127"/>
      <c r="F170" s="127">
        <v>63974160563</v>
      </c>
      <c r="G170" s="127"/>
      <c r="H170" s="130">
        <v>53143961136</v>
      </c>
      <c r="I170" s="119"/>
      <c r="J170" s="119">
        <v>0</v>
      </c>
      <c r="K170" s="119"/>
      <c r="L170" s="119">
        <v>0</v>
      </c>
      <c r="M170" s="147"/>
      <c r="N170" s="119">
        <v>32076</v>
      </c>
      <c r="O170" s="119"/>
      <c r="P170" s="119">
        <v>563651823</v>
      </c>
      <c r="Q170" s="119"/>
      <c r="R170" s="119">
        <v>2966357</v>
      </c>
      <c r="S170" s="119"/>
      <c r="T170" s="119" t="s">
        <v>615</v>
      </c>
      <c r="U170" s="119"/>
      <c r="V170" s="119">
        <v>63289791370</v>
      </c>
      <c r="W170" s="119"/>
      <c r="X170" s="3">
        <v>60183113462</v>
      </c>
      <c r="Y170" s="147"/>
      <c r="Z170" s="120">
        <f>X170/درآمدها!$J$5</f>
        <v>5.2456852106638812E-3</v>
      </c>
    </row>
    <row r="171" spans="1:26" s="30" customFormat="1">
      <c r="A171" s="30">
        <v>162</v>
      </c>
      <c r="B171" s="146" t="s">
        <v>156</v>
      </c>
      <c r="C171" s="4"/>
      <c r="D171" s="129">
        <v>378787</v>
      </c>
      <c r="E171" s="127"/>
      <c r="F171" s="127">
        <v>4224637676</v>
      </c>
      <c r="G171" s="127"/>
      <c r="H171" s="130">
        <v>7041171168</v>
      </c>
      <c r="I171" s="119"/>
      <c r="J171" s="119">
        <v>0</v>
      </c>
      <c r="K171" s="119"/>
      <c r="L171" s="119">
        <v>0</v>
      </c>
      <c r="M171" s="147"/>
      <c r="N171" s="119">
        <v>378787</v>
      </c>
      <c r="O171" s="119"/>
      <c r="P171" s="119">
        <v>7265297671</v>
      </c>
      <c r="Q171" s="119"/>
      <c r="R171" s="119">
        <v>0</v>
      </c>
      <c r="S171" s="119"/>
      <c r="T171" s="119"/>
      <c r="U171" s="119"/>
      <c r="V171" s="119">
        <v>0</v>
      </c>
      <c r="W171" s="119"/>
      <c r="X171" s="3">
        <v>0</v>
      </c>
      <c r="Y171" s="147"/>
      <c r="Z171" s="120">
        <f>X171/درآمدها!$J$5</f>
        <v>0</v>
      </c>
    </row>
    <row r="172" spans="1:26" s="30" customFormat="1">
      <c r="A172" s="30">
        <v>163</v>
      </c>
      <c r="B172" s="146" t="s">
        <v>155</v>
      </c>
      <c r="C172" s="4"/>
      <c r="D172" s="129">
        <v>1146592</v>
      </c>
      <c r="E172" s="127"/>
      <c r="F172" s="127">
        <v>47025285352</v>
      </c>
      <c r="G172" s="127"/>
      <c r="H172" s="130">
        <v>54389813789</v>
      </c>
      <c r="I172" s="119"/>
      <c r="J172" s="119">
        <v>9726074</v>
      </c>
      <c r="K172" s="119"/>
      <c r="L172" s="119">
        <v>0</v>
      </c>
      <c r="M172" s="147"/>
      <c r="N172" s="119">
        <v>18372</v>
      </c>
      <c r="O172" s="119"/>
      <c r="P172" s="119">
        <v>844567705</v>
      </c>
      <c r="Q172" s="119"/>
      <c r="R172" s="119">
        <v>10854294</v>
      </c>
      <c r="S172" s="119"/>
      <c r="T172" s="119" t="s">
        <v>616</v>
      </c>
      <c r="U172" s="119"/>
      <c r="V172" s="119">
        <v>46271792791</v>
      </c>
      <c r="W172" s="119"/>
      <c r="X172" s="3">
        <v>52991208298</v>
      </c>
      <c r="Y172" s="147"/>
      <c r="Z172" s="120">
        <f>X172/درآمدها!$J$5</f>
        <v>4.6188238140843791E-3</v>
      </c>
    </row>
    <row r="173" spans="1:26" s="30" customFormat="1">
      <c r="A173" s="30">
        <v>164</v>
      </c>
      <c r="B173" s="146" t="s">
        <v>154</v>
      </c>
      <c r="C173" s="4"/>
      <c r="D173" s="129">
        <v>8653469</v>
      </c>
      <c r="E173" s="127"/>
      <c r="F173" s="127">
        <v>41752040443</v>
      </c>
      <c r="G173" s="127"/>
      <c r="H173" s="130">
        <v>40283076369</v>
      </c>
      <c r="I173" s="119"/>
      <c r="J173" s="119">
        <v>0</v>
      </c>
      <c r="K173" s="119"/>
      <c r="L173" s="119">
        <v>0</v>
      </c>
      <c r="M173" s="147"/>
      <c r="N173" s="119">
        <v>138663</v>
      </c>
      <c r="O173" s="119"/>
      <c r="P173" s="119">
        <v>622208249</v>
      </c>
      <c r="Q173" s="119"/>
      <c r="R173" s="119">
        <v>8514806</v>
      </c>
      <c r="S173" s="119"/>
      <c r="T173" s="119" t="s">
        <v>617</v>
      </c>
      <c r="U173" s="119"/>
      <c r="V173" s="119">
        <v>41083006651</v>
      </c>
      <c r="W173" s="119"/>
      <c r="X173" s="3">
        <v>45283164541</v>
      </c>
      <c r="Y173" s="147"/>
      <c r="Z173" s="120">
        <f>X173/درآمدها!$J$5</f>
        <v>3.9469747053676087E-3</v>
      </c>
    </row>
    <row r="174" spans="1:26" s="30" customFormat="1">
      <c r="A174" s="30">
        <v>165</v>
      </c>
      <c r="B174" s="146" t="s">
        <v>153</v>
      </c>
      <c r="C174" s="4"/>
      <c r="D174" s="129">
        <v>9402539</v>
      </c>
      <c r="E174" s="127"/>
      <c r="F174" s="127">
        <v>49417138495</v>
      </c>
      <c r="G174" s="127"/>
      <c r="H174" s="130">
        <v>54864506155</v>
      </c>
      <c r="I174" s="119"/>
      <c r="J174" s="119">
        <v>0</v>
      </c>
      <c r="K174" s="119"/>
      <c r="L174" s="119">
        <v>0</v>
      </c>
      <c r="M174" s="147"/>
      <c r="N174" s="119">
        <v>150594</v>
      </c>
      <c r="O174" s="119"/>
      <c r="P174" s="119">
        <v>827057012</v>
      </c>
      <c r="Q174" s="119"/>
      <c r="R174" s="119">
        <v>9251945</v>
      </c>
      <c r="S174" s="119"/>
      <c r="T174" s="119" t="s">
        <v>618</v>
      </c>
      <c r="U174" s="119"/>
      <c r="V174" s="119">
        <v>48625658178</v>
      </c>
      <c r="W174" s="119"/>
      <c r="X174" s="3">
        <v>58308320184</v>
      </c>
      <c r="Y174" s="147"/>
      <c r="Z174" s="120">
        <f>X174/درآمدها!$J$5</f>
        <v>5.0822743333308858E-3</v>
      </c>
    </row>
    <row r="175" spans="1:26" s="30" customFormat="1">
      <c r="A175" s="30">
        <v>166</v>
      </c>
      <c r="B175" s="146" t="s">
        <v>152</v>
      </c>
      <c r="C175" s="4"/>
      <c r="D175" s="129">
        <v>1085460</v>
      </c>
      <c r="E175" s="127"/>
      <c r="F175" s="127">
        <v>31515614466</v>
      </c>
      <c r="G175" s="127"/>
      <c r="H175" s="130">
        <v>31075243578</v>
      </c>
      <c r="I175" s="119"/>
      <c r="J175" s="119">
        <v>0</v>
      </c>
      <c r="K175" s="119"/>
      <c r="L175" s="119">
        <v>0</v>
      </c>
      <c r="M175" s="147"/>
      <c r="N175" s="119">
        <v>17392</v>
      </c>
      <c r="O175" s="119"/>
      <c r="P175" s="119">
        <v>488443325</v>
      </c>
      <c r="Q175" s="119"/>
      <c r="R175" s="119">
        <v>1068068</v>
      </c>
      <c r="S175" s="119"/>
      <c r="T175" s="119" t="s">
        <v>619</v>
      </c>
      <c r="U175" s="119"/>
      <c r="V175" s="119">
        <v>31010649228</v>
      </c>
      <c r="W175" s="119"/>
      <c r="X175" s="3">
        <v>30195117593</v>
      </c>
      <c r="Y175" s="147"/>
      <c r="Z175" s="120">
        <f>X175/درآمدها!$J$5</f>
        <v>2.631869185230304E-3</v>
      </c>
    </row>
    <row r="176" spans="1:26" s="30" customFormat="1">
      <c r="A176" s="30">
        <v>167</v>
      </c>
      <c r="B176" s="146" t="s">
        <v>151</v>
      </c>
      <c r="C176" s="4"/>
      <c r="D176" s="129">
        <v>7770677</v>
      </c>
      <c r="E176" s="127"/>
      <c r="F176" s="127">
        <v>136454213840</v>
      </c>
      <c r="G176" s="127"/>
      <c r="H176" s="130">
        <v>134791503687</v>
      </c>
      <c r="I176" s="119"/>
      <c r="J176" s="119">
        <v>0</v>
      </c>
      <c r="K176" s="119"/>
      <c r="L176" s="119">
        <v>0</v>
      </c>
      <c r="M176" s="147"/>
      <c r="N176" s="119">
        <v>292417</v>
      </c>
      <c r="O176" s="119"/>
      <c r="P176" s="119">
        <v>5051583546</v>
      </c>
      <c r="Q176" s="119"/>
      <c r="R176" s="119">
        <v>7478260</v>
      </c>
      <c r="S176" s="119"/>
      <c r="T176" s="119" t="s">
        <v>620</v>
      </c>
      <c r="U176" s="119"/>
      <c r="V176" s="119">
        <v>131319328958</v>
      </c>
      <c r="W176" s="119"/>
      <c r="X176" s="3">
        <v>131354616120</v>
      </c>
      <c r="Y176" s="147"/>
      <c r="Z176" s="120">
        <f>X176/درآمدها!$J$5</f>
        <v>1.1449141254019416E-2</v>
      </c>
    </row>
    <row r="177" spans="1:26" s="30" customFormat="1">
      <c r="A177" s="30">
        <v>168</v>
      </c>
      <c r="B177" s="146" t="s">
        <v>150</v>
      </c>
      <c r="C177" s="4"/>
      <c r="D177" s="129">
        <v>977612</v>
      </c>
      <c r="E177" s="127"/>
      <c r="F177" s="127">
        <v>19883058786</v>
      </c>
      <c r="G177" s="127"/>
      <c r="H177" s="130">
        <v>21311468930</v>
      </c>
      <c r="I177" s="119"/>
      <c r="J177" s="119">
        <v>0</v>
      </c>
      <c r="K177" s="119"/>
      <c r="L177" s="119">
        <v>0</v>
      </c>
      <c r="M177" s="147"/>
      <c r="N177" s="119">
        <v>15664</v>
      </c>
      <c r="O177" s="119"/>
      <c r="P177" s="119">
        <v>334385111</v>
      </c>
      <c r="Q177" s="119"/>
      <c r="R177" s="119">
        <v>961948</v>
      </c>
      <c r="S177" s="119"/>
      <c r="T177" s="119" t="s">
        <v>621</v>
      </c>
      <c r="U177" s="119"/>
      <c r="V177" s="119">
        <v>19564478170</v>
      </c>
      <c r="W177" s="119"/>
      <c r="X177" s="3">
        <v>23226690908</v>
      </c>
      <c r="Y177" s="147"/>
      <c r="Z177" s="120">
        <f>X177/درآمدها!$J$5</f>
        <v>2.0244866371974478E-3</v>
      </c>
    </row>
    <row r="178" spans="1:26" s="30" customFormat="1">
      <c r="A178" s="30">
        <v>169</v>
      </c>
      <c r="B178" s="4" t="s">
        <v>422</v>
      </c>
      <c r="C178" s="4"/>
      <c r="D178" s="129">
        <v>18025712</v>
      </c>
      <c r="E178" s="127"/>
      <c r="F178" s="127">
        <v>34237930524</v>
      </c>
      <c r="G178" s="127"/>
      <c r="H178" s="130">
        <v>30998934098</v>
      </c>
      <c r="I178" s="119"/>
      <c r="J178" s="119">
        <v>0</v>
      </c>
      <c r="K178" s="119"/>
      <c r="L178" s="119">
        <v>0</v>
      </c>
      <c r="M178" s="147"/>
      <c r="N178" s="119">
        <v>288846</v>
      </c>
      <c r="O178" s="119"/>
      <c r="P178" s="119">
        <v>484269244</v>
      </c>
      <c r="Q178" s="119"/>
      <c r="R178" s="119">
        <v>17736866</v>
      </c>
      <c r="S178" s="119"/>
      <c r="T178" s="119" t="s">
        <v>622</v>
      </c>
      <c r="U178" s="119"/>
      <c r="V178" s="119">
        <v>33689298143</v>
      </c>
      <c r="W178" s="119"/>
      <c r="X178" s="3">
        <v>32265336920</v>
      </c>
      <c r="Y178" s="147"/>
      <c r="Z178" s="120">
        <f>X178/درآمدها!$J$5</f>
        <v>2.8123138030271438E-3</v>
      </c>
    </row>
    <row r="179" spans="1:26" s="30" customFormat="1">
      <c r="A179" s="30">
        <v>170</v>
      </c>
      <c r="B179" s="146" t="s">
        <v>423</v>
      </c>
      <c r="C179" s="4"/>
      <c r="D179" s="129">
        <v>12947866</v>
      </c>
      <c r="E179" s="127"/>
      <c r="F179" s="127">
        <v>32729123531</v>
      </c>
      <c r="G179" s="127"/>
      <c r="H179" s="130">
        <v>30490987267</v>
      </c>
      <c r="I179" s="119"/>
      <c r="J179" s="119">
        <v>2184872</v>
      </c>
      <c r="K179" s="119"/>
      <c r="L179" s="3">
        <v>4947345992</v>
      </c>
      <c r="M179" s="147"/>
      <c r="N179" s="119">
        <v>207477</v>
      </c>
      <c r="O179" s="119"/>
      <c r="P179" s="119">
        <v>467597556</v>
      </c>
      <c r="Q179" s="119"/>
      <c r="R179" s="119">
        <v>14925261</v>
      </c>
      <c r="S179" s="119"/>
      <c r="T179" s="119" t="s">
        <v>623</v>
      </c>
      <c r="U179" s="119"/>
      <c r="V179" s="119">
        <v>37152017049</v>
      </c>
      <c r="W179" s="119"/>
      <c r="X179" s="3">
        <v>39806210638</v>
      </c>
      <c r="Y179" s="147"/>
      <c r="Z179" s="120">
        <f>X179/درآمدها!$J$5</f>
        <v>3.4695920238186477E-3</v>
      </c>
    </row>
    <row r="180" spans="1:26" s="30" customFormat="1">
      <c r="A180" s="30">
        <v>171</v>
      </c>
      <c r="B180" s="4" t="s">
        <v>408</v>
      </c>
      <c r="C180" s="4"/>
      <c r="D180" s="129">
        <v>386179</v>
      </c>
      <c r="E180" s="127"/>
      <c r="F180" s="127">
        <v>4477342201</v>
      </c>
      <c r="G180" s="127"/>
      <c r="H180" s="130">
        <v>4491410454</v>
      </c>
      <c r="I180" s="119"/>
      <c r="J180" s="119">
        <v>193089</v>
      </c>
      <c r="K180" s="119"/>
      <c r="L180" s="119">
        <v>0</v>
      </c>
      <c r="M180" s="147"/>
      <c r="N180" s="119">
        <v>0</v>
      </c>
      <c r="O180" s="119"/>
      <c r="P180" s="119">
        <v>0</v>
      </c>
      <c r="Q180" s="119"/>
      <c r="R180" s="119">
        <v>579268</v>
      </c>
      <c r="S180" s="119"/>
      <c r="T180" s="119" t="s">
        <v>624</v>
      </c>
      <c r="U180" s="119"/>
      <c r="V180" s="119">
        <v>4477342201</v>
      </c>
      <c r="W180" s="119"/>
      <c r="X180" s="3">
        <v>4560505138</v>
      </c>
      <c r="Y180" s="147"/>
      <c r="Z180" s="120">
        <f>X180/درآمدها!$J$5</f>
        <v>3.9750310310330427E-4</v>
      </c>
    </row>
    <row r="181" spans="1:26" s="30" customFormat="1">
      <c r="A181" s="30">
        <v>172</v>
      </c>
      <c r="B181" s="146" t="s">
        <v>395</v>
      </c>
      <c r="C181" s="4"/>
      <c r="D181" s="129">
        <v>4656323</v>
      </c>
      <c r="E181" s="127"/>
      <c r="F181" s="127">
        <v>41843575848</v>
      </c>
      <c r="G181" s="127"/>
      <c r="H181" s="130">
        <v>39944972290</v>
      </c>
      <c r="I181" s="119"/>
      <c r="J181" s="119">
        <v>0</v>
      </c>
      <c r="K181" s="119"/>
      <c r="L181" s="119">
        <v>0</v>
      </c>
      <c r="M181" s="147"/>
      <c r="N181" s="119">
        <v>2398</v>
      </c>
      <c r="O181" s="119"/>
      <c r="P181" s="119">
        <v>20114748</v>
      </c>
      <c r="Q181" s="119"/>
      <c r="R181" s="119">
        <v>4653925</v>
      </c>
      <c r="S181" s="119"/>
      <c r="T181" s="119" t="s">
        <v>625</v>
      </c>
      <c r="U181" s="119"/>
      <c r="V181" s="119">
        <v>41822026463</v>
      </c>
      <c r="W181" s="119"/>
      <c r="X181" s="3">
        <v>39230465563</v>
      </c>
      <c r="Y181" s="147"/>
      <c r="Z181" s="120">
        <f>X181/درآمدها!$J$5</f>
        <v>3.4194088868670005E-3</v>
      </c>
    </row>
    <row r="182" spans="1:26" s="30" customFormat="1">
      <c r="A182" s="30">
        <v>173</v>
      </c>
      <c r="B182" s="146" t="s">
        <v>400</v>
      </c>
      <c r="C182" s="4"/>
      <c r="D182" s="129">
        <v>5385850</v>
      </c>
      <c r="E182" s="127"/>
      <c r="F182" s="127">
        <v>24531786687</v>
      </c>
      <c r="G182" s="127"/>
      <c r="H182" s="130">
        <v>24718513959</v>
      </c>
      <c r="I182" s="119"/>
      <c r="J182" s="119">
        <v>1076242</v>
      </c>
      <c r="K182" s="119"/>
      <c r="L182" s="119">
        <v>0</v>
      </c>
      <c r="M182" s="147"/>
      <c r="N182" s="119">
        <v>1080882</v>
      </c>
      <c r="O182" s="119"/>
      <c r="P182" s="119">
        <v>5293307494</v>
      </c>
      <c r="Q182" s="119"/>
      <c r="R182" s="119">
        <v>5381210</v>
      </c>
      <c r="S182" s="119"/>
      <c r="T182" s="119" t="s">
        <v>626</v>
      </c>
      <c r="U182" s="119"/>
      <c r="V182" s="123">
        <v>19608521713</v>
      </c>
      <c r="W182" s="119"/>
      <c r="X182" s="138">
        <v>20284135311</v>
      </c>
      <c r="Y182" s="147"/>
      <c r="Z182" s="120">
        <f>X182/درآمدها!$J$5</f>
        <v>1.7680073776708478E-3</v>
      </c>
    </row>
    <row r="183" spans="1:26" s="30" customFormat="1">
      <c r="A183" s="30">
        <v>174</v>
      </c>
      <c r="B183" s="146" t="s">
        <v>362</v>
      </c>
      <c r="C183" s="4"/>
      <c r="D183" s="149">
        <v>17040980</v>
      </c>
      <c r="E183" s="127"/>
      <c r="F183" s="127">
        <v>116758158652</v>
      </c>
      <c r="G183" s="127"/>
      <c r="H183" s="130">
        <v>129587834198</v>
      </c>
      <c r="I183" s="119"/>
      <c r="J183" s="119">
        <v>0</v>
      </c>
      <c r="K183" s="119"/>
      <c r="L183" s="119">
        <v>0</v>
      </c>
      <c r="M183" s="147"/>
      <c r="N183" s="119">
        <v>5094707</v>
      </c>
      <c r="O183" s="119"/>
      <c r="P183" s="119">
        <v>39828926751</v>
      </c>
      <c r="Q183" s="119"/>
      <c r="R183" s="119">
        <v>11946273</v>
      </c>
      <c r="S183" s="119"/>
      <c r="T183" s="119" t="s">
        <v>627</v>
      </c>
      <c r="U183" s="119"/>
      <c r="V183" s="119">
        <v>81851210331</v>
      </c>
      <c r="W183" s="119"/>
      <c r="X183" s="3">
        <v>91082727826</v>
      </c>
      <c r="Y183" s="147"/>
      <c r="Z183" s="120">
        <f>X183/درآمدها!$J$5</f>
        <v>7.9389597981741541E-3</v>
      </c>
    </row>
    <row r="184" spans="1:26" s="30" customFormat="1">
      <c r="A184" s="30">
        <v>175</v>
      </c>
      <c r="B184" s="146" t="s">
        <v>353</v>
      </c>
      <c r="C184" s="4"/>
      <c r="D184" s="129">
        <v>2175897</v>
      </c>
      <c r="E184" s="127"/>
      <c r="F184" s="127">
        <v>37129177077</v>
      </c>
      <c r="G184" s="127"/>
      <c r="H184" s="130">
        <v>32660551238</v>
      </c>
      <c r="I184" s="119"/>
      <c r="J184" s="3">
        <v>1994154</v>
      </c>
      <c r="K184" s="3"/>
      <c r="L184" s="119">
        <v>0</v>
      </c>
      <c r="M184" s="147"/>
      <c r="N184" s="119">
        <v>234220</v>
      </c>
      <c r="O184" s="119"/>
      <c r="P184" s="119">
        <v>3473090869</v>
      </c>
      <c r="Q184" s="119"/>
      <c r="R184" s="119">
        <v>3935831</v>
      </c>
      <c r="S184" s="119"/>
      <c r="T184" s="119" t="s">
        <v>628</v>
      </c>
      <c r="U184" s="119"/>
      <c r="V184" s="119">
        <v>33132482447</v>
      </c>
      <c r="W184" s="119"/>
      <c r="X184" s="3">
        <v>28932553530</v>
      </c>
      <c r="Y184" s="147"/>
      <c r="Z184" s="120">
        <f>X184/درآمدها!$J$5</f>
        <v>2.5218214782937623E-3</v>
      </c>
    </row>
    <row r="185" spans="1:26" s="30" customFormat="1">
      <c r="A185" s="30">
        <v>176</v>
      </c>
      <c r="B185" s="146" t="s">
        <v>354</v>
      </c>
      <c r="C185" s="4"/>
      <c r="D185" s="129">
        <v>223880</v>
      </c>
      <c r="E185" s="127"/>
      <c r="F185" s="127">
        <v>8628805608</v>
      </c>
      <c r="G185" s="127"/>
      <c r="H185" s="130">
        <v>8614829754</v>
      </c>
      <c r="I185" s="119"/>
      <c r="J185" s="119">
        <v>0</v>
      </c>
      <c r="K185" s="119"/>
      <c r="L185" s="119">
        <v>0</v>
      </c>
      <c r="M185" s="147"/>
      <c r="N185" s="119">
        <v>3469</v>
      </c>
      <c r="O185" s="119"/>
      <c r="P185" s="119">
        <v>127674107</v>
      </c>
      <c r="Q185" s="119"/>
      <c r="R185" s="119">
        <v>220411</v>
      </c>
      <c r="S185" s="119"/>
      <c r="T185" s="119" t="s">
        <v>629</v>
      </c>
      <c r="U185" s="119"/>
      <c r="V185" s="119">
        <v>8495103059</v>
      </c>
      <c r="W185" s="119"/>
      <c r="X185" s="3">
        <v>8818757074</v>
      </c>
      <c r="Y185" s="147"/>
      <c r="Z185" s="120">
        <f>X185/درآمدها!$J$5</f>
        <v>7.6866118913453043E-4</v>
      </c>
    </row>
    <row r="186" spans="1:26" s="30" customFormat="1">
      <c r="A186" s="30">
        <v>177</v>
      </c>
      <c r="B186" s="146" t="s">
        <v>344</v>
      </c>
      <c r="C186" s="4"/>
      <c r="D186" s="129">
        <v>4509088</v>
      </c>
      <c r="E186" s="127"/>
      <c r="F186" s="127">
        <v>43865411538</v>
      </c>
      <c r="G186" s="127"/>
      <c r="H186" s="130">
        <v>37113103915</v>
      </c>
      <c r="I186" s="119"/>
      <c r="J186" s="119">
        <v>0</v>
      </c>
      <c r="K186" s="119"/>
      <c r="L186" s="119">
        <v>0</v>
      </c>
      <c r="M186" s="147"/>
      <c r="N186" s="119">
        <v>72252</v>
      </c>
      <c r="O186" s="119"/>
      <c r="P186" s="119">
        <v>575711628</v>
      </c>
      <c r="Q186" s="119"/>
      <c r="R186" s="119">
        <v>4436836</v>
      </c>
      <c r="S186" s="119"/>
      <c r="T186" s="119" t="s">
        <v>630</v>
      </c>
      <c r="U186" s="119"/>
      <c r="V186" s="119">
        <v>43162528003</v>
      </c>
      <c r="W186" s="119"/>
      <c r="X186" s="3">
        <v>35151181505</v>
      </c>
      <c r="Y186" s="147"/>
      <c r="Z186" s="120">
        <f>X186/درآمدها!$J$5</f>
        <v>3.0638500129204277E-3</v>
      </c>
    </row>
    <row r="187" spans="1:26" s="30" customFormat="1">
      <c r="A187" s="30">
        <v>178</v>
      </c>
      <c r="B187" s="146" t="s">
        <v>336</v>
      </c>
      <c r="C187" s="4"/>
      <c r="D187" s="129">
        <v>857024</v>
      </c>
      <c r="E187" s="127"/>
      <c r="F187" s="127">
        <v>13262151385</v>
      </c>
      <c r="G187" s="127"/>
      <c r="H187" s="130">
        <v>17881899607</v>
      </c>
      <c r="I187" s="119"/>
      <c r="J187" s="119">
        <v>0</v>
      </c>
      <c r="K187" s="119"/>
      <c r="L187" s="119">
        <v>0</v>
      </c>
      <c r="M187" s="147"/>
      <c r="N187" s="119">
        <v>13724</v>
      </c>
      <c r="O187" s="119"/>
      <c r="P187" s="119">
        <v>267843489</v>
      </c>
      <c r="Q187" s="119"/>
      <c r="R187" s="119">
        <v>843300</v>
      </c>
      <c r="S187" s="119"/>
      <c r="T187" s="119" t="s">
        <v>631</v>
      </c>
      <c r="U187" s="119"/>
      <c r="V187" s="119">
        <v>13049777209</v>
      </c>
      <c r="W187" s="119"/>
      <c r="X187" s="3">
        <v>19029009688</v>
      </c>
      <c r="Y187" s="147"/>
      <c r="Z187" s="120">
        <f>X187/درآمدها!$J$5</f>
        <v>1.6586080206194122E-3</v>
      </c>
    </row>
    <row r="188" spans="1:26" s="30" customFormat="1">
      <c r="A188" s="30">
        <v>179</v>
      </c>
      <c r="B188" s="146" t="s">
        <v>329</v>
      </c>
      <c r="C188" s="4"/>
      <c r="D188" s="149">
        <v>3100241</v>
      </c>
      <c r="E188" s="127"/>
      <c r="F188" s="127">
        <v>30312173110</v>
      </c>
      <c r="G188" s="127"/>
      <c r="H188" s="130">
        <v>35748816971</v>
      </c>
      <c r="I188" s="119"/>
      <c r="J188" s="119">
        <v>0</v>
      </c>
      <c r="K188" s="119"/>
      <c r="L188" s="119">
        <v>0</v>
      </c>
      <c r="M188" s="147"/>
      <c r="N188" s="119">
        <v>464921</v>
      </c>
      <c r="O188" s="119"/>
      <c r="P188" s="119">
        <v>5351269943</v>
      </c>
      <c r="Q188" s="119"/>
      <c r="R188" s="119">
        <v>2635320</v>
      </c>
      <c r="S188" s="119"/>
      <c r="T188" s="119" t="s">
        <v>632</v>
      </c>
      <c r="U188" s="119"/>
      <c r="V188" s="119">
        <v>25766473006</v>
      </c>
      <c r="W188" s="119"/>
      <c r="X188" s="3">
        <v>31409481757</v>
      </c>
      <c r="Y188" s="147"/>
      <c r="Z188" s="120">
        <f>X188/درآمدها!$J$5</f>
        <v>2.7377156888259875E-3</v>
      </c>
    </row>
    <row r="189" spans="1:26" s="30" customFormat="1">
      <c r="A189" s="30">
        <v>180</v>
      </c>
      <c r="B189" s="146" t="s">
        <v>332</v>
      </c>
      <c r="C189" s="4"/>
      <c r="D189" s="129">
        <v>5960169</v>
      </c>
      <c r="E189" s="127"/>
      <c r="F189" s="127">
        <v>91830700093</v>
      </c>
      <c r="G189" s="127"/>
      <c r="H189" s="130">
        <v>98764848929</v>
      </c>
      <c r="I189" s="119"/>
      <c r="J189" s="119">
        <v>0</v>
      </c>
      <c r="K189" s="119"/>
      <c r="L189" s="119">
        <v>0</v>
      </c>
      <c r="M189" s="147"/>
      <c r="N189" s="119">
        <v>1170375</v>
      </c>
      <c r="O189" s="119"/>
      <c r="P189" s="119">
        <v>19297985188</v>
      </c>
      <c r="Q189" s="119"/>
      <c r="R189" s="119">
        <v>4789794</v>
      </c>
      <c r="S189" s="119"/>
      <c r="T189" s="119" t="s">
        <v>633</v>
      </c>
      <c r="U189" s="119"/>
      <c r="V189" s="119">
        <v>73798265841</v>
      </c>
      <c r="W189" s="119"/>
      <c r="X189" s="3">
        <v>79989751394</v>
      </c>
      <c r="Y189" s="147"/>
      <c r="Z189" s="120">
        <f>X189/درآمدها!$J$5</f>
        <v>6.9720729246938208E-3</v>
      </c>
    </row>
    <row r="190" spans="1:26" s="30" customFormat="1">
      <c r="A190" s="30">
        <v>181</v>
      </c>
      <c r="B190" s="4" t="s">
        <v>295</v>
      </c>
      <c r="C190" s="4"/>
      <c r="D190" s="129">
        <v>8095818</v>
      </c>
      <c r="E190" s="127"/>
      <c r="F190" s="127">
        <v>32438403287</v>
      </c>
      <c r="G190" s="127"/>
      <c r="H190" s="130">
        <v>24867231962</v>
      </c>
      <c r="I190" s="119"/>
      <c r="J190" s="119">
        <v>885121</v>
      </c>
      <c r="K190" s="119"/>
      <c r="L190" s="119">
        <v>0</v>
      </c>
      <c r="M190" s="147"/>
      <c r="N190" s="119">
        <v>129728</v>
      </c>
      <c r="O190" s="119"/>
      <c r="P190" s="119">
        <v>383976176</v>
      </c>
      <c r="Q190" s="119"/>
      <c r="R190" s="119">
        <v>8851211</v>
      </c>
      <c r="S190" s="119"/>
      <c r="T190" s="119" t="s">
        <v>634</v>
      </c>
      <c r="U190" s="119"/>
      <c r="V190" s="119">
        <v>31918607859</v>
      </c>
      <c r="W190" s="119"/>
      <c r="X190" s="3">
        <v>24223277805</v>
      </c>
      <c r="Y190" s="147"/>
      <c r="Z190" s="120">
        <f>X190/درآمدها!$J$5</f>
        <v>2.1113512217297049E-3</v>
      </c>
    </row>
    <row r="191" spans="1:26" s="30" customFormat="1">
      <c r="A191" s="30">
        <v>182</v>
      </c>
      <c r="B191" s="146" t="s">
        <v>287</v>
      </c>
      <c r="C191" s="4"/>
      <c r="D191" s="129">
        <v>1802825</v>
      </c>
      <c r="E191" s="127"/>
      <c r="F191" s="127">
        <v>31470345494</v>
      </c>
      <c r="G191" s="127"/>
      <c r="H191" s="130">
        <v>31791821917</v>
      </c>
      <c r="I191" s="119"/>
      <c r="J191" s="119">
        <v>0</v>
      </c>
      <c r="K191" s="119"/>
      <c r="L191" s="119">
        <v>0</v>
      </c>
      <c r="M191" s="147"/>
      <c r="N191" s="119">
        <v>28886</v>
      </c>
      <c r="O191" s="119"/>
      <c r="P191" s="119">
        <v>494270761</v>
      </c>
      <c r="Q191" s="119"/>
      <c r="R191" s="119">
        <v>1773939</v>
      </c>
      <c r="S191" s="119"/>
      <c r="T191" s="119" t="s">
        <v>635</v>
      </c>
      <c r="U191" s="119"/>
      <c r="V191" s="119">
        <v>30966107756</v>
      </c>
      <c r="W191" s="119"/>
      <c r="X191" s="3">
        <v>32622605167</v>
      </c>
      <c r="Y191" s="147"/>
      <c r="Z191" s="120">
        <f>X191/درآمدها!$J$5</f>
        <v>2.8434540457251399E-3</v>
      </c>
    </row>
    <row r="192" spans="1:26" s="30" customFormat="1">
      <c r="A192" s="30">
        <v>183</v>
      </c>
      <c r="B192" s="146" t="s">
        <v>276</v>
      </c>
      <c r="C192" s="4"/>
      <c r="D192" s="129">
        <v>4619460</v>
      </c>
      <c r="E192" s="127"/>
      <c r="F192" s="127">
        <v>85115037702</v>
      </c>
      <c r="G192" s="127"/>
      <c r="H192" s="130">
        <v>72093995147</v>
      </c>
      <c r="I192" s="119"/>
      <c r="J192" s="119">
        <v>1325753</v>
      </c>
      <c r="K192" s="119"/>
      <c r="L192" s="119">
        <v>0</v>
      </c>
      <c r="M192" s="147"/>
      <c r="N192" s="119">
        <v>74021</v>
      </c>
      <c r="O192" s="119"/>
      <c r="P192" s="119">
        <v>1151746816</v>
      </c>
      <c r="Q192" s="119"/>
      <c r="R192" s="119">
        <v>5871192</v>
      </c>
      <c r="S192" s="119"/>
      <c r="T192" s="119" t="s">
        <v>636</v>
      </c>
      <c r="U192" s="119"/>
      <c r="V192" s="119">
        <v>47496704373</v>
      </c>
      <c r="W192" s="119"/>
      <c r="X192" s="3">
        <v>41477684755</v>
      </c>
      <c r="Y192" s="147"/>
      <c r="Z192" s="120">
        <f>X192/درآمدها!$J$5</f>
        <v>3.61528118064651E-3</v>
      </c>
    </row>
    <row r="193" spans="1:26" s="30" customFormat="1">
      <c r="A193" s="30">
        <v>184</v>
      </c>
      <c r="B193" s="146" t="s">
        <v>249</v>
      </c>
      <c r="C193" s="4"/>
      <c r="D193" s="129">
        <v>1611406</v>
      </c>
      <c r="E193" s="127"/>
      <c r="F193" s="127">
        <v>19996618842</v>
      </c>
      <c r="G193" s="127"/>
      <c r="H193" s="130">
        <v>16867144958</v>
      </c>
      <c r="I193" s="119"/>
      <c r="J193" s="119">
        <v>0</v>
      </c>
      <c r="K193" s="119"/>
      <c r="L193" s="119">
        <v>0</v>
      </c>
      <c r="M193" s="147"/>
      <c r="N193" s="119">
        <v>25820</v>
      </c>
      <c r="O193" s="119"/>
      <c r="P193" s="119">
        <v>255728560</v>
      </c>
      <c r="Q193" s="119"/>
      <c r="R193" s="119">
        <v>1585586</v>
      </c>
      <c r="S193" s="119"/>
      <c r="T193" s="119" t="s">
        <v>637</v>
      </c>
      <c r="U193" s="119"/>
      <c r="V193" s="119">
        <v>19676207538</v>
      </c>
      <c r="W193" s="119"/>
      <c r="X193" s="3">
        <v>16880585389</v>
      </c>
      <c r="Y193" s="147"/>
      <c r="Z193" s="120">
        <f>X193/درآمدها!$J$5</f>
        <v>1.471346894978062E-3</v>
      </c>
    </row>
    <row r="194" spans="1:26" s="30" customFormat="1">
      <c r="A194" s="30">
        <v>185</v>
      </c>
      <c r="B194" s="146" t="s">
        <v>229</v>
      </c>
      <c r="C194" s="4"/>
      <c r="D194" s="129">
        <v>17893007</v>
      </c>
      <c r="E194" s="127"/>
      <c r="F194" s="127">
        <v>51634097903</v>
      </c>
      <c r="G194" s="127"/>
      <c r="H194" s="130">
        <v>42225254532</v>
      </c>
      <c r="I194" s="119"/>
      <c r="J194" s="119">
        <v>0</v>
      </c>
      <c r="K194" s="119"/>
      <c r="L194" s="119">
        <v>0</v>
      </c>
      <c r="M194" s="147"/>
      <c r="N194" s="119">
        <v>286719</v>
      </c>
      <c r="O194" s="119"/>
      <c r="P194" s="119">
        <v>634833773</v>
      </c>
      <c r="Q194" s="119"/>
      <c r="R194" s="119">
        <v>17606288</v>
      </c>
      <c r="S194" s="119"/>
      <c r="T194" s="119" t="s">
        <v>638</v>
      </c>
      <c r="U194" s="119"/>
      <c r="V194" s="119">
        <v>50806708917</v>
      </c>
      <c r="W194" s="119"/>
      <c r="X194" s="3">
        <v>40271021881</v>
      </c>
      <c r="Y194" s="147"/>
      <c r="Z194" s="120">
        <f>X194/درآمدها!$J$5</f>
        <v>3.5101059374880511E-3</v>
      </c>
    </row>
    <row r="195" spans="1:26" s="30" customFormat="1">
      <c r="A195" s="30">
        <v>186</v>
      </c>
      <c r="B195" s="4" t="s">
        <v>230</v>
      </c>
      <c r="C195" s="4"/>
      <c r="D195" s="129">
        <v>20173433</v>
      </c>
      <c r="E195" s="127"/>
      <c r="F195" s="127">
        <v>56198479526</v>
      </c>
      <c r="G195" s="127"/>
      <c r="H195" s="130">
        <v>81216274351</v>
      </c>
      <c r="I195" s="119"/>
      <c r="J195" s="119">
        <v>0</v>
      </c>
      <c r="K195" s="119"/>
      <c r="L195" s="119">
        <v>0</v>
      </c>
      <c r="M195" s="147"/>
      <c r="N195" s="119">
        <v>323261</v>
      </c>
      <c r="O195" s="119"/>
      <c r="P195" s="119">
        <v>1309353867</v>
      </c>
      <c r="Q195" s="119"/>
      <c r="R195" s="119">
        <v>19850172</v>
      </c>
      <c r="S195" s="119"/>
      <c r="T195" s="119" t="s">
        <v>639</v>
      </c>
      <c r="U195" s="119"/>
      <c r="V195" s="119">
        <v>55297949769</v>
      </c>
      <c r="W195" s="119"/>
      <c r="X195" s="3">
        <v>87610361841</v>
      </c>
      <c r="Y195" s="147"/>
      <c r="Z195" s="120">
        <f>X195/درآمدها!$J$5</f>
        <v>7.6363011644524576E-3</v>
      </c>
    </row>
    <row r="196" spans="1:26" s="30" customFormat="1">
      <c r="A196" s="30">
        <v>187</v>
      </c>
      <c r="B196" s="146" t="s">
        <v>231</v>
      </c>
      <c r="C196" s="4"/>
      <c r="D196" s="129">
        <v>43847</v>
      </c>
      <c r="E196" s="127"/>
      <c r="F196" s="127">
        <v>4476474949</v>
      </c>
      <c r="G196" s="127"/>
      <c r="H196" s="130">
        <v>6955907354</v>
      </c>
      <c r="I196" s="119"/>
      <c r="J196" s="119">
        <v>0</v>
      </c>
      <c r="K196" s="119"/>
      <c r="L196" s="119">
        <v>0</v>
      </c>
      <c r="M196" s="147"/>
      <c r="N196" s="119">
        <v>677</v>
      </c>
      <c r="O196" s="119"/>
      <c r="P196" s="119">
        <v>108934031</v>
      </c>
      <c r="Q196" s="119"/>
      <c r="R196" s="119">
        <v>43170</v>
      </c>
      <c r="S196" s="119"/>
      <c r="T196" s="119" t="s">
        <v>640</v>
      </c>
      <c r="U196" s="119"/>
      <c r="V196" s="119">
        <v>4407357939</v>
      </c>
      <c r="W196" s="119"/>
      <c r="X196" s="3">
        <v>7671581771</v>
      </c>
      <c r="Y196" s="147"/>
      <c r="Z196" s="120">
        <f>X196/درآمدها!$J$5</f>
        <v>6.6867100626063201E-4</v>
      </c>
    </row>
    <row r="197" spans="1:26" s="30" customFormat="1">
      <c r="A197" s="30">
        <v>188</v>
      </c>
      <c r="B197" s="146" t="s">
        <v>176</v>
      </c>
      <c r="C197" s="4"/>
      <c r="D197" s="129">
        <v>2674417</v>
      </c>
      <c r="E197" s="127"/>
      <c r="F197" s="127">
        <v>76719650846</v>
      </c>
      <c r="G197" s="127"/>
      <c r="H197" s="130">
        <v>87890149479</v>
      </c>
      <c r="I197" s="119"/>
      <c r="J197" s="119">
        <v>0</v>
      </c>
      <c r="K197" s="119"/>
      <c r="L197" s="119">
        <v>0</v>
      </c>
      <c r="M197" s="147"/>
      <c r="N197" s="119">
        <v>42853</v>
      </c>
      <c r="O197" s="119"/>
      <c r="P197" s="119">
        <v>1343113486</v>
      </c>
      <c r="Q197" s="119"/>
      <c r="R197" s="119">
        <v>2631564</v>
      </c>
      <c r="S197" s="119"/>
      <c r="T197" s="119" t="s">
        <v>641</v>
      </c>
      <c r="U197" s="119"/>
      <c r="V197" s="119">
        <v>75490348460</v>
      </c>
      <c r="W197" s="119"/>
      <c r="X197" s="3">
        <v>81930182005</v>
      </c>
      <c r="Y197" s="147"/>
      <c r="Z197" s="120">
        <f>X197/درآمدها!$J$5</f>
        <v>7.1412048883445411E-3</v>
      </c>
    </row>
    <row r="198" spans="1:26" s="30" customFormat="1">
      <c r="A198" s="30">
        <v>189</v>
      </c>
      <c r="B198" s="146" t="s">
        <v>175</v>
      </c>
      <c r="C198" s="4"/>
      <c r="D198" s="129">
        <v>35020487</v>
      </c>
      <c r="E198" s="127"/>
      <c r="F198" s="127">
        <v>39654069583</v>
      </c>
      <c r="G198" s="127"/>
      <c r="H198" s="130">
        <v>36378660285</v>
      </c>
      <c r="I198" s="119"/>
      <c r="J198" s="119">
        <v>0</v>
      </c>
      <c r="K198" s="119"/>
      <c r="L198" s="119">
        <v>0</v>
      </c>
      <c r="M198" s="147"/>
      <c r="N198" s="119">
        <v>561174</v>
      </c>
      <c r="O198" s="119"/>
      <c r="P198" s="119">
        <v>576984915</v>
      </c>
      <c r="Q198" s="119"/>
      <c r="R198" s="119">
        <v>34459313</v>
      </c>
      <c r="S198" s="119"/>
      <c r="T198" s="119" t="s">
        <v>642</v>
      </c>
      <c r="U198" s="119"/>
      <c r="V198" s="119">
        <v>39018646300</v>
      </c>
      <c r="W198" s="119"/>
      <c r="X198" s="3">
        <v>37782470941</v>
      </c>
      <c r="Y198" s="147"/>
      <c r="Z198" s="120">
        <f>X198/درآمدها!$J$5</f>
        <v>3.2931986671424552E-3</v>
      </c>
    </row>
    <row r="199" spans="1:26" s="30" customFormat="1">
      <c r="A199" s="30">
        <v>190</v>
      </c>
      <c r="B199" s="4" t="s">
        <v>174</v>
      </c>
      <c r="C199" s="4"/>
      <c r="D199" s="129">
        <v>2408021</v>
      </c>
      <c r="E199" s="127"/>
      <c r="F199" s="127">
        <v>17147221776</v>
      </c>
      <c r="G199" s="127"/>
      <c r="H199" s="130">
        <v>10340754952</v>
      </c>
      <c r="I199" s="119"/>
      <c r="J199" s="119">
        <v>0</v>
      </c>
      <c r="K199" s="119"/>
      <c r="L199" s="119">
        <v>0</v>
      </c>
      <c r="M199" s="147"/>
      <c r="N199" s="119">
        <v>36119</v>
      </c>
      <c r="O199" s="119"/>
      <c r="P199" s="119">
        <v>151355779</v>
      </c>
      <c r="Q199" s="119"/>
      <c r="R199" s="119">
        <v>2371902</v>
      </c>
      <c r="S199" s="119"/>
      <c r="T199" s="119" t="s">
        <v>643</v>
      </c>
      <c r="U199" s="119"/>
      <c r="V199" s="119">
        <v>16890022814</v>
      </c>
      <c r="W199" s="119"/>
      <c r="X199" s="3">
        <v>10395492512</v>
      </c>
      <c r="Y199" s="147"/>
      <c r="Z199" s="120">
        <f>X199/درآمدها!$J$5</f>
        <v>9.0609272586399255E-4</v>
      </c>
    </row>
    <row r="200" spans="1:26" s="30" customFormat="1">
      <c r="A200" s="30">
        <v>191</v>
      </c>
      <c r="B200" s="146" t="s">
        <v>172</v>
      </c>
      <c r="C200" s="4"/>
      <c r="D200" s="129">
        <v>2576766</v>
      </c>
      <c r="E200" s="127"/>
      <c r="F200" s="127">
        <v>41347551857</v>
      </c>
      <c r="G200" s="127"/>
      <c r="H200" s="130">
        <v>42852794879</v>
      </c>
      <c r="I200" s="119"/>
      <c r="J200" s="119">
        <v>0</v>
      </c>
      <c r="K200" s="119"/>
      <c r="L200" s="119">
        <v>0</v>
      </c>
      <c r="M200" s="147"/>
      <c r="N200" s="119">
        <v>41289</v>
      </c>
      <c r="O200" s="119"/>
      <c r="P200" s="119">
        <v>626354237</v>
      </c>
      <c r="Q200" s="119"/>
      <c r="R200" s="119">
        <v>2535477</v>
      </c>
      <c r="S200" s="119"/>
      <c r="T200" s="119" t="s">
        <v>644</v>
      </c>
      <c r="U200" s="119"/>
      <c r="V200" s="119">
        <v>40685016310</v>
      </c>
      <c r="W200" s="119"/>
      <c r="X200" s="3">
        <v>46576824055</v>
      </c>
      <c r="Y200" s="147"/>
      <c r="Z200" s="120">
        <f>X200/درآمدها!$J$5</f>
        <v>4.0597327564197401E-3</v>
      </c>
    </row>
    <row r="201" spans="1:26" s="30" customFormat="1" ht="37.5" customHeight="1">
      <c r="A201" s="30">
        <v>192</v>
      </c>
      <c r="B201" s="146" t="s">
        <v>170</v>
      </c>
      <c r="C201" s="4"/>
      <c r="D201" s="129">
        <v>4954322</v>
      </c>
      <c r="E201" s="127"/>
      <c r="F201" s="127">
        <v>28078693280</v>
      </c>
      <c r="G201" s="127"/>
      <c r="H201" s="130">
        <v>26200168936</v>
      </c>
      <c r="I201" s="119"/>
      <c r="J201" s="119">
        <v>0</v>
      </c>
      <c r="K201" s="119"/>
      <c r="L201" s="119">
        <v>0</v>
      </c>
      <c r="M201" s="147"/>
      <c r="N201" s="119">
        <v>53034</v>
      </c>
      <c r="O201" s="119"/>
      <c r="P201" s="119">
        <v>260934913</v>
      </c>
      <c r="Q201" s="119"/>
      <c r="R201" s="119">
        <v>4901288</v>
      </c>
      <c r="S201" s="119"/>
      <c r="T201" s="119" t="s">
        <v>645</v>
      </c>
      <c r="U201" s="119"/>
      <c r="V201" s="125">
        <v>27778122299</v>
      </c>
      <c r="W201" s="119"/>
      <c r="X201" s="135">
        <v>30158455835</v>
      </c>
      <c r="Y201" s="147"/>
      <c r="Z201" s="120">
        <f>X201/درآمدها!$J$5</f>
        <v>2.6286736702315831E-3</v>
      </c>
    </row>
    <row r="202" spans="1:26" s="30" customFormat="1">
      <c r="A202" s="30">
        <v>193</v>
      </c>
      <c r="B202" s="146" t="s">
        <v>169</v>
      </c>
      <c r="C202" s="4"/>
      <c r="D202" s="129">
        <v>3634007</v>
      </c>
      <c r="E202" s="127"/>
      <c r="F202" s="127">
        <v>24489004467</v>
      </c>
      <c r="G202" s="127"/>
      <c r="H202" s="130">
        <v>23155385663</v>
      </c>
      <c r="I202" s="119"/>
      <c r="J202" s="119">
        <v>0</v>
      </c>
      <c r="K202" s="119"/>
      <c r="L202" s="119">
        <v>0</v>
      </c>
      <c r="M202" s="147"/>
      <c r="N202" s="119">
        <v>57373</v>
      </c>
      <c r="O202" s="119"/>
      <c r="P202" s="119">
        <v>344657682</v>
      </c>
      <c r="Q202" s="119"/>
      <c r="R202" s="119">
        <v>3576634</v>
      </c>
      <c r="S202" s="119"/>
      <c r="T202" s="119" t="s">
        <v>646</v>
      </c>
      <c r="U202" s="119"/>
      <c r="V202" s="119">
        <v>24102376798</v>
      </c>
      <c r="W202" s="119"/>
      <c r="X202" s="3">
        <v>24176400591</v>
      </c>
      <c r="Y202" s="147"/>
      <c r="Z202" s="120">
        <f>X202/درآمدها!$J$5</f>
        <v>2.1072653063615642E-3</v>
      </c>
    </row>
    <row r="203" spans="1:26" s="30" customFormat="1">
      <c r="A203" s="30">
        <v>194</v>
      </c>
      <c r="B203" s="146" t="s">
        <v>168</v>
      </c>
      <c r="C203" s="4"/>
      <c r="D203" s="129">
        <v>2664963</v>
      </c>
      <c r="E203" s="127"/>
      <c r="F203" s="127">
        <v>40789940591</v>
      </c>
      <c r="G203" s="127"/>
      <c r="H203" s="130">
        <v>33961544952</v>
      </c>
      <c r="I203" s="119"/>
      <c r="J203" s="119">
        <v>3156651</v>
      </c>
      <c r="K203" s="119"/>
      <c r="L203" s="119">
        <v>41656461872</v>
      </c>
      <c r="M203" s="147"/>
      <c r="N203" s="119">
        <v>42702</v>
      </c>
      <c r="O203" s="119"/>
      <c r="P203" s="119">
        <v>529670581</v>
      </c>
      <c r="Q203" s="119"/>
      <c r="R203" s="119">
        <v>5778912</v>
      </c>
      <c r="S203" s="119"/>
      <c r="T203" s="119" t="s">
        <v>647</v>
      </c>
      <c r="U203" s="119"/>
      <c r="V203" s="119">
        <v>81792805380</v>
      </c>
      <c r="W203" s="119"/>
      <c r="X203" s="3">
        <v>75080974083</v>
      </c>
      <c r="Y203" s="147"/>
      <c r="Z203" s="120">
        <f>X203/درآمدها!$J$5</f>
        <v>6.5442136953933333E-3</v>
      </c>
    </row>
    <row r="204" spans="1:26" s="30" customFormat="1">
      <c r="A204" s="30">
        <v>195</v>
      </c>
      <c r="B204" s="4" t="s">
        <v>401</v>
      </c>
      <c r="C204" s="4"/>
      <c r="D204" s="129">
        <v>842806</v>
      </c>
      <c r="E204" s="127"/>
      <c r="F204" s="127">
        <v>15819197315</v>
      </c>
      <c r="G204" s="127"/>
      <c r="H204" s="130">
        <v>11553142091</v>
      </c>
      <c r="I204" s="119"/>
      <c r="J204" s="119">
        <v>371200</v>
      </c>
      <c r="K204" s="119"/>
      <c r="L204" s="119">
        <v>5043941126</v>
      </c>
      <c r="M204" s="147"/>
      <c r="N204" s="119">
        <v>11865</v>
      </c>
      <c r="O204" s="119"/>
      <c r="P204" s="119">
        <v>156557563</v>
      </c>
      <c r="Q204" s="119"/>
      <c r="R204" s="119">
        <v>1202141</v>
      </c>
      <c r="S204" s="119"/>
      <c r="T204" s="119" t="s">
        <v>648</v>
      </c>
      <c r="U204" s="119"/>
      <c r="V204" s="119">
        <v>20655168417</v>
      </c>
      <c r="W204" s="119"/>
      <c r="X204" s="3">
        <v>16717885777</v>
      </c>
      <c r="Y204" s="147"/>
      <c r="Z204" s="120">
        <f>X204/درآمدها!$J$5</f>
        <v>1.457165658758237E-3</v>
      </c>
    </row>
    <row r="205" spans="1:26" s="30" customFormat="1">
      <c r="A205" s="30">
        <v>196</v>
      </c>
      <c r="B205" s="146" t="s">
        <v>389</v>
      </c>
      <c r="C205" s="4"/>
      <c r="D205" s="129">
        <v>21168808</v>
      </c>
      <c r="E205" s="127"/>
      <c r="F205" s="127">
        <v>25774879445</v>
      </c>
      <c r="G205" s="127"/>
      <c r="H205" s="130">
        <v>29490056252</v>
      </c>
      <c r="I205" s="119"/>
      <c r="J205" s="119">
        <v>0</v>
      </c>
      <c r="K205" s="119"/>
      <c r="L205" s="119">
        <v>0</v>
      </c>
      <c r="M205" s="147"/>
      <c r="N205" s="3">
        <v>7446011</v>
      </c>
      <c r="O205" s="3"/>
      <c r="P205" s="3">
        <v>11222075211</v>
      </c>
      <c r="Q205" s="119"/>
      <c r="R205" s="119">
        <v>13722797</v>
      </c>
      <c r="S205" s="119"/>
      <c r="T205" s="119" t="s">
        <v>649</v>
      </c>
      <c r="U205" s="119"/>
      <c r="V205" s="119">
        <v>16708708319</v>
      </c>
      <c r="W205" s="119"/>
      <c r="X205" s="3">
        <v>21989527933</v>
      </c>
      <c r="Y205" s="147"/>
      <c r="Z205" s="120">
        <f>X205/درآمدها!$J$5</f>
        <v>1.9166529418663464E-3</v>
      </c>
    </row>
    <row r="206" spans="1:26" s="30" customFormat="1">
      <c r="A206" s="30">
        <v>197</v>
      </c>
      <c r="B206" s="146" t="s">
        <v>410</v>
      </c>
      <c r="C206" s="4"/>
      <c r="D206" s="129">
        <v>3298941</v>
      </c>
      <c r="E206" s="127"/>
      <c r="F206" s="127">
        <v>4978565453</v>
      </c>
      <c r="G206" s="127"/>
      <c r="H206" s="130">
        <v>5818438733</v>
      </c>
      <c r="I206" s="119"/>
      <c r="J206" s="119">
        <v>0</v>
      </c>
      <c r="K206" s="119"/>
      <c r="L206" s="119">
        <v>0</v>
      </c>
      <c r="M206" s="147"/>
      <c r="N206" s="119">
        <v>0</v>
      </c>
      <c r="O206" s="119"/>
      <c r="P206" s="119">
        <v>0</v>
      </c>
      <c r="Q206" s="119"/>
      <c r="R206" s="4">
        <v>3298941</v>
      </c>
      <c r="S206" s="4"/>
      <c r="T206" s="119" t="s">
        <v>650</v>
      </c>
      <c r="U206" s="119"/>
      <c r="V206" s="119">
        <v>4978565453</v>
      </c>
      <c r="W206" s="119"/>
      <c r="X206" s="3">
        <v>5561713665</v>
      </c>
      <c r="Y206" s="147"/>
      <c r="Z206" s="120">
        <f>X206/درآمدها!$J$5</f>
        <v>4.8477051850863439E-4</v>
      </c>
    </row>
    <row r="207" spans="1:26" s="30" customFormat="1">
      <c r="A207" s="30">
        <v>198</v>
      </c>
      <c r="B207" s="146" t="s">
        <v>373</v>
      </c>
      <c r="C207" s="4"/>
      <c r="D207" s="129">
        <v>1953209</v>
      </c>
      <c r="E207" s="127"/>
      <c r="F207" s="127">
        <v>17312188824</v>
      </c>
      <c r="G207" s="127"/>
      <c r="H207" s="130">
        <v>22697156784</v>
      </c>
      <c r="I207" s="119"/>
      <c r="J207" s="119">
        <v>0</v>
      </c>
      <c r="K207" s="119"/>
      <c r="L207" s="119">
        <v>0</v>
      </c>
      <c r="M207" s="147"/>
      <c r="N207" s="119">
        <v>455403</v>
      </c>
      <c r="O207" s="119"/>
      <c r="P207" s="119">
        <v>5075712296</v>
      </c>
      <c r="Q207" s="119"/>
      <c r="R207" s="119">
        <v>1497806</v>
      </c>
      <c r="S207" s="119"/>
      <c r="T207" s="119" t="s">
        <v>651</v>
      </c>
      <c r="U207" s="119"/>
      <c r="V207" s="119">
        <v>13275742787</v>
      </c>
      <c r="W207" s="119"/>
      <c r="X207" s="3">
        <v>14129604579</v>
      </c>
      <c r="Y207" s="147"/>
      <c r="Z207" s="120">
        <f>X207/درآمدها!$J$5</f>
        <v>1.2315656919176913E-3</v>
      </c>
    </row>
    <row r="208" spans="1:26" s="30" customFormat="1">
      <c r="A208" s="30">
        <v>199</v>
      </c>
      <c r="B208" s="146" t="s">
        <v>391</v>
      </c>
      <c r="C208" s="4"/>
      <c r="D208" s="129">
        <v>1901134</v>
      </c>
      <c r="E208" s="127"/>
      <c r="F208" s="127">
        <v>40266386679</v>
      </c>
      <c r="G208" s="127"/>
      <c r="H208" s="130">
        <v>32486044528</v>
      </c>
      <c r="I208" s="119"/>
      <c r="J208" s="119">
        <v>311344</v>
      </c>
      <c r="K208" s="119"/>
      <c r="L208" s="119">
        <v>4908938837</v>
      </c>
      <c r="M208" s="147"/>
      <c r="N208" s="119">
        <v>20343</v>
      </c>
      <c r="O208" s="119"/>
      <c r="P208" s="119">
        <v>302320634</v>
      </c>
      <c r="Q208" s="119"/>
      <c r="R208" s="119">
        <v>2192135</v>
      </c>
      <c r="S208" s="119"/>
      <c r="T208" s="119" t="s">
        <v>633</v>
      </c>
      <c r="U208" s="119"/>
      <c r="V208" s="119">
        <v>44744456832</v>
      </c>
      <c r="W208" s="119"/>
      <c r="X208" s="3">
        <v>36608742187</v>
      </c>
      <c r="Y208" s="147"/>
      <c r="Z208" s="120">
        <f>X208/درآمدها!$J$5</f>
        <v>3.1908940303097943E-3</v>
      </c>
    </row>
    <row r="209" spans="1:26" s="30" customFormat="1">
      <c r="A209" s="30">
        <v>200</v>
      </c>
      <c r="B209" s="146" t="s">
        <v>374</v>
      </c>
      <c r="C209" s="4"/>
      <c r="D209" s="129">
        <v>7465388</v>
      </c>
      <c r="E209" s="127"/>
      <c r="F209" s="127">
        <v>59240252507</v>
      </c>
      <c r="G209" s="127"/>
      <c r="H209" s="130">
        <v>59145122466</v>
      </c>
      <c r="I209" s="119"/>
      <c r="J209" s="119">
        <v>0</v>
      </c>
      <c r="K209" s="119"/>
      <c r="L209" s="119">
        <v>0</v>
      </c>
      <c r="M209" s="147"/>
      <c r="N209" s="119">
        <v>119337</v>
      </c>
      <c r="O209" s="119"/>
      <c r="P209" s="119">
        <v>942939907</v>
      </c>
      <c r="Q209" s="119"/>
      <c r="R209" s="119">
        <v>7346051</v>
      </c>
      <c r="S209" s="119"/>
      <c r="T209" s="119" t="s">
        <v>652</v>
      </c>
      <c r="U209" s="119"/>
      <c r="V209" s="119">
        <v>58293275067</v>
      </c>
      <c r="W209" s="119"/>
      <c r="X209" s="3">
        <v>59514087276</v>
      </c>
      <c r="Y209" s="147"/>
      <c r="Z209" s="120">
        <f>X209/درآمدها!$J$5</f>
        <v>5.187371498269075E-3</v>
      </c>
    </row>
    <row r="210" spans="1:26" s="30" customFormat="1">
      <c r="A210" s="30">
        <v>201</v>
      </c>
      <c r="B210" s="4" t="s">
        <v>404</v>
      </c>
      <c r="C210" s="4"/>
      <c r="D210" s="129">
        <v>397749</v>
      </c>
      <c r="E210" s="148"/>
      <c r="F210" s="148">
        <v>7231006804</v>
      </c>
      <c r="G210" s="148"/>
      <c r="H210" s="3">
        <v>7872063458</v>
      </c>
      <c r="I210" s="119"/>
      <c r="J210" s="119">
        <v>0</v>
      </c>
      <c r="K210" s="119"/>
      <c r="L210" s="119">
        <v>0</v>
      </c>
      <c r="M210" s="147"/>
      <c r="N210" s="3">
        <v>397749</v>
      </c>
      <c r="O210" s="3"/>
      <c r="P210" s="3">
        <v>7763418773</v>
      </c>
      <c r="Q210" s="119"/>
      <c r="R210" s="119">
        <v>0</v>
      </c>
      <c r="S210" s="119"/>
      <c r="T210" s="119"/>
      <c r="U210" s="119"/>
      <c r="V210" s="119">
        <v>0</v>
      </c>
      <c r="W210" s="119"/>
      <c r="X210" s="3">
        <v>0</v>
      </c>
      <c r="Y210" s="147"/>
      <c r="Z210" s="120">
        <f>X210/درآمدها!$J$5</f>
        <v>0</v>
      </c>
    </row>
    <row r="211" spans="1:26" s="30" customFormat="1">
      <c r="A211" s="30">
        <v>202</v>
      </c>
      <c r="B211" s="4" t="s">
        <v>347</v>
      </c>
      <c r="C211" s="4"/>
      <c r="D211" s="129">
        <v>13855880</v>
      </c>
      <c r="E211" s="148"/>
      <c r="F211" s="148">
        <v>25985678593</v>
      </c>
      <c r="G211" s="148"/>
      <c r="H211" s="3">
        <v>27119898469</v>
      </c>
      <c r="I211" s="119"/>
      <c r="J211" s="119">
        <v>2668188</v>
      </c>
      <c r="K211" s="119"/>
      <c r="L211" s="119">
        <v>4960221546</v>
      </c>
      <c r="M211" s="147"/>
      <c r="N211" s="3">
        <v>219217</v>
      </c>
      <c r="O211" s="3"/>
      <c r="P211" s="3">
        <v>393498061</v>
      </c>
      <c r="Q211" s="119"/>
      <c r="R211" s="119">
        <v>16304851</v>
      </c>
      <c r="S211" s="119"/>
      <c r="T211" s="119" t="s">
        <v>653</v>
      </c>
      <c r="U211" s="119"/>
      <c r="V211" s="119">
        <v>30534774862</v>
      </c>
      <c r="W211" s="119"/>
      <c r="X211" s="3">
        <v>30681435703</v>
      </c>
      <c r="Y211" s="147"/>
      <c r="Z211" s="120">
        <f>X211/درآمدها!$J$5</f>
        <v>2.6742576821118381E-3</v>
      </c>
    </row>
    <row r="212" spans="1:26" s="30" customFormat="1">
      <c r="A212" s="30">
        <v>203</v>
      </c>
      <c r="B212" s="4" t="s">
        <v>350</v>
      </c>
      <c r="C212" s="4"/>
      <c r="D212" s="129">
        <v>581848</v>
      </c>
      <c r="E212" s="148"/>
      <c r="F212" s="148">
        <v>27922119489</v>
      </c>
      <c r="G212" s="148"/>
      <c r="H212" s="135">
        <v>25957963879</v>
      </c>
      <c r="I212" s="119"/>
      <c r="J212" s="119">
        <v>0</v>
      </c>
      <c r="K212" s="119"/>
      <c r="L212" s="125">
        <v>0</v>
      </c>
      <c r="M212" s="147"/>
      <c r="N212" s="3">
        <v>9321</v>
      </c>
      <c r="O212" s="3"/>
      <c r="P212" s="3">
        <v>415359846</v>
      </c>
      <c r="Q212" s="119"/>
      <c r="R212" s="119">
        <v>572527</v>
      </c>
      <c r="S212" s="119"/>
      <c r="T212" s="119" t="s">
        <v>654</v>
      </c>
      <c r="U212" s="119"/>
      <c r="V212" s="125">
        <v>27474816971</v>
      </c>
      <c r="W212" s="119"/>
      <c r="X212" s="135">
        <v>25581964876</v>
      </c>
      <c r="Y212" s="147"/>
      <c r="Z212" s="120">
        <f>X212/درآمدها!$J$5</f>
        <v>2.2297772097564813E-3</v>
      </c>
    </row>
    <row r="213" spans="1:26" s="30" customFormat="1">
      <c r="A213" s="30">
        <v>204</v>
      </c>
      <c r="B213" s="146" t="s">
        <v>299</v>
      </c>
      <c r="C213" s="4"/>
      <c r="D213" s="129">
        <v>2009404</v>
      </c>
      <c r="E213" s="127"/>
      <c r="F213" s="127">
        <v>103539798893</v>
      </c>
      <c r="G213" s="127"/>
      <c r="H213" s="130">
        <v>89885162082</v>
      </c>
      <c r="I213" s="119"/>
      <c r="J213" s="119">
        <v>0</v>
      </c>
      <c r="K213" s="119"/>
      <c r="L213" s="119">
        <v>0</v>
      </c>
      <c r="M213" s="147"/>
      <c r="N213" s="119">
        <v>32198</v>
      </c>
      <c r="O213" s="119"/>
      <c r="P213" s="119">
        <v>1449172923</v>
      </c>
      <c r="Q213" s="119"/>
      <c r="R213" s="119">
        <v>1977206</v>
      </c>
      <c r="S213" s="119"/>
      <c r="T213" s="119" t="s">
        <v>655</v>
      </c>
      <c r="U213" s="119"/>
      <c r="V213" s="119">
        <v>101880712694</v>
      </c>
      <c r="W213" s="119"/>
      <c r="X213" s="3">
        <v>88150056853</v>
      </c>
      <c r="Y213" s="147"/>
      <c r="Z213" s="120">
        <f>X213/درآمدها!$J$5</f>
        <v>7.683342103012491E-3</v>
      </c>
    </row>
    <row r="214" spans="1:26" s="30" customFormat="1">
      <c r="A214" s="30">
        <v>205</v>
      </c>
      <c r="B214" s="4" t="s">
        <v>257</v>
      </c>
      <c r="C214" s="4"/>
      <c r="D214" s="129">
        <v>1436111</v>
      </c>
      <c r="E214" s="127"/>
      <c r="F214" s="127">
        <v>39555243790</v>
      </c>
      <c r="G214" s="127"/>
      <c r="H214" s="130">
        <v>49893436580</v>
      </c>
      <c r="I214" s="119"/>
      <c r="J214" s="119">
        <v>0</v>
      </c>
      <c r="K214" s="119"/>
      <c r="L214" s="119">
        <v>0</v>
      </c>
      <c r="M214" s="147"/>
      <c r="N214" s="119">
        <v>23011</v>
      </c>
      <c r="O214" s="119"/>
      <c r="P214" s="119">
        <v>771890230</v>
      </c>
      <c r="Q214" s="119"/>
      <c r="R214" s="119">
        <v>1413100</v>
      </c>
      <c r="S214" s="119"/>
      <c r="T214" s="119" t="s">
        <v>656</v>
      </c>
      <c r="U214" s="119"/>
      <c r="V214" s="119">
        <v>38921444790</v>
      </c>
      <c r="W214" s="119"/>
      <c r="X214" s="3">
        <v>49992990241</v>
      </c>
      <c r="Y214" s="147"/>
      <c r="Z214" s="120">
        <f>X214/درآمدها!$J$5</f>
        <v>4.3574928988953385E-3</v>
      </c>
    </row>
    <row r="215" spans="1:26" s="30" customFormat="1">
      <c r="A215" s="30">
        <v>206</v>
      </c>
      <c r="B215" s="146" t="s">
        <v>255</v>
      </c>
      <c r="C215" s="4"/>
      <c r="D215" s="129">
        <v>18734666</v>
      </c>
      <c r="E215" s="127"/>
      <c r="F215" s="127">
        <v>72344643238</v>
      </c>
      <c r="G215" s="127"/>
      <c r="H215" s="130">
        <v>75138715795</v>
      </c>
      <c r="I215" s="119"/>
      <c r="J215" s="119">
        <v>0</v>
      </c>
      <c r="K215" s="119"/>
      <c r="L215" s="119">
        <v>0</v>
      </c>
      <c r="M215" s="147"/>
      <c r="N215" s="119">
        <v>3528106</v>
      </c>
      <c r="O215" s="119"/>
      <c r="P215" s="119">
        <v>16508014099</v>
      </c>
      <c r="Q215" s="119"/>
      <c r="R215" s="119">
        <v>15206560</v>
      </c>
      <c r="S215" s="119"/>
      <c r="T215" s="119" t="s">
        <v>657</v>
      </c>
      <c r="U215" s="119"/>
      <c r="V215" s="119">
        <v>58720724356</v>
      </c>
      <c r="W215" s="119"/>
      <c r="X215" s="3">
        <v>68158409087</v>
      </c>
      <c r="Y215" s="147"/>
      <c r="Z215" s="120">
        <f>X215/درآمدها!$J$5</f>
        <v>5.9408285474596804E-3</v>
      </c>
    </row>
    <row r="216" spans="1:26" s="30" customFormat="1">
      <c r="A216" s="30">
        <v>207</v>
      </c>
      <c r="B216" s="146" t="s">
        <v>251</v>
      </c>
      <c r="C216" s="4"/>
      <c r="D216" s="129">
        <v>4536793</v>
      </c>
      <c r="E216" s="127"/>
      <c r="F216" s="127">
        <v>57975150224</v>
      </c>
      <c r="G216" s="127"/>
      <c r="H216" s="130">
        <v>37521528363</v>
      </c>
      <c r="I216" s="119"/>
      <c r="J216" s="119">
        <v>0</v>
      </c>
      <c r="K216" s="119"/>
      <c r="L216" s="119">
        <v>0</v>
      </c>
      <c r="M216" s="147"/>
      <c r="N216" s="119">
        <v>72696</v>
      </c>
      <c r="O216" s="119"/>
      <c r="P216" s="119">
        <v>574781201</v>
      </c>
      <c r="Q216" s="119"/>
      <c r="R216" s="119">
        <v>4464097</v>
      </c>
      <c r="S216" s="119"/>
      <c r="T216" s="119" t="s">
        <v>658</v>
      </c>
      <c r="U216" s="119"/>
      <c r="V216" s="119">
        <v>57046176494</v>
      </c>
      <c r="W216" s="119"/>
      <c r="X216" s="3">
        <v>39183439553</v>
      </c>
      <c r="Y216" s="147"/>
      <c r="Z216" s="120">
        <f>X216/درآمدها!$J$5</f>
        <v>3.4153100021303492E-3</v>
      </c>
    </row>
    <row r="217" spans="1:26" s="30" customFormat="1">
      <c r="A217" s="30">
        <v>208</v>
      </c>
      <c r="B217" s="4" t="s">
        <v>236</v>
      </c>
      <c r="C217" s="4"/>
      <c r="D217" s="129">
        <v>13444753</v>
      </c>
      <c r="E217" s="127"/>
      <c r="F217" s="127">
        <v>41643615363</v>
      </c>
      <c r="G217" s="127"/>
      <c r="H217" s="130">
        <v>40628860431</v>
      </c>
      <c r="I217" s="119"/>
      <c r="J217" s="119">
        <v>0</v>
      </c>
      <c r="K217" s="119"/>
      <c r="L217" s="119">
        <v>0</v>
      </c>
      <c r="M217" s="147"/>
      <c r="N217" s="119">
        <v>181553</v>
      </c>
      <c r="O217" s="119"/>
      <c r="P217" s="119">
        <v>512075947</v>
      </c>
      <c r="Q217" s="119"/>
      <c r="R217" s="119">
        <v>13263200</v>
      </c>
      <c r="S217" s="119"/>
      <c r="T217" s="119" t="s">
        <v>659</v>
      </c>
      <c r="U217" s="119"/>
      <c r="V217" s="119">
        <v>41081275297</v>
      </c>
      <c r="W217" s="119"/>
      <c r="X217" s="3">
        <v>41662337316</v>
      </c>
      <c r="Y217" s="147"/>
      <c r="Z217" s="120">
        <f>X217/درآمدها!$J$5</f>
        <v>3.6313758815124018E-3</v>
      </c>
    </row>
    <row r="218" spans="1:26" s="30" customFormat="1">
      <c r="A218" s="30">
        <v>209</v>
      </c>
      <c r="B218" s="146" t="s">
        <v>232</v>
      </c>
      <c r="C218" s="4"/>
      <c r="D218" s="129">
        <v>18521451</v>
      </c>
      <c r="E218" s="127"/>
      <c r="F218" s="127">
        <v>62339338254</v>
      </c>
      <c r="G218" s="127"/>
      <c r="H218" s="130">
        <v>58345246077</v>
      </c>
      <c r="I218" s="119"/>
      <c r="J218" s="119">
        <v>0</v>
      </c>
      <c r="K218" s="119"/>
      <c r="L218" s="119">
        <v>0</v>
      </c>
      <c r="M218" s="147"/>
      <c r="N218" s="119">
        <v>241164</v>
      </c>
      <c r="O218" s="119"/>
      <c r="P218" s="119">
        <v>732976606</v>
      </c>
      <c r="Q218" s="119"/>
      <c r="R218" s="119">
        <v>18280287</v>
      </c>
      <c r="S218" s="119"/>
      <c r="T218" s="119" t="s">
        <v>660</v>
      </c>
      <c r="U218" s="119"/>
      <c r="V218" s="119">
        <v>61527630566</v>
      </c>
      <c r="W218" s="119"/>
      <c r="X218" s="3">
        <v>60202243419</v>
      </c>
      <c r="Y218" s="147"/>
      <c r="Z218" s="120">
        <f>X218/درآمدها!$J$5</f>
        <v>5.2473526174619508E-3</v>
      </c>
    </row>
    <row r="219" spans="1:26" s="30" customFormat="1">
      <c r="A219" s="30">
        <v>210</v>
      </c>
      <c r="B219" s="146" t="s">
        <v>233</v>
      </c>
      <c r="C219" s="4"/>
      <c r="D219" s="129">
        <v>4365289</v>
      </c>
      <c r="E219" s="127"/>
      <c r="F219" s="127">
        <v>66938128355</v>
      </c>
      <c r="G219" s="127"/>
      <c r="H219" s="130">
        <v>65870809755</v>
      </c>
      <c r="I219" s="119"/>
      <c r="J219" s="119">
        <v>6446713</v>
      </c>
      <c r="K219" s="119"/>
      <c r="L219" s="119">
        <v>0</v>
      </c>
      <c r="M219" s="147"/>
      <c r="N219" s="119">
        <v>67480</v>
      </c>
      <c r="O219" s="119"/>
      <c r="P219" s="119">
        <v>962290977</v>
      </c>
      <c r="Q219" s="119"/>
      <c r="R219" s="119">
        <v>10744522</v>
      </c>
      <c r="S219" s="119"/>
      <c r="T219" s="119" t="s">
        <v>661</v>
      </c>
      <c r="U219" s="119"/>
      <c r="V219" s="119">
        <v>65903377872</v>
      </c>
      <c r="W219" s="119"/>
      <c r="X219" s="3">
        <v>64083552569</v>
      </c>
      <c r="Y219" s="147"/>
      <c r="Z219" s="120">
        <f>X219/درآمدها!$J$5</f>
        <v>5.5856555870985236E-3</v>
      </c>
    </row>
    <row r="220" spans="1:26" s="30" customFormat="1">
      <c r="A220" s="30">
        <v>211</v>
      </c>
      <c r="B220" s="146" t="s">
        <v>200</v>
      </c>
      <c r="C220" s="4"/>
      <c r="D220" s="129">
        <v>1047860</v>
      </c>
      <c r="E220" s="127"/>
      <c r="F220" s="127">
        <v>8231981084</v>
      </c>
      <c r="G220" s="127"/>
      <c r="H220" s="130">
        <v>6791396522</v>
      </c>
      <c r="I220" s="119"/>
      <c r="J220" s="119">
        <v>0</v>
      </c>
      <c r="K220" s="119"/>
      <c r="L220" s="119">
        <v>0</v>
      </c>
      <c r="M220" s="147"/>
      <c r="N220" s="119">
        <v>15487</v>
      </c>
      <c r="O220" s="119"/>
      <c r="P220" s="119">
        <v>99312008</v>
      </c>
      <c r="Q220" s="119"/>
      <c r="R220" s="119">
        <v>1032373</v>
      </c>
      <c r="S220" s="119"/>
      <c r="T220" s="119" t="s">
        <v>662</v>
      </c>
      <c r="U220" s="119"/>
      <c r="V220" s="119">
        <v>8110315317</v>
      </c>
      <c r="W220" s="119"/>
      <c r="X220" s="3">
        <v>6947579682</v>
      </c>
      <c r="Y220" s="147"/>
      <c r="Z220" s="120">
        <f>X220/درآمدها!$J$5</f>
        <v>6.0556547993795241E-4</v>
      </c>
    </row>
    <row r="221" spans="1:26" s="30" customFormat="1">
      <c r="A221" s="30">
        <v>212</v>
      </c>
      <c r="B221" s="146" t="s">
        <v>199</v>
      </c>
      <c r="C221" s="4"/>
      <c r="D221" s="129">
        <v>4796307</v>
      </c>
      <c r="E221" s="127"/>
      <c r="F221" s="127">
        <v>36218750696</v>
      </c>
      <c r="G221" s="127"/>
      <c r="H221" s="130">
        <v>34852391197</v>
      </c>
      <c r="I221" s="119"/>
      <c r="J221" s="119">
        <v>0</v>
      </c>
      <c r="K221" s="119"/>
      <c r="L221" s="119">
        <v>0</v>
      </c>
      <c r="M221" s="147"/>
      <c r="N221" s="119">
        <v>76855</v>
      </c>
      <c r="O221" s="119"/>
      <c r="P221" s="119">
        <v>559052549</v>
      </c>
      <c r="Q221" s="119"/>
      <c r="R221" s="119">
        <v>4719452</v>
      </c>
      <c r="S221" s="119"/>
      <c r="T221" s="119" t="s">
        <v>663</v>
      </c>
      <c r="U221" s="119"/>
      <c r="V221" s="119">
        <v>35638389162</v>
      </c>
      <c r="W221" s="119"/>
      <c r="X221" s="3">
        <v>35560594159</v>
      </c>
      <c r="Y221" s="147"/>
      <c r="Z221" s="120">
        <f>X221/درآمدها!$J$5</f>
        <v>3.0995352704719912E-3</v>
      </c>
    </row>
    <row r="222" spans="1:26" s="30" customFormat="1">
      <c r="A222" s="30">
        <v>213</v>
      </c>
      <c r="B222" s="146" t="s">
        <v>198</v>
      </c>
      <c r="C222" s="4"/>
      <c r="D222" s="129">
        <v>4636456</v>
      </c>
      <c r="E222" s="127"/>
      <c r="F222" s="127">
        <v>61903884186</v>
      </c>
      <c r="G222" s="127"/>
      <c r="H222" s="130">
        <v>54015945703</v>
      </c>
      <c r="I222" s="119"/>
      <c r="J222" s="119">
        <v>0</v>
      </c>
      <c r="K222" s="119"/>
      <c r="L222" s="119">
        <v>0</v>
      </c>
      <c r="M222" s="147"/>
      <c r="N222" s="119">
        <v>74287</v>
      </c>
      <c r="O222" s="119"/>
      <c r="P222" s="119">
        <v>850702922</v>
      </c>
      <c r="Q222" s="119"/>
      <c r="R222" s="119">
        <v>4562169</v>
      </c>
      <c r="S222" s="119"/>
      <c r="T222" s="119" t="s">
        <v>664</v>
      </c>
      <c r="U222" s="119"/>
      <c r="V222" s="119">
        <v>60912037428</v>
      </c>
      <c r="W222" s="119"/>
      <c r="X222" s="3">
        <v>52606279500</v>
      </c>
      <c r="Y222" s="147"/>
      <c r="Z222" s="120">
        <f>X222/درآمدها!$J$5</f>
        <v>4.5852726202914194E-3</v>
      </c>
    </row>
    <row r="223" spans="1:26" s="30" customFormat="1">
      <c r="A223" s="30">
        <v>214</v>
      </c>
      <c r="B223" s="146" t="s">
        <v>197</v>
      </c>
      <c r="C223" s="4"/>
      <c r="D223" s="129">
        <v>4890949</v>
      </c>
      <c r="E223" s="127"/>
      <c r="F223" s="127">
        <v>45113479670</v>
      </c>
      <c r="G223" s="127"/>
      <c r="H223" s="130">
        <v>51632824207</v>
      </c>
      <c r="I223" s="119"/>
      <c r="J223" s="119">
        <v>0</v>
      </c>
      <c r="K223" s="119"/>
      <c r="L223" s="119">
        <v>0</v>
      </c>
      <c r="M223" s="147"/>
      <c r="N223" s="119">
        <v>78372</v>
      </c>
      <c r="O223" s="119"/>
      <c r="P223" s="119">
        <v>826615085</v>
      </c>
      <c r="Q223" s="119"/>
      <c r="R223" s="119">
        <v>4812577</v>
      </c>
      <c r="S223" s="119"/>
      <c r="T223" s="119" t="s">
        <v>665</v>
      </c>
      <c r="U223" s="119"/>
      <c r="V223" s="119">
        <v>44390586500</v>
      </c>
      <c r="W223" s="119"/>
      <c r="X223" s="3">
        <v>55972123356</v>
      </c>
      <c r="Y223" s="147"/>
      <c r="Z223" s="120">
        <f>X223/درآمدها!$J$5</f>
        <v>4.8786465639304652E-3</v>
      </c>
    </row>
    <row r="224" spans="1:26" s="30" customFormat="1">
      <c r="A224" s="30">
        <v>215</v>
      </c>
      <c r="B224" s="146" t="s">
        <v>196</v>
      </c>
      <c r="C224" s="4"/>
      <c r="D224" s="129">
        <v>3828708</v>
      </c>
      <c r="E224" s="127"/>
      <c r="F224" s="127">
        <v>22657231378</v>
      </c>
      <c r="G224" s="127"/>
      <c r="H224" s="130">
        <v>31703373474</v>
      </c>
      <c r="I224" s="119"/>
      <c r="J224" s="119">
        <v>2913933</v>
      </c>
      <c r="K224" s="119"/>
      <c r="L224" s="119">
        <v>0</v>
      </c>
      <c r="M224" s="147"/>
      <c r="N224" s="119">
        <v>61351</v>
      </c>
      <c r="O224" s="119"/>
      <c r="P224" s="119">
        <v>495101011</v>
      </c>
      <c r="Q224" s="4"/>
      <c r="R224" s="4">
        <v>6681290</v>
      </c>
      <c r="S224" s="4"/>
      <c r="T224" s="119" t="s">
        <v>666</v>
      </c>
      <c r="U224" s="4"/>
      <c r="V224" s="3">
        <v>22294173186</v>
      </c>
      <c r="W224" s="3"/>
      <c r="X224" s="3">
        <v>34396516627</v>
      </c>
      <c r="Y224" s="147"/>
      <c r="Z224" s="120">
        <f>X224/درآمدها!$J$5</f>
        <v>2.9980718542010117E-3</v>
      </c>
    </row>
    <row r="225" spans="1:26" s="30" customFormat="1">
      <c r="A225" s="30">
        <v>216</v>
      </c>
      <c r="B225" s="146" t="s">
        <v>195</v>
      </c>
      <c r="C225" s="4"/>
      <c r="D225" s="129">
        <v>12166751</v>
      </c>
      <c r="E225" s="127"/>
      <c r="F225" s="127">
        <v>53428506475</v>
      </c>
      <c r="G225" s="127"/>
      <c r="H225" s="130">
        <v>58223666283</v>
      </c>
      <c r="I225" s="119"/>
      <c r="J225" s="119">
        <v>0</v>
      </c>
      <c r="K225" s="119"/>
      <c r="L225" s="119">
        <v>0</v>
      </c>
      <c r="M225" s="147"/>
      <c r="N225" s="119">
        <v>111606</v>
      </c>
      <c r="O225" s="119"/>
      <c r="P225" s="119">
        <v>503611769</v>
      </c>
      <c r="Q225" s="119"/>
      <c r="R225" s="119">
        <v>12055145</v>
      </c>
      <c r="S225" s="119"/>
      <c r="T225" s="119" t="s">
        <v>667</v>
      </c>
      <c r="U225" s="119"/>
      <c r="V225" s="119">
        <v>52938405059</v>
      </c>
      <c r="W225" s="119"/>
      <c r="X225" s="3">
        <v>55243551853</v>
      </c>
      <c r="Y225" s="147"/>
      <c r="Z225" s="120">
        <f>X225/درآمدها!$J$5</f>
        <v>4.8151427579897609E-3</v>
      </c>
    </row>
    <row r="226" spans="1:26" s="30" customFormat="1">
      <c r="A226" s="30">
        <v>217</v>
      </c>
      <c r="B226" s="146" t="s">
        <v>194</v>
      </c>
      <c r="C226" s="4"/>
      <c r="D226" s="129">
        <v>4056293</v>
      </c>
      <c r="E226" s="127"/>
      <c r="F226" s="127">
        <v>23894740664</v>
      </c>
      <c r="G226" s="127"/>
      <c r="H226" s="130">
        <v>22549068519</v>
      </c>
      <c r="I226" s="119"/>
      <c r="J226" s="119">
        <v>0</v>
      </c>
      <c r="K226" s="119"/>
      <c r="L226" s="119">
        <v>0</v>
      </c>
      <c r="M226" s="147"/>
      <c r="N226" s="119">
        <v>0</v>
      </c>
      <c r="O226" s="119"/>
      <c r="P226" s="119">
        <v>0</v>
      </c>
      <c r="Q226" s="119"/>
      <c r="R226" s="119">
        <v>4056293</v>
      </c>
      <c r="S226" s="119"/>
      <c r="T226" s="119" t="s">
        <v>668</v>
      </c>
      <c r="U226" s="119"/>
      <c r="V226" s="119">
        <v>23894740664</v>
      </c>
      <c r="W226" s="119"/>
      <c r="X226" s="3">
        <v>27620282691</v>
      </c>
      <c r="Y226" s="147"/>
      <c r="Z226" s="120">
        <f>X226/درآمدها!$J$5</f>
        <v>2.4074412254862332E-3</v>
      </c>
    </row>
    <row r="227" spans="1:26" s="30" customFormat="1">
      <c r="A227" s="30">
        <v>218</v>
      </c>
      <c r="B227" s="146" t="s">
        <v>193</v>
      </c>
      <c r="C227" s="4"/>
      <c r="D227" s="129">
        <v>15444882</v>
      </c>
      <c r="E227" s="127"/>
      <c r="F227" s="127">
        <v>50084504535</v>
      </c>
      <c r="G227" s="127"/>
      <c r="H227" s="130">
        <v>51586029442</v>
      </c>
      <c r="I227" s="119"/>
      <c r="J227" s="119">
        <v>0</v>
      </c>
      <c r="K227" s="119"/>
      <c r="L227" s="119">
        <v>0</v>
      </c>
      <c r="M227" s="147"/>
      <c r="N227" s="119">
        <v>247489</v>
      </c>
      <c r="O227" s="119"/>
      <c r="P227" s="119">
        <v>816310609</v>
      </c>
      <c r="Q227" s="119"/>
      <c r="R227" s="119">
        <v>15197393</v>
      </c>
      <c r="S227" s="119"/>
      <c r="T227" s="119" t="s">
        <v>669</v>
      </c>
      <c r="U227" s="119"/>
      <c r="V227" s="119">
        <v>49281949751</v>
      </c>
      <c r="W227" s="119"/>
      <c r="X227" s="3">
        <v>46816495421</v>
      </c>
      <c r="Y227" s="147"/>
      <c r="Z227" s="120">
        <f>X227/درآمدها!$J$5</f>
        <v>4.0806230106409614E-3</v>
      </c>
    </row>
    <row r="228" spans="1:26" s="30" customFormat="1">
      <c r="A228" s="30">
        <v>219</v>
      </c>
      <c r="B228" s="146" t="s">
        <v>192</v>
      </c>
      <c r="C228" s="4"/>
      <c r="D228" s="129">
        <v>561746</v>
      </c>
      <c r="E228" s="127"/>
      <c r="F228" s="127">
        <v>26054867987</v>
      </c>
      <c r="G228" s="127"/>
      <c r="H228" s="130">
        <v>35157091372</v>
      </c>
      <c r="I228" s="119"/>
      <c r="J228" s="119">
        <v>0</v>
      </c>
      <c r="K228" s="119"/>
      <c r="L228" s="119">
        <v>0</v>
      </c>
      <c r="M228" s="147"/>
      <c r="N228" s="131">
        <v>9000</v>
      </c>
      <c r="O228" s="131"/>
      <c r="P228" s="119">
        <v>544803381</v>
      </c>
      <c r="Q228" s="119"/>
      <c r="R228" s="119">
        <v>552746</v>
      </c>
      <c r="S228" s="119"/>
      <c r="T228" s="119" t="s">
        <v>670</v>
      </c>
      <c r="U228" s="119"/>
      <c r="V228" s="119">
        <v>25637430548</v>
      </c>
      <c r="W228" s="119"/>
      <c r="X228" s="3">
        <v>36429009798</v>
      </c>
      <c r="Y228" s="147"/>
      <c r="Z228" s="120">
        <f>X228/درآمدها!$J$5</f>
        <v>3.1752281818579709E-3</v>
      </c>
    </row>
    <row r="229" spans="1:26" s="30" customFormat="1">
      <c r="A229" s="30">
        <v>220</v>
      </c>
      <c r="B229" s="146" t="s">
        <v>191</v>
      </c>
      <c r="C229" s="4"/>
      <c r="D229" s="129">
        <v>16941585</v>
      </c>
      <c r="E229" s="127"/>
      <c r="F229" s="127">
        <v>49479505096</v>
      </c>
      <c r="G229" s="127"/>
      <c r="H229" s="130">
        <v>52023282456</v>
      </c>
      <c r="I229" s="119"/>
      <c r="J229" s="119">
        <v>0</v>
      </c>
      <c r="K229" s="119"/>
      <c r="L229" s="119">
        <v>0</v>
      </c>
      <c r="M229" s="147"/>
      <c r="N229" s="131">
        <v>12127888</v>
      </c>
      <c r="O229" s="131"/>
      <c r="P229" s="119">
        <v>55852250164</v>
      </c>
      <c r="Q229" s="119"/>
      <c r="R229" s="119">
        <v>4813697</v>
      </c>
      <c r="S229" s="119"/>
      <c r="T229" s="119" t="s">
        <v>671</v>
      </c>
      <c r="U229" s="119"/>
      <c r="V229" s="119">
        <v>14058858439</v>
      </c>
      <c r="W229" s="119"/>
      <c r="X229" s="3">
        <v>21116449936</v>
      </c>
      <c r="Y229" s="147"/>
      <c r="Z229" s="120">
        <f>X229/درآمدها!$J$5</f>
        <v>1.8405536496701937E-3</v>
      </c>
    </row>
    <row r="230" spans="1:26" s="30" customFormat="1">
      <c r="A230" s="30">
        <v>221</v>
      </c>
      <c r="B230" s="146" t="s">
        <v>190</v>
      </c>
      <c r="C230" s="4"/>
      <c r="D230" s="129">
        <v>8269757</v>
      </c>
      <c r="E230" s="127"/>
      <c r="F230" s="127">
        <v>29620223195</v>
      </c>
      <c r="G230" s="127"/>
      <c r="H230" s="130">
        <v>35360951005</v>
      </c>
      <c r="I230" s="119"/>
      <c r="J230" s="3">
        <v>0</v>
      </c>
      <c r="K230" s="3"/>
      <c r="L230" s="3">
        <v>0</v>
      </c>
      <c r="M230" s="147"/>
      <c r="N230" s="119">
        <v>1741525</v>
      </c>
      <c r="O230" s="119"/>
      <c r="P230" s="119">
        <v>8359826970</v>
      </c>
      <c r="Q230" s="119"/>
      <c r="R230" s="119">
        <v>6528232</v>
      </c>
      <c r="S230" s="119"/>
      <c r="T230" s="119" t="s">
        <v>672</v>
      </c>
      <c r="U230" s="119"/>
      <c r="V230" s="119">
        <v>23382511592</v>
      </c>
      <c r="W230" s="119"/>
      <c r="X230" s="3">
        <v>30182148333</v>
      </c>
      <c r="Y230" s="147"/>
      <c r="Z230" s="120">
        <f>X230/درآمدها!$J$5</f>
        <v>2.630738757582718E-3</v>
      </c>
    </row>
    <row r="231" spans="1:26" s="30" customFormat="1">
      <c r="A231" s="30">
        <v>222</v>
      </c>
      <c r="B231" s="146" t="s">
        <v>189</v>
      </c>
      <c r="C231" s="4"/>
      <c r="D231" s="129">
        <v>38100223</v>
      </c>
      <c r="E231" s="127"/>
      <c r="F231" s="127">
        <v>105923043706</v>
      </c>
      <c r="G231" s="127"/>
      <c r="H231" s="130">
        <v>72262688896</v>
      </c>
      <c r="I231" s="119"/>
      <c r="J231" s="119">
        <v>0</v>
      </c>
      <c r="K231" s="119"/>
      <c r="L231" s="125">
        <v>0</v>
      </c>
      <c r="M231" s="147"/>
      <c r="N231" s="119">
        <v>191916</v>
      </c>
      <c r="O231" s="119"/>
      <c r="P231" s="125">
        <v>359210423</v>
      </c>
      <c r="Q231" s="119"/>
      <c r="R231" s="119">
        <v>37908307</v>
      </c>
      <c r="S231" s="119"/>
      <c r="T231" s="119" t="s">
        <v>673</v>
      </c>
      <c r="U231" s="119"/>
      <c r="V231" s="119">
        <v>105389494943</v>
      </c>
      <c r="W231" s="119"/>
      <c r="X231" s="3">
        <v>70504430068</v>
      </c>
      <c r="Y231" s="147"/>
      <c r="Z231" s="120">
        <f>X231/درآمدها!$J$5</f>
        <v>6.1453126104470375E-3</v>
      </c>
    </row>
    <row r="232" spans="1:26" s="30" customFormat="1">
      <c r="A232" s="30">
        <v>223</v>
      </c>
      <c r="B232" s="4" t="s">
        <v>188</v>
      </c>
      <c r="C232" s="4"/>
      <c r="D232" s="129">
        <v>15611078</v>
      </c>
      <c r="E232" s="127"/>
      <c r="F232" s="127">
        <v>53301123298</v>
      </c>
      <c r="G232" s="127"/>
      <c r="H232" s="130">
        <v>54313672303</v>
      </c>
      <c r="I232" s="119"/>
      <c r="J232" s="119">
        <v>0</v>
      </c>
      <c r="K232" s="119"/>
      <c r="L232" s="119">
        <v>0</v>
      </c>
      <c r="M232" s="147"/>
      <c r="N232" s="119">
        <v>250153</v>
      </c>
      <c r="O232" s="119"/>
      <c r="P232" s="119">
        <v>817290664</v>
      </c>
      <c r="Q232" s="119"/>
      <c r="R232" s="119">
        <v>15360925</v>
      </c>
      <c r="S232" s="119"/>
      <c r="T232" s="119" t="s">
        <v>674</v>
      </c>
      <c r="U232" s="119"/>
      <c r="V232" s="119">
        <v>52447022390</v>
      </c>
      <c r="W232" s="119"/>
      <c r="X232" s="3">
        <v>50236745466</v>
      </c>
      <c r="Y232" s="147"/>
      <c r="Z232" s="120">
        <f>X232/درآمدها!$J$5</f>
        <v>4.3787391107519566E-3</v>
      </c>
    </row>
    <row r="233" spans="1:26" s="30" customFormat="1">
      <c r="A233" s="30">
        <v>224</v>
      </c>
      <c r="B233" s="4" t="s">
        <v>187</v>
      </c>
      <c r="C233" s="4"/>
      <c r="D233" s="129">
        <v>1314922</v>
      </c>
      <c r="E233" s="127"/>
      <c r="F233" s="127">
        <v>27131166601</v>
      </c>
      <c r="G233" s="127"/>
      <c r="H233" s="130">
        <v>40310908927</v>
      </c>
      <c r="I233" s="119"/>
      <c r="J233" s="119">
        <v>0</v>
      </c>
      <c r="K233" s="119"/>
      <c r="L233" s="119">
        <v>0</v>
      </c>
      <c r="M233" s="147"/>
      <c r="N233" s="119">
        <v>21068</v>
      </c>
      <c r="O233" s="119"/>
      <c r="P233" s="119">
        <v>614674746</v>
      </c>
      <c r="Q233" s="119"/>
      <c r="R233" s="119">
        <v>1293854</v>
      </c>
      <c r="S233" s="119"/>
      <c r="T233" s="119" t="s">
        <v>675</v>
      </c>
      <c r="U233" s="119"/>
      <c r="V233" s="119">
        <v>26696464453</v>
      </c>
      <c r="W233" s="119"/>
      <c r="X233" s="3">
        <v>38481774619</v>
      </c>
      <c r="Y233" s="147"/>
      <c r="Z233" s="120">
        <f>X233/درآمدها!$J$5</f>
        <v>3.354151428646954E-3</v>
      </c>
    </row>
    <row r="234" spans="1:26" s="30" customFormat="1">
      <c r="A234" s="30">
        <v>225</v>
      </c>
      <c r="B234" s="4" t="s">
        <v>186</v>
      </c>
      <c r="C234" s="4"/>
      <c r="D234" s="129">
        <v>4537229</v>
      </c>
      <c r="E234" s="127"/>
      <c r="F234" s="127">
        <v>88385002791</v>
      </c>
      <c r="G234" s="127"/>
      <c r="H234" s="130">
        <v>80823366178</v>
      </c>
      <c r="I234" s="119"/>
      <c r="J234" s="119">
        <v>0</v>
      </c>
      <c r="K234" s="119"/>
      <c r="L234" s="119">
        <v>0</v>
      </c>
      <c r="M234" s="147"/>
      <c r="N234" s="119">
        <v>0</v>
      </c>
      <c r="O234" s="119"/>
      <c r="P234" s="119">
        <v>0</v>
      </c>
      <c r="Q234" s="119"/>
      <c r="R234" s="119">
        <v>4537229</v>
      </c>
      <c r="S234" s="119"/>
      <c r="T234" s="119" t="s">
        <v>676</v>
      </c>
      <c r="U234" s="119"/>
      <c r="V234" s="119">
        <v>88385002791</v>
      </c>
      <c r="W234" s="119"/>
      <c r="X234" s="3">
        <v>75320882544</v>
      </c>
      <c r="Y234" s="147"/>
      <c r="Z234" s="120">
        <f>X234/درآمدها!$J$5</f>
        <v>6.5651246153073627E-3</v>
      </c>
    </row>
    <row r="235" spans="1:26" s="30" customFormat="1">
      <c r="A235" s="30">
        <v>226</v>
      </c>
      <c r="B235" s="4" t="s">
        <v>185</v>
      </c>
      <c r="C235" s="4"/>
      <c r="D235" s="129">
        <v>26464890</v>
      </c>
      <c r="E235" s="127"/>
      <c r="F235" s="127">
        <v>121896836856</v>
      </c>
      <c r="G235" s="127"/>
      <c r="H235" s="130">
        <v>114147912326</v>
      </c>
      <c r="I235" s="119"/>
      <c r="J235" s="119">
        <v>0</v>
      </c>
      <c r="K235" s="119"/>
      <c r="L235" s="119">
        <v>0</v>
      </c>
      <c r="M235" s="147"/>
      <c r="N235" s="119">
        <v>216238</v>
      </c>
      <c r="O235" s="119"/>
      <c r="P235" s="119">
        <v>918562985</v>
      </c>
      <c r="Q235" s="119"/>
      <c r="R235" s="119">
        <v>26248652</v>
      </c>
      <c r="S235" s="119"/>
      <c r="T235" s="119" t="s">
        <v>677</v>
      </c>
      <c r="U235" s="119"/>
      <c r="V235" s="119">
        <v>120900848276</v>
      </c>
      <c r="W235" s="119"/>
      <c r="X235" s="3">
        <v>127800930410</v>
      </c>
      <c r="Y235" s="147"/>
      <c r="Z235" s="120">
        <f>X235/درآمدها!$J$5</f>
        <v>1.1139394624110266E-2</v>
      </c>
    </row>
    <row r="236" spans="1:26" s="30" customFormat="1">
      <c r="A236" s="30">
        <v>227</v>
      </c>
      <c r="B236" s="4" t="s">
        <v>184</v>
      </c>
      <c r="C236" s="4"/>
      <c r="D236" s="129">
        <v>1070976</v>
      </c>
      <c r="E236" s="127"/>
      <c r="F236" s="127">
        <v>35177899136</v>
      </c>
      <c r="G236" s="127"/>
      <c r="H236" s="130">
        <v>35227736199</v>
      </c>
      <c r="I236" s="119"/>
      <c r="J236" s="119">
        <v>0</v>
      </c>
      <c r="K236" s="119"/>
      <c r="L236" s="119">
        <v>0</v>
      </c>
      <c r="M236" s="147"/>
      <c r="N236" s="119">
        <v>17159</v>
      </c>
      <c r="O236" s="119"/>
      <c r="P236" s="119">
        <v>521436481</v>
      </c>
      <c r="Q236" s="119"/>
      <c r="R236" s="119">
        <v>1053817</v>
      </c>
      <c r="S236" s="119"/>
      <c r="T236" s="119" t="s">
        <v>678</v>
      </c>
      <c r="U236" s="119"/>
      <c r="V236" s="119">
        <v>34614284665</v>
      </c>
      <c r="W236" s="119"/>
      <c r="X236" s="3">
        <v>32369195779</v>
      </c>
      <c r="Y236" s="147"/>
      <c r="Z236" s="120">
        <f>X236/درآمدها!$J$5</f>
        <v>2.8213663569631696E-3</v>
      </c>
    </row>
    <row r="237" spans="1:26" s="30" customFormat="1">
      <c r="A237" s="30">
        <v>228</v>
      </c>
      <c r="B237" s="4" t="s">
        <v>183</v>
      </c>
      <c r="C237" s="4"/>
      <c r="D237" s="129">
        <v>5418221</v>
      </c>
      <c r="E237" s="127"/>
      <c r="F237" s="127">
        <v>31097965277</v>
      </c>
      <c r="G237" s="127"/>
      <c r="H237" s="130">
        <v>31885016906</v>
      </c>
      <c r="I237" s="119"/>
      <c r="J237" s="119">
        <v>1896377</v>
      </c>
      <c r="K237" s="119"/>
      <c r="L237" s="119">
        <v>0</v>
      </c>
      <c r="M237" s="147"/>
      <c r="N237" s="119">
        <v>2100954</v>
      </c>
      <c r="O237" s="119"/>
      <c r="P237" s="119">
        <v>10011265902</v>
      </c>
      <c r="Q237" s="119"/>
      <c r="R237" s="119">
        <v>5213644</v>
      </c>
      <c r="S237" s="119"/>
      <c r="T237" s="119" t="s">
        <v>679</v>
      </c>
      <c r="U237" s="119"/>
      <c r="V237" s="119">
        <v>22165773167</v>
      </c>
      <c r="W237" s="119"/>
      <c r="X237" s="3">
        <v>26094505894</v>
      </c>
      <c r="Y237" s="147"/>
      <c r="Z237" s="120">
        <f>X237/درآمدها!$J$5</f>
        <v>2.2744513497821349E-3</v>
      </c>
    </row>
    <row r="238" spans="1:26" s="30" customFormat="1">
      <c r="A238" s="30">
        <v>229</v>
      </c>
      <c r="B238" s="4" t="s">
        <v>182</v>
      </c>
      <c r="C238" s="4"/>
      <c r="D238" s="129">
        <v>7967482</v>
      </c>
      <c r="E238" s="127"/>
      <c r="F238" s="127">
        <v>23135309574</v>
      </c>
      <c r="G238" s="127"/>
      <c r="H238" s="130">
        <v>21621806070</v>
      </c>
      <c r="I238" s="119"/>
      <c r="J238" s="119">
        <v>3897478</v>
      </c>
      <c r="K238" s="119"/>
      <c r="L238" s="119">
        <v>0</v>
      </c>
      <c r="M238" s="147"/>
      <c r="N238" s="119">
        <v>127671</v>
      </c>
      <c r="O238" s="119"/>
      <c r="P238" s="119">
        <v>334007718</v>
      </c>
      <c r="Q238" s="119"/>
      <c r="R238" s="119">
        <v>11737289</v>
      </c>
      <c r="S238" s="119"/>
      <c r="T238" s="119" t="s">
        <v>680</v>
      </c>
      <c r="U238" s="119"/>
      <c r="V238" s="119">
        <v>22764589174</v>
      </c>
      <c r="W238" s="119"/>
      <c r="X238" s="3">
        <v>22592381112</v>
      </c>
      <c r="Y238" s="147"/>
      <c r="Z238" s="120">
        <f>X238/درآمدها!$J$5</f>
        <v>1.9691988774846281E-3</v>
      </c>
    </row>
    <row r="239" spans="1:26" s="30" customFormat="1">
      <c r="A239" s="30">
        <v>230</v>
      </c>
      <c r="B239" s="4" t="s">
        <v>181</v>
      </c>
      <c r="C239" s="4"/>
      <c r="D239" s="129">
        <v>22732821</v>
      </c>
      <c r="E239" s="127"/>
      <c r="F239" s="127">
        <v>228563857785</v>
      </c>
      <c r="G239" s="127"/>
      <c r="H239" s="130">
        <v>181006461331</v>
      </c>
      <c r="I239" s="119"/>
      <c r="J239" s="119">
        <v>1000000</v>
      </c>
      <c r="K239" s="119"/>
      <c r="L239" s="119">
        <v>8758120000</v>
      </c>
      <c r="M239" s="147"/>
      <c r="N239" s="119">
        <v>1815</v>
      </c>
      <c r="O239" s="119"/>
      <c r="P239" s="119">
        <v>14379487</v>
      </c>
      <c r="Q239" s="119"/>
      <c r="R239" s="119">
        <v>23731006</v>
      </c>
      <c r="S239" s="119"/>
      <c r="T239" s="119" t="s">
        <v>681</v>
      </c>
      <c r="U239" s="119"/>
      <c r="V239" s="119">
        <v>237303729130</v>
      </c>
      <c r="W239" s="119"/>
      <c r="X239" s="3">
        <v>205939010874</v>
      </c>
      <c r="Y239" s="147"/>
      <c r="Z239" s="120">
        <f>X239/درآمدها!$J$5</f>
        <v>1.7950072063363635E-2</v>
      </c>
    </row>
    <row r="240" spans="1:26" s="30" customFormat="1">
      <c r="A240" s="30">
        <v>231</v>
      </c>
      <c r="B240" s="4" t="s">
        <v>180</v>
      </c>
      <c r="C240" s="4"/>
      <c r="D240" s="129">
        <v>441865</v>
      </c>
      <c r="E240" s="127"/>
      <c r="F240" s="127">
        <v>21692901394</v>
      </c>
      <c r="G240" s="127"/>
      <c r="H240" s="130">
        <v>27346827340</v>
      </c>
      <c r="I240" s="119"/>
      <c r="J240" s="119">
        <v>0</v>
      </c>
      <c r="K240" s="119"/>
      <c r="L240" s="119">
        <v>0</v>
      </c>
      <c r="M240" s="147"/>
      <c r="N240" s="119">
        <v>7079</v>
      </c>
      <c r="O240" s="119"/>
      <c r="P240" s="119">
        <v>442174057</v>
      </c>
      <c r="Q240" s="119"/>
      <c r="R240" s="119">
        <v>434786</v>
      </c>
      <c r="S240" s="119"/>
      <c r="T240" s="119" t="s">
        <v>682</v>
      </c>
      <c r="U240" s="119"/>
      <c r="V240" s="119">
        <v>21345365271</v>
      </c>
      <c r="W240" s="119"/>
      <c r="X240" s="3">
        <v>29644531011</v>
      </c>
      <c r="Y240" s="147"/>
      <c r="Z240" s="120">
        <f>X240/درآمدها!$J$5</f>
        <v>2.5838789147998617E-3</v>
      </c>
    </row>
    <row r="241" spans="1:26" s="30" customFormat="1">
      <c r="A241" s="30">
        <v>232</v>
      </c>
      <c r="B241" s="4" t="s">
        <v>179</v>
      </c>
      <c r="C241" s="4"/>
      <c r="D241" s="129">
        <v>1344152</v>
      </c>
      <c r="E241" s="127"/>
      <c r="F241" s="127">
        <v>66979230995</v>
      </c>
      <c r="G241" s="127"/>
      <c r="H241" s="130">
        <v>62010920863</v>
      </c>
      <c r="I241" s="119"/>
      <c r="J241" s="119">
        <v>0</v>
      </c>
      <c r="K241" s="119"/>
      <c r="L241" s="119">
        <v>0</v>
      </c>
      <c r="M241" s="147"/>
      <c r="N241" s="119">
        <v>245037</v>
      </c>
      <c r="O241" s="119"/>
      <c r="P241" s="119">
        <v>11418248513</v>
      </c>
      <c r="Q241" s="119"/>
      <c r="R241" s="119">
        <v>1099115</v>
      </c>
      <c r="S241" s="119"/>
      <c r="T241" s="119" t="s">
        <v>683</v>
      </c>
      <c r="U241" s="119"/>
      <c r="V241" s="119">
        <v>54769012341</v>
      </c>
      <c r="W241" s="119"/>
      <c r="X241" s="3">
        <v>55721338557</v>
      </c>
      <c r="Y241" s="147"/>
      <c r="Z241" s="120">
        <f>X241/درآمدها!$J$5</f>
        <v>4.8567876397987942E-3</v>
      </c>
    </row>
    <row r="242" spans="1:26" s="30" customFormat="1">
      <c r="A242" s="30">
        <v>233</v>
      </c>
      <c r="B242" s="4" t="s">
        <v>178</v>
      </c>
      <c r="C242" s="4"/>
      <c r="D242" s="129">
        <v>5505509</v>
      </c>
      <c r="E242" s="127"/>
      <c r="F242" s="127">
        <v>110250620636</v>
      </c>
      <c r="G242" s="127"/>
      <c r="H242" s="130">
        <v>139609883661</v>
      </c>
      <c r="I242" s="119"/>
      <c r="J242" s="119">
        <v>0</v>
      </c>
      <c r="K242" s="119"/>
      <c r="L242" s="119">
        <v>0</v>
      </c>
      <c r="M242" s="147"/>
      <c r="N242" s="119">
        <v>88219</v>
      </c>
      <c r="O242" s="119"/>
      <c r="P242" s="119">
        <v>2191583015</v>
      </c>
      <c r="Q242" s="119"/>
      <c r="R242" s="119">
        <v>5417290</v>
      </c>
      <c r="S242" s="119"/>
      <c r="T242" s="119" t="s">
        <v>684</v>
      </c>
      <c r="U242" s="119"/>
      <c r="V242" s="119">
        <v>108483990248</v>
      </c>
      <c r="W242" s="119"/>
      <c r="X242" s="3">
        <v>121433038161</v>
      </c>
      <c r="Y242" s="147"/>
      <c r="Z242" s="120">
        <f>X242/درآمدها!$J$5</f>
        <v>1.0584355905238202E-2</v>
      </c>
    </row>
    <row r="243" spans="1:26" s="30" customFormat="1">
      <c r="A243" s="30">
        <v>234</v>
      </c>
      <c r="B243" s="4" t="s">
        <v>177</v>
      </c>
      <c r="C243" s="4"/>
      <c r="D243" s="129">
        <v>9577222</v>
      </c>
      <c r="E243" s="127"/>
      <c r="F243" s="127">
        <v>82113304216</v>
      </c>
      <c r="G243" s="127"/>
      <c r="H243" s="130">
        <v>99105672681</v>
      </c>
      <c r="I243" s="119"/>
      <c r="J243" s="119">
        <v>0</v>
      </c>
      <c r="K243" s="119"/>
      <c r="L243" s="119">
        <v>0</v>
      </c>
      <c r="M243" s="147"/>
      <c r="N243" s="119">
        <v>2600044</v>
      </c>
      <c r="O243" s="119"/>
      <c r="P243" s="119">
        <v>29202748242</v>
      </c>
      <c r="Q243" s="119"/>
      <c r="R243" s="119">
        <v>6977178</v>
      </c>
      <c r="S243" s="119"/>
      <c r="T243" s="119" t="s">
        <v>685</v>
      </c>
      <c r="U243" s="119"/>
      <c r="V243" s="119">
        <v>59821014872</v>
      </c>
      <c r="W243" s="119"/>
      <c r="X243" s="3">
        <v>87389363768</v>
      </c>
      <c r="Y243" s="147"/>
      <c r="Z243" s="120">
        <f>X243/درآمدها!$J$5</f>
        <v>7.6170385132462637E-3</v>
      </c>
    </row>
    <row r="244" spans="1:26" s="30" customFormat="1">
      <c r="A244" s="30">
        <v>235</v>
      </c>
      <c r="B244" s="4" t="s">
        <v>454</v>
      </c>
      <c r="C244" s="4"/>
      <c r="D244" s="127">
        <v>0</v>
      </c>
      <c r="E244" s="127"/>
      <c r="F244" s="127">
        <v>0</v>
      </c>
      <c r="G244" s="127"/>
      <c r="H244" s="130">
        <v>0</v>
      </c>
      <c r="I244" s="119"/>
      <c r="J244" s="119">
        <v>1140317</v>
      </c>
      <c r="K244" s="119"/>
      <c r="L244" s="119">
        <v>20333656879</v>
      </c>
      <c r="M244" s="147"/>
      <c r="N244" s="119">
        <v>0</v>
      </c>
      <c r="O244" s="119"/>
      <c r="P244" s="119">
        <v>0</v>
      </c>
      <c r="Q244" s="119"/>
      <c r="R244" s="119">
        <v>1140317</v>
      </c>
      <c r="S244" s="119"/>
      <c r="T244" s="119" t="s">
        <v>686</v>
      </c>
      <c r="U244" s="119"/>
      <c r="V244" s="119">
        <v>20333656879</v>
      </c>
      <c r="W244" s="119"/>
      <c r="X244" s="3">
        <v>20154200986</v>
      </c>
      <c r="Y244" s="147"/>
      <c r="Z244" s="120">
        <f>X244/درآمدها!$J$5</f>
        <v>1.7566820319417594E-3</v>
      </c>
    </row>
    <row r="245" spans="1:26" s="30" customFormat="1">
      <c r="A245" s="30">
        <v>236</v>
      </c>
      <c r="B245" s="4" t="s">
        <v>455</v>
      </c>
      <c r="C245" s="4"/>
      <c r="D245" s="127">
        <v>0</v>
      </c>
      <c r="E245" s="127"/>
      <c r="F245" s="127">
        <v>0</v>
      </c>
      <c r="G245" s="127"/>
      <c r="H245" s="130">
        <v>0</v>
      </c>
      <c r="I245" s="119"/>
      <c r="J245" s="119">
        <v>361916</v>
      </c>
      <c r="K245" s="119"/>
      <c r="L245" s="119">
        <v>16663371294</v>
      </c>
      <c r="M245" s="147"/>
      <c r="N245" s="119">
        <v>0</v>
      </c>
      <c r="O245" s="119"/>
      <c r="P245" s="119">
        <v>0</v>
      </c>
      <c r="Q245" s="119"/>
      <c r="R245" s="119">
        <v>361916</v>
      </c>
      <c r="S245" s="119"/>
      <c r="T245" s="119" t="s">
        <v>687</v>
      </c>
      <c r="U245" s="119"/>
      <c r="V245" s="119">
        <v>16663371294</v>
      </c>
      <c r="W245" s="119"/>
      <c r="X245" s="3">
        <v>16908842193</v>
      </c>
      <c r="Y245" s="147"/>
      <c r="Z245" s="120">
        <f>X245/درآمدها!$J$5</f>
        <v>1.4738098167233289E-3</v>
      </c>
    </row>
    <row r="246" spans="1:26" s="30" customFormat="1">
      <c r="A246" s="30">
        <v>237</v>
      </c>
      <c r="B246" s="4" t="s">
        <v>456</v>
      </c>
      <c r="C246" s="4"/>
      <c r="D246" s="127">
        <v>0</v>
      </c>
      <c r="E246" s="127"/>
      <c r="F246" s="127">
        <v>0</v>
      </c>
      <c r="G246" s="127"/>
      <c r="H246" s="130">
        <v>0</v>
      </c>
      <c r="I246" s="119"/>
      <c r="J246" s="119">
        <v>9915877</v>
      </c>
      <c r="K246" s="119"/>
      <c r="L246" s="119">
        <v>34057484531</v>
      </c>
      <c r="M246" s="147"/>
      <c r="N246" s="119">
        <v>0</v>
      </c>
      <c r="O246" s="119"/>
      <c r="P246" s="119">
        <v>0</v>
      </c>
      <c r="Q246" s="119"/>
      <c r="R246" s="119">
        <v>9915877</v>
      </c>
      <c r="S246" s="119"/>
      <c r="T246" s="119" t="s">
        <v>688</v>
      </c>
      <c r="U246" s="119"/>
      <c r="V246" s="119">
        <v>34057484531</v>
      </c>
      <c r="W246" s="119"/>
      <c r="X246" s="3">
        <v>34361075080</v>
      </c>
      <c r="Y246" s="147"/>
      <c r="Z246" s="120">
        <f>X246/درآمدها!$J$5</f>
        <v>2.99498269532826E-3</v>
      </c>
    </row>
    <row r="247" spans="1:26" s="30" customFormat="1">
      <c r="A247" s="30">
        <v>238</v>
      </c>
      <c r="B247" s="4" t="s">
        <v>457</v>
      </c>
      <c r="C247" s="4"/>
      <c r="D247" s="127">
        <v>0</v>
      </c>
      <c r="E247" s="127"/>
      <c r="F247" s="127">
        <v>0</v>
      </c>
      <c r="G247" s="127"/>
      <c r="H247" s="130">
        <v>0</v>
      </c>
      <c r="I247" s="119"/>
      <c r="J247" s="119">
        <v>2087055</v>
      </c>
      <c r="K247" s="119"/>
      <c r="L247" s="119">
        <v>30428296154</v>
      </c>
      <c r="M247" s="147"/>
      <c r="N247" s="119">
        <v>0</v>
      </c>
      <c r="O247" s="119"/>
      <c r="P247" s="119">
        <v>0</v>
      </c>
      <c r="Q247" s="119"/>
      <c r="R247" s="119">
        <v>2087055</v>
      </c>
      <c r="S247" s="119"/>
      <c r="T247" s="119" t="s">
        <v>689</v>
      </c>
      <c r="U247" s="119"/>
      <c r="V247" s="119">
        <v>30428296154</v>
      </c>
      <c r="W247" s="119"/>
      <c r="X247" s="3">
        <v>30331193276</v>
      </c>
      <c r="Y247" s="147"/>
      <c r="Z247" s="120">
        <f>X247/درآمدها!$J$5</f>
        <v>2.6437298244824554E-3</v>
      </c>
    </row>
    <row r="248" spans="1:26" s="30" customFormat="1">
      <c r="A248" s="30">
        <v>239</v>
      </c>
      <c r="B248" s="4" t="s">
        <v>378</v>
      </c>
      <c r="C248" s="4"/>
      <c r="D248" s="127">
        <v>228231</v>
      </c>
      <c r="E248" s="127"/>
      <c r="F248" s="127">
        <v>19394851269</v>
      </c>
      <c r="G248" s="127"/>
      <c r="H248" s="130">
        <v>16162434342</v>
      </c>
      <c r="I248" s="119"/>
      <c r="J248" s="119">
        <v>0</v>
      </c>
      <c r="K248" s="119"/>
      <c r="L248" s="119">
        <v>0</v>
      </c>
      <c r="M248" s="147"/>
      <c r="N248" s="119">
        <v>3655</v>
      </c>
      <c r="O248" s="119"/>
      <c r="P248" s="119">
        <v>249515610</v>
      </c>
      <c r="Q248" s="119"/>
      <c r="R248" s="119">
        <v>224576</v>
      </c>
      <c r="S248" s="119"/>
      <c r="T248" s="119" t="s">
        <v>690</v>
      </c>
      <c r="U248" s="119"/>
      <c r="V248" s="119">
        <v>19084252878</v>
      </c>
      <c r="W248" s="119"/>
      <c r="X248" s="3">
        <v>15291924440</v>
      </c>
      <c r="Y248" s="147"/>
      <c r="Z248" s="120">
        <f>X248/درآمدها!$J$5</f>
        <v>1.3328759059324314E-3</v>
      </c>
    </row>
    <row r="249" spans="1:26" s="30" customFormat="1">
      <c r="A249" s="30">
        <v>240</v>
      </c>
      <c r="B249" s="4" t="s">
        <v>382</v>
      </c>
      <c r="C249" s="4"/>
      <c r="D249" s="127">
        <v>1072639</v>
      </c>
      <c r="E249" s="127"/>
      <c r="F249" s="127">
        <v>31338669956</v>
      </c>
      <c r="G249" s="127"/>
      <c r="H249" s="130">
        <v>28042553789</v>
      </c>
      <c r="I249" s="119"/>
      <c r="J249" s="119">
        <v>189284</v>
      </c>
      <c r="K249" s="119"/>
      <c r="L249" s="119">
        <v>4974665973</v>
      </c>
      <c r="M249" s="147"/>
      <c r="N249" s="119">
        <v>16943</v>
      </c>
      <c r="O249" s="119"/>
      <c r="P249" s="119">
        <v>429481872</v>
      </c>
      <c r="Q249" s="119"/>
      <c r="R249" s="119">
        <v>1244980</v>
      </c>
      <c r="S249" s="119"/>
      <c r="T249" s="119" t="s">
        <v>691</v>
      </c>
      <c r="U249" s="119"/>
      <c r="V249" s="119">
        <v>35825541094</v>
      </c>
      <c r="W249" s="119"/>
      <c r="X249" s="3">
        <v>34652026334</v>
      </c>
      <c r="Y249" s="147"/>
      <c r="Z249" s="120">
        <f>X249/درآمدها!$J$5</f>
        <v>3.0203426111308144E-3</v>
      </c>
    </row>
    <row r="250" spans="1:26" s="30" customFormat="1">
      <c r="A250" s="30">
        <v>241</v>
      </c>
      <c r="B250" s="4" t="s">
        <v>369</v>
      </c>
      <c r="C250" s="4"/>
      <c r="D250" s="127">
        <v>5275958</v>
      </c>
      <c r="E250" s="127"/>
      <c r="F250" s="127">
        <v>46025278311</v>
      </c>
      <c r="G250" s="127"/>
      <c r="H250" s="130">
        <v>43844572180</v>
      </c>
      <c r="I250" s="119"/>
      <c r="J250" s="119">
        <v>4930000</v>
      </c>
      <c r="K250" s="119"/>
      <c r="L250" s="119">
        <v>40118095074</v>
      </c>
      <c r="M250" s="147"/>
      <c r="N250" s="119">
        <v>84541</v>
      </c>
      <c r="O250" s="119"/>
      <c r="P250" s="119">
        <v>679355878</v>
      </c>
      <c r="Q250" s="119"/>
      <c r="R250" s="119">
        <v>10121417</v>
      </c>
      <c r="S250" s="119"/>
      <c r="T250" s="119" t="s">
        <v>692</v>
      </c>
      <c r="U250" s="119"/>
      <c r="V250" s="119">
        <v>85405872621</v>
      </c>
      <c r="W250" s="119"/>
      <c r="X250" s="3">
        <v>82199959631</v>
      </c>
      <c r="Y250" s="147"/>
      <c r="Z250" s="120">
        <f>X250/درآمدها!$J$5</f>
        <v>7.1647192667385695E-3</v>
      </c>
    </row>
    <row r="251" spans="1:26" s="30" customFormat="1">
      <c r="A251" s="30">
        <v>242</v>
      </c>
      <c r="B251" s="4" t="s">
        <v>370</v>
      </c>
      <c r="C251" s="4"/>
      <c r="D251" s="127">
        <v>3794969</v>
      </c>
      <c r="E251" s="127"/>
      <c r="F251" s="127">
        <v>170430886752</v>
      </c>
      <c r="G251" s="127"/>
      <c r="H251" s="130">
        <v>185412916132</v>
      </c>
      <c r="I251" s="119"/>
      <c r="J251" s="119">
        <v>0</v>
      </c>
      <c r="K251" s="119"/>
      <c r="L251" s="119">
        <v>0</v>
      </c>
      <c r="M251" s="147"/>
      <c r="N251" s="119">
        <v>79163</v>
      </c>
      <c r="O251" s="119"/>
      <c r="P251" s="119">
        <v>3855621126</v>
      </c>
      <c r="Q251" s="119"/>
      <c r="R251" s="119">
        <v>3715806</v>
      </c>
      <c r="S251" s="119"/>
      <c r="T251" s="119" t="s">
        <v>693</v>
      </c>
      <c r="U251" s="119"/>
      <c r="V251" s="119">
        <v>166875700850</v>
      </c>
      <c r="W251" s="119"/>
      <c r="X251" s="3">
        <v>187344309525</v>
      </c>
      <c r="Y251" s="147"/>
      <c r="Z251" s="120">
        <f>X251/درآمدها!$J$5</f>
        <v>1.632931925992568E-2</v>
      </c>
    </row>
    <row r="252" spans="1:26" s="30" customFormat="1">
      <c r="A252" s="30">
        <v>243</v>
      </c>
      <c r="B252" s="4" t="s">
        <v>351</v>
      </c>
      <c r="C252" s="4"/>
      <c r="D252" s="127">
        <v>645548</v>
      </c>
      <c r="E252" s="127"/>
      <c r="F252" s="127">
        <v>24290846058</v>
      </c>
      <c r="G252" s="127"/>
      <c r="H252" s="130">
        <v>25488601625</v>
      </c>
      <c r="I252" s="119"/>
      <c r="J252" s="119">
        <v>0</v>
      </c>
      <c r="K252" s="119"/>
      <c r="L252" s="119">
        <v>0</v>
      </c>
      <c r="M252" s="147"/>
      <c r="N252" s="119">
        <v>10342</v>
      </c>
      <c r="O252" s="119"/>
      <c r="P252" s="119">
        <v>412934712</v>
      </c>
      <c r="Q252" s="119"/>
      <c r="R252" s="119">
        <v>635206</v>
      </c>
      <c r="S252" s="119"/>
      <c r="T252" s="119" t="s">
        <v>694</v>
      </c>
      <c r="U252" s="119"/>
      <c r="V252" s="119">
        <v>23901694624</v>
      </c>
      <c r="W252" s="119"/>
      <c r="X252" s="3">
        <v>27694367359</v>
      </c>
      <c r="Y252" s="147"/>
      <c r="Z252" s="120">
        <f>X252/درآمدها!$J$5</f>
        <v>2.4138985990734257E-3</v>
      </c>
    </row>
    <row r="253" spans="1:26" s="30" customFormat="1">
      <c r="A253" s="30">
        <v>244</v>
      </c>
      <c r="B253" s="4" t="s">
        <v>330</v>
      </c>
      <c r="C253" s="4"/>
      <c r="D253" s="127">
        <v>18017532</v>
      </c>
      <c r="E253" s="127"/>
      <c r="F253" s="127">
        <v>62549869288</v>
      </c>
      <c r="G253" s="127"/>
      <c r="H253" s="130">
        <v>47605650987</v>
      </c>
      <c r="I253" s="119"/>
      <c r="J253" s="119">
        <v>0</v>
      </c>
      <c r="K253" s="119"/>
      <c r="L253" s="119">
        <v>0</v>
      </c>
      <c r="M253" s="147"/>
      <c r="N253" s="119">
        <v>247972</v>
      </c>
      <c r="O253" s="119"/>
      <c r="P253" s="119">
        <v>623564755</v>
      </c>
      <c r="Q253" s="119"/>
      <c r="R253" s="119">
        <v>17769560</v>
      </c>
      <c r="S253" s="119"/>
      <c r="T253" s="119" t="s">
        <v>695</v>
      </c>
      <c r="U253" s="119"/>
      <c r="V253" s="119">
        <v>61689006869</v>
      </c>
      <c r="W253" s="119"/>
      <c r="X253" s="3">
        <v>46950463116</v>
      </c>
      <c r="Y253" s="147"/>
      <c r="Z253" s="120">
        <f>X253/درآمدها!$J$5</f>
        <v>4.0922999132793061E-3</v>
      </c>
    </row>
    <row r="254" spans="1:26" s="30" customFormat="1">
      <c r="A254" s="30">
        <v>245</v>
      </c>
      <c r="B254" s="4" t="s">
        <v>339</v>
      </c>
      <c r="C254" s="4"/>
      <c r="D254" s="127">
        <v>6382020</v>
      </c>
      <c r="E254" s="127"/>
      <c r="F254" s="127">
        <v>25334968492</v>
      </c>
      <c r="G254" s="127"/>
      <c r="H254" s="130">
        <v>21855241854</v>
      </c>
      <c r="I254" s="119"/>
      <c r="J254" s="119">
        <v>3102551</v>
      </c>
      <c r="K254" s="119"/>
      <c r="L254" s="119">
        <v>0</v>
      </c>
      <c r="M254" s="147"/>
      <c r="N254" s="119">
        <v>3287</v>
      </c>
      <c r="O254" s="119"/>
      <c r="P254" s="119">
        <v>11445855</v>
      </c>
      <c r="Q254" s="119"/>
      <c r="R254" s="119">
        <v>9481284</v>
      </c>
      <c r="S254" s="119"/>
      <c r="T254" s="119" t="s">
        <v>696</v>
      </c>
      <c r="U254" s="119"/>
      <c r="V254" s="119">
        <v>25321919952</v>
      </c>
      <c r="W254" s="119"/>
      <c r="X254" s="3">
        <v>26436761361</v>
      </c>
      <c r="Y254" s="147"/>
      <c r="Z254" s="120">
        <f>X254/درآمدها!$J$5</f>
        <v>2.3042830473835622E-3</v>
      </c>
    </row>
    <row r="255" spans="1:26" s="30" customFormat="1">
      <c r="A255" s="30">
        <v>246</v>
      </c>
      <c r="B255" s="4" t="s">
        <v>301</v>
      </c>
      <c r="C255" s="4"/>
      <c r="D255" s="127">
        <v>3846566</v>
      </c>
      <c r="E255" s="127"/>
      <c r="F255" s="127">
        <v>46165927224</v>
      </c>
      <c r="G255" s="127"/>
      <c r="H255" s="130">
        <v>39192709058</v>
      </c>
      <c r="I255" s="119"/>
      <c r="J255" s="119">
        <v>0</v>
      </c>
      <c r="K255" s="119"/>
      <c r="L255" s="119">
        <v>0</v>
      </c>
      <c r="M255" s="147"/>
      <c r="N255" s="119">
        <v>467132</v>
      </c>
      <c r="O255" s="119"/>
      <c r="P255" s="119">
        <v>5639657310</v>
      </c>
      <c r="Q255" s="119"/>
      <c r="R255" s="119">
        <v>3379434</v>
      </c>
      <c r="S255" s="119"/>
      <c r="T255" s="119" t="s">
        <v>697</v>
      </c>
      <c r="U255" s="119"/>
      <c r="V255" s="119">
        <v>40559476713</v>
      </c>
      <c r="W255" s="119"/>
      <c r="X255" s="3">
        <v>45082159856</v>
      </c>
      <c r="Y255" s="147"/>
      <c r="Z255" s="120">
        <f>X255/درآمدها!$J$5</f>
        <v>3.9294547193993784E-3</v>
      </c>
    </row>
    <row r="256" spans="1:26" s="30" customFormat="1">
      <c r="A256" s="30">
        <v>247</v>
      </c>
      <c r="B256" s="4" t="s">
        <v>278</v>
      </c>
      <c r="C256" s="4"/>
      <c r="D256" s="127">
        <v>408759</v>
      </c>
      <c r="E256" s="127"/>
      <c r="F256" s="127">
        <v>14272989318</v>
      </c>
      <c r="G256" s="127"/>
      <c r="H256" s="130">
        <v>15919887316</v>
      </c>
      <c r="I256" s="119"/>
      <c r="J256" s="119">
        <v>0</v>
      </c>
      <c r="K256" s="119"/>
      <c r="L256" s="119">
        <v>0</v>
      </c>
      <c r="M256" s="147"/>
      <c r="N256" s="119">
        <v>408759</v>
      </c>
      <c r="O256" s="119"/>
      <c r="P256" s="119">
        <v>16181139906</v>
      </c>
      <c r="Q256" s="119"/>
      <c r="R256" s="119">
        <v>0</v>
      </c>
      <c r="S256" s="119"/>
      <c r="T256" s="119"/>
      <c r="U256" s="119"/>
      <c r="V256" s="119">
        <v>0</v>
      </c>
      <c r="W256" s="119"/>
      <c r="X256" s="3">
        <v>0</v>
      </c>
      <c r="Y256" s="147"/>
      <c r="Z256" s="120">
        <f>X256/درآمدها!$J$5</f>
        <v>0</v>
      </c>
    </row>
    <row r="257" spans="1:26" s="30" customFormat="1">
      <c r="A257" s="30">
        <v>248</v>
      </c>
      <c r="B257" s="4" t="s">
        <v>266</v>
      </c>
      <c r="C257" s="4"/>
      <c r="D257" s="127">
        <v>9915387</v>
      </c>
      <c r="E257" s="127"/>
      <c r="F257" s="127">
        <v>69440853152</v>
      </c>
      <c r="G257" s="127"/>
      <c r="H257" s="130">
        <v>49262239458</v>
      </c>
      <c r="I257" s="119"/>
      <c r="J257" s="119">
        <v>0</v>
      </c>
      <c r="K257" s="119"/>
      <c r="L257" s="119">
        <v>0</v>
      </c>
      <c r="M257" s="147"/>
      <c r="N257" s="119">
        <v>158884</v>
      </c>
      <c r="O257" s="119"/>
      <c r="P257" s="119">
        <v>778451588</v>
      </c>
      <c r="Q257" s="119"/>
      <c r="R257" s="119">
        <v>9756503</v>
      </c>
      <c r="S257" s="119"/>
      <c r="T257" s="119" t="s">
        <v>570</v>
      </c>
      <c r="U257" s="119"/>
      <c r="V257" s="119">
        <v>68328134051</v>
      </c>
      <c r="W257" s="119"/>
      <c r="X257" s="3">
        <v>52371639762</v>
      </c>
      <c r="Y257" s="147"/>
      <c r="Z257" s="120">
        <f>X257/درآمدها!$J$5</f>
        <v>4.5648209332207956E-3</v>
      </c>
    </row>
    <row r="258" spans="1:26" s="30" customFormat="1">
      <c r="A258" s="30">
        <v>249</v>
      </c>
      <c r="B258" s="4" t="s">
        <v>214</v>
      </c>
      <c r="C258" s="4"/>
      <c r="D258" s="127">
        <v>4657723</v>
      </c>
      <c r="E258" s="127"/>
      <c r="F258" s="127">
        <v>17251901977</v>
      </c>
      <c r="G258" s="127"/>
      <c r="H258" s="130">
        <v>17214375504</v>
      </c>
      <c r="I258" s="119"/>
      <c r="J258" s="119">
        <v>0</v>
      </c>
      <c r="K258" s="119"/>
      <c r="L258" s="119">
        <v>0</v>
      </c>
      <c r="M258" s="147"/>
      <c r="N258" s="119">
        <v>59807</v>
      </c>
      <c r="O258" s="119"/>
      <c r="P258" s="119">
        <v>196473073</v>
      </c>
      <c r="Q258" s="119"/>
      <c r="R258" s="119">
        <v>4597916</v>
      </c>
      <c r="S258" s="119"/>
      <c r="T258" s="119" t="s">
        <v>698</v>
      </c>
      <c r="U258" s="119"/>
      <c r="V258" s="119">
        <v>17030380752</v>
      </c>
      <c r="W258" s="119"/>
      <c r="X258" s="3">
        <v>15846125976</v>
      </c>
      <c r="Y258" s="147"/>
      <c r="Z258" s="120">
        <f>X258/درآمدها!$J$5</f>
        <v>1.3811812632642353E-3</v>
      </c>
    </row>
    <row r="259" spans="1:26" s="30" customFormat="1">
      <c r="A259" s="30">
        <v>250</v>
      </c>
      <c r="B259" s="4" t="s">
        <v>213</v>
      </c>
      <c r="C259" s="4"/>
      <c r="D259" s="127">
        <v>5794863</v>
      </c>
      <c r="E259" s="127"/>
      <c r="F259" s="127">
        <v>37053825012</v>
      </c>
      <c r="G259" s="127"/>
      <c r="H259" s="130">
        <v>42857253729</v>
      </c>
      <c r="I259" s="119"/>
      <c r="J259" s="119">
        <v>0</v>
      </c>
      <c r="K259" s="119"/>
      <c r="L259" s="119">
        <v>0</v>
      </c>
      <c r="M259" s="147"/>
      <c r="N259" s="119">
        <v>92857</v>
      </c>
      <c r="O259" s="119"/>
      <c r="P259" s="119">
        <v>625818512</v>
      </c>
      <c r="Q259" s="119"/>
      <c r="R259" s="119">
        <v>5702006</v>
      </c>
      <c r="S259" s="119"/>
      <c r="T259" s="119" t="s">
        <v>699</v>
      </c>
      <c r="U259" s="119"/>
      <c r="V259" s="119">
        <v>36460073783</v>
      </c>
      <c r="W259" s="119"/>
      <c r="X259" s="3">
        <v>40300042152</v>
      </c>
      <c r="Y259" s="147"/>
      <c r="Z259" s="120">
        <f>X259/درآمدها!$J$5</f>
        <v>3.5126354046032793E-3</v>
      </c>
    </row>
    <row r="260" spans="1:26" s="30" customFormat="1">
      <c r="A260" s="30">
        <v>251</v>
      </c>
      <c r="B260" s="4" t="s">
        <v>212</v>
      </c>
      <c r="C260" s="4"/>
      <c r="D260" s="127">
        <v>34561517</v>
      </c>
      <c r="E260" s="127"/>
      <c r="F260" s="127">
        <v>71590155202</v>
      </c>
      <c r="G260" s="127"/>
      <c r="H260" s="130">
        <v>76751026930</v>
      </c>
      <c r="I260" s="119"/>
      <c r="J260" s="119">
        <v>0</v>
      </c>
      <c r="K260" s="119"/>
      <c r="L260" s="119">
        <v>0</v>
      </c>
      <c r="M260" s="147"/>
      <c r="N260" s="119">
        <v>523981</v>
      </c>
      <c r="O260" s="119"/>
      <c r="P260" s="119">
        <v>1104911519</v>
      </c>
      <c r="Q260" s="119"/>
      <c r="R260" s="119">
        <v>34037536</v>
      </c>
      <c r="S260" s="119"/>
      <c r="T260" s="119" t="s">
        <v>700</v>
      </c>
      <c r="U260" s="119"/>
      <c r="V260" s="119">
        <v>70504789618</v>
      </c>
      <c r="W260" s="119"/>
      <c r="X260" s="3">
        <v>77109993858</v>
      </c>
      <c r="Y260" s="147"/>
      <c r="Z260" s="120">
        <f>X260/درآمدها!$J$5</f>
        <v>6.7210672746383232E-3</v>
      </c>
    </row>
    <row r="261" spans="1:26" s="30" customFormat="1">
      <c r="A261" s="30">
        <v>252</v>
      </c>
      <c r="B261" s="4" t="s">
        <v>210</v>
      </c>
      <c r="C261" s="4"/>
      <c r="D261" s="127">
        <v>11637034</v>
      </c>
      <c r="E261" s="127"/>
      <c r="F261" s="127">
        <v>85082484137</v>
      </c>
      <c r="G261" s="127"/>
      <c r="H261" s="130">
        <v>90344468390</v>
      </c>
      <c r="I261" s="119"/>
      <c r="J261" s="119">
        <v>0</v>
      </c>
      <c r="K261" s="119"/>
      <c r="L261" s="119">
        <v>0</v>
      </c>
      <c r="M261" s="147"/>
      <c r="N261" s="119">
        <v>1827125</v>
      </c>
      <c r="O261" s="119"/>
      <c r="P261" s="119">
        <v>17029450864</v>
      </c>
      <c r="Q261" s="119"/>
      <c r="R261" s="119">
        <v>9809909</v>
      </c>
      <c r="S261" s="119"/>
      <c r="T261" s="119" t="s">
        <v>701</v>
      </c>
      <c r="U261" s="119"/>
      <c r="V261" s="119">
        <v>71723725038</v>
      </c>
      <c r="W261" s="119"/>
      <c r="X261" s="3">
        <v>91566960993</v>
      </c>
      <c r="Y261" s="147"/>
      <c r="Z261" s="120">
        <f>X261/درآمدها!$J$5</f>
        <v>7.9811665670919633E-3</v>
      </c>
    </row>
    <row r="262" spans="1:26" s="30" customFormat="1">
      <c r="A262" s="30">
        <v>253</v>
      </c>
      <c r="B262" s="4" t="s">
        <v>209</v>
      </c>
      <c r="C262" s="4"/>
      <c r="D262" s="127">
        <v>3540440</v>
      </c>
      <c r="E262" s="127"/>
      <c r="F262" s="127">
        <v>42281813225</v>
      </c>
      <c r="G262" s="127"/>
      <c r="H262" s="130">
        <v>31533594465</v>
      </c>
      <c r="I262" s="119"/>
      <c r="J262" s="119">
        <v>0</v>
      </c>
      <c r="K262" s="119"/>
      <c r="L262" s="119">
        <v>0</v>
      </c>
      <c r="M262" s="147"/>
      <c r="N262" s="119">
        <v>56730</v>
      </c>
      <c r="O262" s="119"/>
      <c r="P262" s="119">
        <v>494597935</v>
      </c>
      <c r="Q262" s="119"/>
      <c r="R262" s="119">
        <v>3483710</v>
      </c>
      <c r="S262" s="119"/>
      <c r="T262" s="119" t="s">
        <v>702</v>
      </c>
      <c r="U262" s="119"/>
      <c r="V262" s="119">
        <v>41604313461</v>
      </c>
      <c r="W262" s="119"/>
      <c r="X262" s="3">
        <v>28084783420</v>
      </c>
      <c r="Y262" s="147"/>
      <c r="Z262" s="120">
        <f>X262/درآمدها!$J$5</f>
        <v>2.4479280741102477E-3</v>
      </c>
    </row>
    <row r="263" spans="1:26" s="30" customFormat="1">
      <c r="A263" s="30">
        <v>254</v>
      </c>
      <c r="B263" s="4" t="s">
        <v>208</v>
      </c>
      <c r="C263" s="4"/>
      <c r="D263" s="127">
        <v>801399</v>
      </c>
      <c r="E263" s="127"/>
      <c r="F263" s="127">
        <v>40416797318</v>
      </c>
      <c r="G263" s="127"/>
      <c r="H263" s="130">
        <v>35880245648</v>
      </c>
      <c r="I263" s="119"/>
      <c r="J263" s="119">
        <v>0</v>
      </c>
      <c r="K263" s="119"/>
      <c r="L263" s="119">
        <v>0</v>
      </c>
      <c r="M263" s="147"/>
      <c r="N263" s="119">
        <v>12839</v>
      </c>
      <c r="O263" s="119"/>
      <c r="P263" s="119">
        <v>569908608</v>
      </c>
      <c r="Q263" s="119"/>
      <c r="R263" s="119">
        <v>788560</v>
      </c>
      <c r="S263" s="119"/>
      <c r="T263" s="119" t="s">
        <v>703</v>
      </c>
      <c r="U263" s="119"/>
      <c r="V263" s="119">
        <v>39769290569</v>
      </c>
      <c r="W263" s="119"/>
      <c r="X263" s="3">
        <v>39530466672</v>
      </c>
      <c r="Y263" s="147"/>
      <c r="Z263" s="120">
        <f>X263/درآمدها!$J$5</f>
        <v>3.4455576068340675E-3</v>
      </c>
    </row>
    <row r="264" spans="1:26" s="30" customFormat="1">
      <c r="A264" s="30">
        <v>255</v>
      </c>
      <c r="B264" s="4" t="s">
        <v>207</v>
      </c>
      <c r="C264" s="4"/>
      <c r="D264" s="127">
        <v>13262051</v>
      </c>
      <c r="E264" s="127"/>
      <c r="F264" s="127">
        <v>42666598487</v>
      </c>
      <c r="G264" s="127"/>
      <c r="H264" s="130">
        <v>38190918708</v>
      </c>
      <c r="I264" s="119"/>
      <c r="J264" s="119">
        <v>0</v>
      </c>
      <c r="K264" s="119"/>
      <c r="L264" s="119">
        <v>0</v>
      </c>
      <c r="M264" s="147"/>
      <c r="N264" s="119">
        <v>125480</v>
      </c>
      <c r="O264" s="119"/>
      <c r="P264" s="119">
        <v>372941258</v>
      </c>
      <c r="Q264" s="119"/>
      <c r="R264" s="119">
        <v>13136571</v>
      </c>
      <c r="S264" s="119"/>
      <c r="T264" s="119" t="s">
        <v>704</v>
      </c>
      <c r="U264" s="119"/>
      <c r="V264" s="119">
        <v>42262904913</v>
      </c>
      <c r="W264" s="119"/>
      <c r="X264" s="3">
        <v>39893437673</v>
      </c>
      <c r="Y264" s="147"/>
      <c r="Z264" s="120">
        <f>X264/درآمدها!$J$5</f>
        <v>3.4771949134192073E-3</v>
      </c>
    </row>
    <row r="265" spans="1:26" s="30" customFormat="1">
      <c r="A265" s="30">
        <v>256</v>
      </c>
      <c r="B265" s="4" t="s">
        <v>206</v>
      </c>
      <c r="C265" s="4"/>
      <c r="D265" s="127">
        <v>12368255</v>
      </c>
      <c r="E265" s="127"/>
      <c r="F265" s="127">
        <v>80161286272</v>
      </c>
      <c r="G265" s="127"/>
      <c r="H265" s="130">
        <v>93562392152</v>
      </c>
      <c r="I265" s="119"/>
      <c r="J265" s="119">
        <v>4836734</v>
      </c>
      <c r="K265" s="119"/>
      <c r="L265" s="119">
        <v>0</v>
      </c>
      <c r="M265" s="147"/>
      <c r="N265" s="119">
        <v>2604012</v>
      </c>
      <c r="O265" s="119"/>
      <c r="P265" s="119">
        <v>18204667945</v>
      </c>
      <c r="Q265" s="119"/>
      <c r="R265" s="119">
        <v>14600977</v>
      </c>
      <c r="S265" s="119"/>
      <c r="T265" s="119" t="s">
        <v>705</v>
      </c>
      <c r="U265" s="119"/>
      <c r="V265" s="119">
        <v>63284131703</v>
      </c>
      <c r="W265" s="119"/>
      <c r="X265" s="3">
        <v>78100378490</v>
      </c>
      <c r="Y265" s="147"/>
      <c r="Z265" s="120">
        <f>X265/درآمدها!$J$5</f>
        <v>6.8073912568668519E-3</v>
      </c>
    </row>
    <row r="266" spans="1:26" s="30" customFormat="1">
      <c r="B266" s="4" t="s">
        <v>205</v>
      </c>
      <c r="C266" s="4"/>
      <c r="D266" s="127">
        <v>8161968</v>
      </c>
      <c r="E266" s="127"/>
      <c r="F266" s="127">
        <v>28098112770</v>
      </c>
      <c r="G266" s="127"/>
      <c r="H266" s="130">
        <v>37078257611</v>
      </c>
      <c r="I266" s="119"/>
      <c r="J266" s="119">
        <v>0</v>
      </c>
      <c r="K266" s="119"/>
      <c r="L266" s="119">
        <v>0</v>
      </c>
      <c r="M266" s="147"/>
      <c r="N266" s="119">
        <v>130787</v>
      </c>
      <c r="O266" s="119"/>
      <c r="P266" s="119">
        <v>529495530</v>
      </c>
      <c r="Q266" s="119"/>
      <c r="R266" s="119">
        <v>8031181</v>
      </c>
      <c r="S266" s="119"/>
      <c r="T266" s="119" t="s">
        <v>706</v>
      </c>
      <c r="U266" s="119"/>
      <c r="V266" s="119">
        <v>27647869903</v>
      </c>
      <c r="W266" s="119"/>
      <c r="X266" s="3">
        <v>34057165091</v>
      </c>
      <c r="Y266" s="147"/>
      <c r="Z266" s="120">
        <f>X266/درآمدها!$J$5</f>
        <v>2.9684932692589871E-3</v>
      </c>
    </row>
    <row r="267" spans="1:26" s="30" customFormat="1">
      <c r="B267" s="4" t="s">
        <v>204</v>
      </c>
      <c r="C267" s="4"/>
      <c r="D267" s="127">
        <v>22770807</v>
      </c>
      <c r="E267" s="127"/>
      <c r="F267" s="127">
        <v>54505194544</v>
      </c>
      <c r="G267" s="127"/>
      <c r="H267" s="130">
        <v>40426682772</v>
      </c>
      <c r="I267" s="119"/>
      <c r="J267" s="119">
        <v>0</v>
      </c>
      <c r="K267" s="119"/>
      <c r="L267" s="119">
        <v>0</v>
      </c>
      <c r="M267" s="147"/>
      <c r="N267" s="119">
        <v>364882</v>
      </c>
      <c r="O267" s="119"/>
      <c r="P267" s="119">
        <v>629838498</v>
      </c>
      <c r="Q267" s="119"/>
      <c r="R267" s="119">
        <v>22405925</v>
      </c>
      <c r="S267" s="119"/>
      <c r="T267" s="119" t="s">
        <v>707</v>
      </c>
      <c r="U267" s="119"/>
      <c r="V267" s="119">
        <v>53631797110</v>
      </c>
      <c r="W267" s="119"/>
      <c r="X267" s="3">
        <v>43142045082</v>
      </c>
      <c r="Y267" s="147"/>
      <c r="Z267" s="120">
        <f>X267/درآمدها!$J$5</f>
        <v>3.7603502847577859E-3</v>
      </c>
    </row>
    <row r="268" spans="1:26" s="30" customFormat="1">
      <c r="B268" s="4" t="s">
        <v>203</v>
      </c>
      <c r="C268" s="4"/>
      <c r="D268" s="127">
        <v>10053498</v>
      </c>
      <c r="E268" s="127"/>
      <c r="F268" s="127">
        <v>72769251040</v>
      </c>
      <c r="G268" s="127"/>
      <c r="H268" s="130">
        <v>75252408045</v>
      </c>
      <c r="I268" s="119"/>
      <c r="J268" s="119">
        <v>0</v>
      </c>
      <c r="K268" s="119"/>
      <c r="L268" s="119">
        <v>0</v>
      </c>
      <c r="M268" s="147"/>
      <c r="N268" s="119">
        <v>3639</v>
      </c>
      <c r="O268" s="119"/>
      <c r="P268" s="119">
        <v>27310980</v>
      </c>
      <c r="Q268" s="119"/>
      <c r="R268" s="119">
        <v>10049859</v>
      </c>
      <c r="S268" s="119"/>
      <c r="T268" s="119" t="s">
        <v>624</v>
      </c>
      <c r="U268" s="119"/>
      <c r="V268" s="119">
        <v>72742911222</v>
      </c>
      <c r="W268" s="119"/>
      <c r="X268" s="3">
        <v>79121293728</v>
      </c>
      <c r="Y268" s="147"/>
      <c r="Z268" s="120">
        <f>X268/درآمدها!$J$5</f>
        <v>6.8963763501472021E-3</v>
      </c>
    </row>
    <row r="269" spans="1:26" s="30" customFormat="1">
      <c r="B269" s="4" t="s">
        <v>202</v>
      </c>
      <c r="C269" s="4"/>
      <c r="D269" s="127">
        <v>7880754</v>
      </c>
      <c r="E269" s="127"/>
      <c r="F269" s="127">
        <v>65375854683</v>
      </c>
      <c r="G269" s="127"/>
      <c r="H269" s="130">
        <v>63062601288</v>
      </c>
      <c r="I269" s="119"/>
      <c r="J269" s="119">
        <v>0</v>
      </c>
      <c r="K269" s="119"/>
      <c r="L269" s="119">
        <v>0</v>
      </c>
      <c r="M269" s="147"/>
      <c r="N269" s="119">
        <v>1984096</v>
      </c>
      <c r="O269" s="119"/>
      <c r="P269" s="119">
        <v>15838366849</v>
      </c>
      <c r="Q269" s="119"/>
      <c r="R269" s="119">
        <v>5896658</v>
      </c>
      <c r="S269" s="119"/>
      <c r="T269" s="119" t="s">
        <v>708</v>
      </c>
      <c r="U269" s="119"/>
      <c r="V269" s="119">
        <v>48916519476</v>
      </c>
      <c r="W269" s="119"/>
      <c r="X269" s="3">
        <v>47420124643</v>
      </c>
      <c r="Y269" s="147"/>
      <c r="Z269" s="120">
        <f>X269/درآمدها!$J$5</f>
        <v>4.1332365877794937E-3</v>
      </c>
    </row>
    <row r="270" spans="1:26" s="30" customFormat="1">
      <c r="B270" s="4" t="s">
        <v>201</v>
      </c>
      <c r="C270" s="4"/>
      <c r="D270" s="127">
        <v>24667402</v>
      </c>
      <c r="E270" s="127"/>
      <c r="F270" s="127">
        <v>86683262133</v>
      </c>
      <c r="G270" s="127"/>
      <c r="H270" s="130">
        <v>85773167095</v>
      </c>
      <c r="I270" s="119"/>
      <c r="J270" s="119">
        <v>0</v>
      </c>
      <c r="K270" s="119"/>
      <c r="L270" s="119">
        <v>0</v>
      </c>
      <c r="M270" s="147"/>
      <c r="N270" s="119">
        <v>264061</v>
      </c>
      <c r="O270" s="119"/>
      <c r="P270" s="119">
        <v>901655402</v>
      </c>
      <c r="Q270" s="119"/>
      <c r="R270" s="119">
        <v>24403341</v>
      </c>
      <c r="S270" s="119"/>
      <c r="T270" s="119" t="s">
        <v>501</v>
      </c>
      <c r="U270" s="119"/>
      <c r="V270" s="119">
        <v>85755330246</v>
      </c>
      <c r="W270" s="119"/>
      <c r="X270" s="3">
        <v>84175749695</v>
      </c>
      <c r="Y270" s="147"/>
      <c r="Z270" s="120">
        <f>X270/درآمدها!$J$5</f>
        <v>7.3369332337784371E-3</v>
      </c>
    </row>
    <row r="271" spans="1:26" s="30" customFormat="1">
      <c r="B271" s="4" t="s">
        <v>384</v>
      </c>
      <c r="C271" s="4"/>
      <c r="D271" s="127">
        <v>1005027</v>
      </c>
      <c r="E271" s="127"/>
      <c r="F271" s="127">
        <v>6295512382</v>
      </c>
      <c r="G271" s="127"/>
      <c r="H271" s="130">
        <v>7293043757</v>
      </c>
      <c r="I271" s="119"/>
      <c r="J271" s="119">
        <v>0</v>
      </c>
      <c r="K271" s="119"/>
      <c r="L271" s="119">
        <v>0</v>
      </c>
      <c r="M271" s="147"/>
      <c r="N271" s="119">
        <v>1005027</v>
      </c>
      <c r="O271" s="119"/>
      <c r="P271" s="119">
        <v>0</v>
      </c>
      <c r="Q271" s="119"/>
      <c r="R271" s="119">
        <v>0</v>
      </c>
      <c r="S271" s="119"/>
      <c r="T271" s="119">
        <v>0</v>
      </c>
      <c r="U271" s="119"/>
      <c r="V271" s="119">
        <v>0</v>
      </c>
      <c r="W271" s="119"/>
      <c r="X271" s="3">
        <v>0</v>
      </c>
      <c r="Y271" s="147"/>
      <c r="Z271" s="120">
        <f>X271/درآمدها!$J$5</f>
        <v>0</v>
      </c>
    </row>
    <row r="272" spans="1:26" s="30" customFormat="1">
      <c r="B272" s="4" t="s">
        <v>458</v>
      </c>
      <c r="C272" s="4"/>
      <c r="D272" s="127">
        <v>0</v>
      </c>
      <c r="E272" s="127"/>
      <c r="F272" s="127">
        <v>0</v>
      </c>
      <c r="G272" s="127"/>
      <c r="H272" s="130">
        <v>0</v>
      </c>
      <c r="I272" s="119"/>
      <c r="J272" s="119">
        <v>5113618</v>
      </c>
      <c r="K272" s="119"/>
      <c r="L272" s="119">
        <v>0</v>
      </c>
      <c r="M272" s="147"/>
      <c r="N272" s="119">
        <v>0</v>
      </c>
      <c r="O272" s="119"/>
      <c r="P272" s="119">
        <v>0</v>
      </c>
      <c r="Q272" s="119"/>
      <c r="R272" s="119">
        <v>5113618</v>
      </c>
      <c r="S272" s="119"/>
      <c r="T272" s="119" t="s">
        <v>709</v>
      </c>
      <c r="U272" s="119"/>
      <c r="V272" s="119">
        <v>36254472573</v>
      </c>
      <c r="W272" s="119"/>
      <c r="X272" s="3">
        <v>31042527533</v>
      </c>
      <c r="Y272" s="147"/>
      <c r="Z272" s="120">
        <f>X272/درآمدها!$J$5</f>
        <v>2.7057311962483004E-3</v>
      </c>
    </row>
    <row r="273" spans="2:26" s="30" customFormat="1">
      <c r="B273" s="4" t="s">
        <v>459</v>
      </c>
      <c r="C273" s="4"/>
      <c r="D273" s="127">
        <v>0</v>
      </c>
      <c r="E273" s="127"/>
      <c r="F273" s="127">
        <v>0</v>
      </c>
      <c r="G273" s="127"/>
      <c r="H273" s="130">
        <v>0</v>
      </c>
      <c r="I273" s="119"/>
      <c r="J273" s="119">
        <v>2074675</v>
      </c>
      <c r="K273" s="119"/>
      <c r="L273" s="119">
        <v>0</v>
      </c>
      <c r="M273" s="147"/>
      <c r="N273" s="119">
        <v>0</v>
      </c>
      <c r="O273" s="119"/>
      <c r="P273" s="119">
        <v>0</v>
      </c>
      <c r="Q273" s="119"/>
      <c r="R273" s="119">
        <v>2074675</v>
      </c>
      <c r="S273" s="119"/>
      <c r="T273" s="119" t="s">
        <v>710</v>
      </c>
      <c r="U273" s="119"/>
      <c r="V273" s="119">
        <v>5858365296</v>
      </c>
      <c r="W273" s="119"/>
      <c r="X273" s="3">
        <v>4921147704</v>
      </c>
      <c r="Y273" s="147"/>
      <c r="Z273" s="120">
        <f>X273/درآمدها!$J$5</f>
        <v>4.2893745845609899E-4</v>
      </c>
    </row>
    <row r="274" spans="2:26" s="30" customFormat="1">
      <c r="B274" s="4" t="s">
        <v>460</v>
      </c>
      <c r="C274" s="4"/>
      <c r="D274" s="127">
        <v>0</v>
      </c>
      <c r="E274" s="127"/>
      <c r="F274" s="127">
        <v>0</v>
      </c>
      <c r="G274" s="127"/>
      <c r="H274" s="130">
        <v>0</v>
      </c>
      <c r="I274" s="119"/>
      <c r="J274" s="119">
        <v>6977734</v>
      </c>
      <c r="K274" s="119"/>
      <c r="L274" s="119">
        <v>0</v>
      </c>
      <c r="M274" s="147"/>
      <c r="N274" s="119">
        <v>0</v>
      </c>
      <c r="O274" s="119"/>
      <c r="P274" s="119">
        <v>0</v>
      </c>
      <c r="Q274" s="119"/>
      <c r="R274" s="119">
        <v>6977734</v>
      </c>
      <c r="S274" s="119"/>
      <c r="T274" s="119" t="s">
        <v>711</v>
      </c>
      <c r="U274" s="119"/>
      <c r="V274" s="119">
        <v>13576484762</v>
      </c>
      <c r="W274" s="119"/>
      <c r="X274" s="3">
        <v>8862943287</v>
      </c>
      <c r="Y274" s="147"/>
      <c r="Z274" s="120">
        <f>X274/درآمدها!$J$5</f>
        <v>7.7251255126446902E-4</v>
      </c>
    </row>
    <row r="275" spans="2:26" s="30" customFormat="1" ht="31.5" thickBot="1">
      <c r="B275" s="4" t="s">
        <v>435</v>
      </c>
      <c r="C275" s="4"/>
      <c r="D275" s="127">
        <v>12866558</v>
      </c>
      <c r="E275" s="127"/>
      <c r="F275" s="127">
        <v>80264190038</v>
      </c>
      <c r="G275" s="127"/>
      <c r="H275" s="130">
        <v>67147510399</v>
      </c>
      <c r="I275" s="119"/>
      <c r="J275" s="119">
        <v>0</v>
      </c>
      <c r="K275" s="119"/>
      <c r="L275" s="119">
        <v>0</v>
      </c>
      <c r="M275" s="147"/>
      <c r="N275" s="119">
        <v>0</v>
      </c>
      <c r="O275" s="119"/>
      <c r="P275" s="119">
        <v>0</v>
      </c>
      <c r="Q275" s="119"/>
      <c r="R275" s="119">
        <v>12866558</v>
      </c>
      <c r="S275" s="119"/>
      <c r="T275" s="119" t="s">
        <v>712</v>
      </c>
      <c r="U275" s="119"/>
      <c r="V275" s="119">
        <v>80264190038</v>
      </c>
      <c r="W275" s="119"/>
      <c r="X275" s="3">
        <v>58897959124</v>
      </c>
      <c r="Y275" s="147"/>
      <c r="Z275" s="120">
        <f>X275/درآمدها!$J$5</f>
        <v>5.1336684884229532E-3</v>
      </c>
    </row>
    <row r="276" spans="2:26" s="30" customFormat="1" ht="31.5" thickBot="1">
      <c r="B276" s="146" t="s">
        <v>2</v>
      </c>
      <c r="C276" s="4"/>
      <c r="D276" s="4"/>
      <c r="E276" s="119"/>
      <c r="F276" s="139">
        <f>SUM(F10:F275)</f>
        <v>11134952258198</v>
      </c>
      <c r="G276" s="119"/>
      <c r="H276" s="139">
        <f>SUM(H10:H275)</f>
        <v>10956754758987</v>
      </c>
      <c r="I276" s="119"/>
      <c r="J276" s="4"/>
      <c r="K276" s="3"/>
      <c r="L276" s="139">
        <f>SUM(L10:L275)</f>
        <v>627733741995</v>
      </c>
      <c r="M276" s="147"/>
      <c r="N276" s="4"/>
      <c r="O276" s="3"/>
      <c r="P276" s="139">
        <f>SUM(P10:P275)</f>
        <v>671878014934</v>
      </c>
      <c r="Q276" s="119"/>
      <c r="R276" s="4"/>
      <c r="S276" s="119"/>
      <c r="T276" s="140"/>
      <c r="U276" s="119"/>
      <c r="V276" s="139">
        <f>SUM(V10:V275)</f>
        <v>11187082820026</v>
      </c>
      <c r="W276" s="119"/>
      <c r="X276" s="139">
        <f>SUM(X10:X275)</f>
        <v>11274895231645</v>
      </c>
      <c r="Y276" s="147"/>
      <c r="Z276" s="150">
        <f>SUM(Z10:Z267)</f>
        <v>0.9553358981605421</v>
      </c>
    </row>
    <row r="277" spans="2:26" s="30" customFormat="1" ht="31.5" thickTop="1">
      <c r="B277" s="146"/>
      <c r="C277" s="4"/>
      <c r="D277" s="119"/>
      <c r="E277" s="119"/>
      <c r="F277" s="133"/>
      <c r="G277" s="119"/>
      <c r="H277" s="125"/>
      <c r="I277" s="119"/>
      <c r="J277" s="3"/>
      <c r="K277" s="3"/>
      <c r="L277" s="125"/>
      <c r="M277" s="147"/>
      <c r="N277" s="3"/>
      <c r="O277" s="3"/>
      <c r="P277" s="125"/>
      <c r="Q277" s="119"/>
      <c r="R277" s="119"/>
      <c r="S277" s="119"/>
      <c r="T277" s="140"/>
      <c r="U277" s="119"/>
      <c r="V277" s="125"/>
      <c r="W277" s="119"/>
      <c r="X277" s="125"/>
      <c r="Y277" s="147"/>
      <c r="Z277" s="151"/>
    </row>
    <row r="278" spans="2:26" s="30" customFormat="1">
      <c r="D278" s="31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1"/>
      <c r="Z278" s="33"/>
    </row>
    <row r="279" spans="2:26" s="30" customFormat="1">
      <c r="D279" s="31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1"/>
      <c r="Z279" s="33"/>
    </row>
    <row r="280" spans="2:26" s="30" customFormat="1">
      <c r="D280" s="31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1"/>
      <c r="Z280" s="33"/>
    </row>
    <row r="281" spans="2:26" s="30" customFormat="1">
      <c r="D281" s="31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1"/>
      <c r="Z281" s="33"/>
    </row>
    <row r="282" spans="2:26" s="30" customFormat="1">
      <c r="D282" s="31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1"/>
      <c r="Z282" s="33"/>
    </row>
    <row r="283" spans="2:26" s="30" customFormat="1">
      <c r="D283" s="31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1"/>
      <c r="Z283" s="33"/>
    </row>
    <row r="284" spans="2:26" s="30" customFormat="1">
      <c r="D284" s="31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1"/>
      <c r="Z284" s="33"/>
    </row>
    <row r="285" spans="2:26" s="30" customFormat="1">
      <c r="D285" s="31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1"/>
      <c r="Z285" s="33"/>
    </row>
  </sheetData>
  <mergeCells count="23">
    <mergeCell ref="B1:Z1"/>
    <mergeCell ref="B2:Z2"/>
    <mergeCell ref="B3:Z3"/>
    <mergeCell ref="B8:B9"/>
    <mergeCell ref="J8:L8"/>
    <mergeCell ref="N8:P8"/>
    <mergeCell ref="S8:S9"/>
    <mergeCell ref="W8:W9"/>
    <mergeCell ref="V8:V9"/>
    <mergeCell ref="R8:R9"/>
    <mergeCell ref="F8:F9"/>
    <mergeCell ref="D8:D9"/>
    <mergeCell ref="E8:E9"/>
    <mergeCell ref="B5:Z5"/>
    <mergeCell ref="B4:Z4"/>
    <mergeCell ref="J7:P7"/>
    <mergeCell ref="D7:H7"/>
    <mergeCell ref="R7:Z7"/>
    <mergeCell ref="G8:G9"/>
    <mergeCell ref="H8:H9"/>
    <mergeCell ref="X8:X9"/>
    <mergeCell ref="T8:T9"/>
    <mergeCell ref="Z8:Z9"/>
  </mergeCells>
  <phoneticPr fontId="24" type="noConversion"/>
  <conditionalFormatting sqref="B10:B40 B42:B277">
    <cfRule type="duplicateValues" dxfId="1" priority="40"/>
  </conditionalFormatting>
  <conditionalFormatting sqref="B278:B1048576 B1:B9">
    <cfRule type="duplicateValues" dxfId="0" priority="42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5"/>
  <sheetViews>
    <sheetView rightToLeft="1" view="pageBreakPreview" zoomScale="60" zoomScaleNormal="100" workbookViewId="0">
      <selection activeCell="K13" sqref="K13"/>
    </sheetView>
  </sheetViews>
  <sheetFormatPr defaultColWidth="9.140625" defaultRowHeight="15.75"/>
  <cols>
    <col min="1" max="1" width="29" style="6" customWidth="1"/>
    <col min="2" max="2" width="0.5703125" style="6" customWidth="1"/>
    <col min="3" max="3" width="12.5703125" style="6" customWidth="1"/>
    <col min="4" max="4" width="0.5703125" style="6" customWidth="1"/>
    <col min="5" max="5" width="29.140625" style="6" customWidth="1"/>
    <col min="6" max="6" width="0.5703125" style="6" customWidth="1"/>
    <col min="7" max="7" width="20.28515625" style="6" bestFit="1" customWidth="1"/>
    <col min="8" max="8" width="0.5703125" style="6" customWidth="1"/>
    <col min="9" max="9" width="16.5703125" style="6" bestFit="1" customWidth="1"/>
    <col min="10" max="10" width="0.42578125" style="6" customWidth="1"/>
    <col min="11" max="11" width="17.28515625" style="6" bestFit="1" customWidth="1"/>
    <col min="12" max="12" width="0.7109375" style="6" customWidth="1"/>
    <col min="13" max="13" width="7.85546875" style="6" bestFit="1" customWidth="1"/>
    <col min="14" max="14" width="1.140625" style="6" customWidth="1"/>
    <col min="15" max="15" width="17.28515625" style="6" bestFit="1" customWidth="1"/>
    <col min="16" max="16" width="0.5703125" style="6" customWidth="1"/>
    <col min="17" max="17" width="22.5703125" style="6" bestFit="1" customWidth="1"/>
    <col min="18" max="18" width="0.5703125" style="6" customWidth="1"/>
    <col min="19" max="19" width="13.7109375" style="6" bestFit="1" customWidth="1"/>
    <col min="20" max="20" width="17.28515625" style="6" bestFit="1" customWidth="1"/>
    <col min="21" max="21" width="0.5703125" style="6" customWidth="1"/>
    <col min="22" max="22" width="7.85546875" style="6" bestFit="1" customWidth="1"/>
    <col min="23" max="23" width="13.140625" style="6" bestFit="1" customWidth="1"/>
    <col min="24" max="24" width="0.5703125" style="6" customWidth="1"/>
    <col min="25" max="25" width="7.85546875" style="6" bestFit="1" customWidth="1"/>
    <col min="26" max="26" width="0.42578125" style="6" customWidth="1"/>
    <col min="27" max="27" width="21" style="6" bestFit="1" customWidth="1"/>
    <col min="28" max="28" width="0.7109375" style="6" customWidth="1"/>
    <col min="29" max="29" width="17.28515625" style="6" bestFit="1" customWidth="1"/>
    <col min="30" max="30" width="0.7109375" style="6" customWidth="1"/>
    <col min="31" max="31" width="22.5703125" style="6" bestFit="1" customWidth="1"/>
    <col min="32" max="32" width="0.7109375" style="6" customWidth="1"/>
    <col min="33" max="33" width="16.5703125" style="6" customWidth="1"/>
    <col min="34" max="34" width="20.42578125" style="6" customWidth="1"/>
    <col min="35" max="35" width="25.42578125" style="6" bestFit="1" customWidth="1"/>
    <col min="36" max="36" width="14.5703125" style="6" bestFit="1" customWidth="1"/>
    <col min="37" max="16384" width="9.140625" style="6"/>
  </cols>
  <sheetData>
    <row r="1" spans="1:36" s="1" customFormat="1" ht="24.75">
      <c r="A1" s="263" t="s">
        <v>84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6" s="1" customFormat="1" ht="24.75">
      <c r="A2" s="263" t="s">
        <v>47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</row>
    <row r="3" spans="1:36" s="1" customFormat="1" ht="24.75">
      <c r="A3" s="263" t="str">
        <f>' سهام'!B3</f>
        <v>برای ماه منتهی به 1402/12/29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</row>
    <row r="4" spans="1:36" ht="24.75">
      <c r="A4" s="269" t="s">
        <v>61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</row>
    <row r="5" spans="1:36" ht="24.7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</row>
    <row r="6" spans="1:36" ht="27.75" customHeight="1" thickBot="1">
      <c r="A6" s="262" t="s">
        <v>62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 t="str">
        <f>' سهام'!$D$7</f>
        <v>1402/11/30</v>
      </c>
      <c r="N6" s="262"/>
      <c r="O6" s="262"/>
      <c r="P6" s="262"/>
      <c r="Q6" s="262"/>
      <c r="R6" s="154"/>
      <c r="S6" s="270" t="s">
        <v>7</v>
      </c>
      <c r="T6" s="270"/>
      <c r="U6" s="270"/>
      <c r="V6" s="270"/>
      <c r="W6" s="270"/>
      <c r="X6" s="153"/>
      <c r="Y6" s="262" t="str">
        <f>' سهام'!R7</f>
        <v>1402/12/29</v>
      </c>
      <c r="Z6" s="262"/>
      <c r="AA6" s="262"/>
      <c r="AB6" s="262"/>
      <c r="AC6" s="262"/>
      <c r="AD6" s="262"/>
      <c r="AE6" s="262"/>
      <c r="AF6" s="262"/>
      <c r="AG6" s="262"/>
    </row>
    <row r="7" spans="1:36" ht="26.25" customHeight="1">
      <c r="A7" s="260" t="s">
        <v>63</v>
      </c>
      <c r="B7" s="155"/>
      <c r="C7" s="266" t="s">
        <v>64</v>
      </c>
      <c r="D7" s="155"/>
      <c r="E7" s="268" t="s">
        <v>69</v>
      </c>
      <c r="F7" s="155"/>
      <c r="G7" s="261" t="s">
        <v>65</v>
      </c>
      <c r="H7" s="155"/>
      <c r="I7" s="266" t="s">
        <v>23</v>
      </c>
      <c r="J7" s="155"/>
      <c r="K7" s="268" t="s">
        <v>66</v>
      </c>
      <c r="L7" s="156"/>
      <c r="M7" s="264" t="s">
        <v>3</v>
      </c>
      <c r="N7" s="261"/>
      <c r="O7" s="261" t="s">
        <v>0</v>
      </c>
      <c r="P7" s="261"/>
      <c r="Q7" s="261" t="s">
        <v>21</v>
      </c>
      <c r="R7" s="155"/>
      <c r="S7" s="263" t="s">
        <v>4</v>
      </c>
      <c r="T7" s="263"/>
      <c r="U7" s="153"/>
      <c r="V7" s="263" t="s">
        <v>5</v>
      </c>
      <c r="W7" s="263"/>
      <c r="X7" s="153"/>
      <c r="Y7" s="264" t="s">
        <v>3</v>
      </c>
      <c r="Z7" s="260"/>
      <c r="AA7" s="261" t="s">
        <v>67</v>
      </c>
      <c r="AB7" s="155"/>
      <c r="AC7" s="261" t="s">
        <v>0</v>
      </c>
      <c r="AD7" s="260"/>
      <c r="AE7" s="261" t="s">
        <v>21</v>
      </c>
      <c r="AF7" s="157"/>
      <c r="AG7" s="261" t="s">
        <v>22</v>
      </c>
    </row>
    <row r="8" spans="1:36" s="8" customFormat="1" ht="55.5" customHeight="1" thickBot="1">
      <c r="A8" s="262"/>
      <c r="B8" s="155"/>
      <c r="C8" s="267"/>
      <c r="D8" s="155"/>
      <c r="E8" s="267"/>
      <c r="F8" s="155"/>
      <c r="G8" s="262"/>
      <c r="H8" s="155"/>
      <c r="I8" s="267"/>
      <c r="J8" s="155"/>
      <c r="K8" s="267"/>
      <c r="L8" s="154"/>
      <c r="M8" s="265"/>
      <c r="N8" s="260"/>
      <c r="O8" s="262"/>
      <c r="P8" s="260"/>
      <c r="Q8" s="262"/>
      <c r="R8" s="155"/>
      <c r="S8" s="158" t="s">
        <v>3</v>
      </c>
      <c r="T8" s="158" t="s">
        <v>0</v>
      </c>
      <c r="U8" s="159"/>
      <c r="V8" s="158" t="s">
        <v>3</v>
      </c>
      <c r="W8" s="158" t="s">
        <v>46</v>
      </c>
      <c r="X8" s="159"/>
      <c r="Y8" s="265"/>
      <c r="Z8" s="260"/>
      <c r="AA8" s="262"/>
      <c r="AB8" s="155"/>
      <c r="AC8" s="262"/>
      <c r="AD8" s="260"/>
      <c r="AE8" s="262"/>
      <c r="AF8" s="157"/>
      <c r="AG8" s="262"/>
      <c r="AH8" s="7"/>
      <c r="AJ8" s="7"/>
    </row>
    <row r="9" spans="1:36" s="8" customFormat="1" ht="55.5" customHeight="1" thickBot="1">
      <c r="A9" s="160" t="s">
        <v>81</v>
      </c>
      <c r="B9" s="155"/>
      <c r="C9" s="115" t="s">
        <v>234</v>
      </c>
      <c r="D9" s="4"/>
      <c r="E9" s="115" t="s">
        <v>217</v>
      </c>
      <c r="F9" s="4"/>
      <c r="G9" s="115" t="s">
        <v>81</v>
      </c>
      <c r="H9" s="4"/>
      <c r="I9" s="115" t="s">
        <v>81</v>
      </c>
      <c r="J9" s="115"/>
      <c r="K9" s="119">
        <v>0</v>
      </c>
      <c r="L9" s="154"/>
      <c r="M9" s="3">
        <v>0</v>
      </c>
      <c r="N9" s="147"/>
      <c r="O9" s="3">
        <v>0</v>
      </c>
      <c r="P9" s="3"/>
      <c r="Q9" s="3">
        <v>0</v>
      </c>
      <c r="R9" s="3"/>
      <c r="S9" s="3">
        <v>0</v>
      </c>
      <c r="T9" s="3">
        <v>0</v>
      </c>
      <c r="U9" s="3"/>
      <c r="V9" s="3">
        <v>0</v>
      </c>
      <c r="W9" s="3">
        <v>0</v>
      </c>
      <c r="X9" s="3"/>
      <c r="Y9" s="3">
        <v>0</v>
      </c>
      <c r="Z9" s="3"/>
      <c r="AA9" s="3">
        <v>0</v>
      </c>
      <c r="AB9" s="3"/>
      <c r="AC9" s="3">
        <v>0</v>
      </c>
      <c r="AD9" s="3"/>
      <c r="AE9" s="3">
        <v>0</v>
      </c>
      <c r="AG9" s="120">
        <f>AE9/درآمدها!$J$5</f>
        <v>0</v>
      </c>
      <c r="AH9" s="7"/>
      <c r="AI9" s="3"/>
      <c r="AJ9" s="7"/>
    </row>
    <row r="10" spans="1:36" s="8" customFormat="1" ht="55.5" customHeight="1" thickBot="1">
      <c r="A10" s="14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6"/>
      <c r="N10" s="6"/>
      <c r="O10" s="162">
        <f>SUM(O9:O9)</f>
        <v>0</v>
      </c>
      <c r="P10" s="6"/>
      <c r="Q10" s="162">
        <f>SUM(Q9:Q9)</f>
        <v>0</v>
      </c>
      <c r="R10" s="6"/>
      <c r="S10" s="6"/>
      <c r="T10" s="162">
        <f>SUM(T9:T9)</f>
        <v>0</v>
      </c>
      <c r="U10" s="6"/>
      <c r="V10" s="6"/>
      <c r="W10" s="162">
        <f>SUM(W9:W9)</f>
        <v>0</v>
      </c>
      <c r="X10" s="6"/>
      <c r="Y10" s="6"/>
      <c r="Z10" s="6"/>
      <c r="AA10" s="6"/>
      <c r="AB10" s="6"/>
      <c r="AC10" s="162">
        <f>SUM(AC9:AC9)</f>
        <v>0</v>
      </c>
      <c r="AD10" s="6"/>
      <c r="AE10" s="162">
        <f>SUM(AE9:AE9)</f>
        <v>0</v>
      </c>
      <c r="AF10" s="6"/>
      <c r="AG10" s="163">
        <f>SUM(AG9:AG9)</f>
        <v>0</v>
      </c>
      <c r="AH10" s="7"/>
      <c r="AI10" s="3"/>
      <c r="AJ10" s="7"/>
    </row>
    <row r="11" spans="1:36" s="8" customFormat="1" ht="55.5" customHeight="1" thickTop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"/>
      <c r="N11" s="6"/>
      <c r="O11" s="10"/>
      <c r="P11" s="6"/>
      <c r="Q11" s="10"/>
      <c r="R11" s="6"/>
      <c r="S11" s="6"/>
      <c r="T11" s="10"/>
      <c r="U11" s="6"/>
      <c r="V11" s="6"/>
      <c r="W11" s="10"/>
      <c r="X11" s="6"/>
      <c r="Y11" s="6"/>
      <c r="Z11" s="6"/>
      <c r="AA11" s="6"/>
      <c r="AB11" s="6"/>
      <c r="AC11" s="10"/>
      <c r="AD11" s="6"/>
      <c r="AE11" s="10"/>
      <c r="AF11" s="6"/>
      <c r="AG11" s="10"/>
      <c r="AH11" s="7"/>
      <c r="AJ11" s="7"/>
    </row>
    <row r="12" spans="1:36" s="8" customFormat="1" ht="55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7"/>
      <c r="AI12" s="3"/>
      <c r="AJ12" s="7"/>
    </row>
    <row r="13" spans="1:36" s="9" customFormat="1" ht="30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20"/>
      <c r="AJ13" s="7"/>
    </row>
    <row r="14" spans="1:36" s="10" customFormat="1" ht="31.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20"/>
      <c r="AD14" s="3"/>
      <c r="AE14" s="3"/>
      <c r="AF14" s="3"/>
      <c r="AG14" s="120"/>
    </row>
    <row r="15" spans="1:36" s="3" customFormat="1" ht="30.75">
      <c r="AC15" s="120"/>
      <c r="AG15" s="120"/>
    </row>
    <row r="16" spans="1:36" s="3" customFormat="1" ht="30.75">
      <c r="AC16" s="120"/>
      <c r="AG16" s="152"/>
    </row>
    <row r="17" spans="1:33" s="3" customFormat="1" ht="30.75"/>
    <row r="18" spans="1:33" s="3" customFormat="1" ht="30.75"/>
    <row r="19" spans="1:33" s="3" customFormat="1" ht="30.75"/>
    <row r="20" spans="1:33" s="3" customFormat="1" ht="30.75"/>
    <row r="21" spans="1:33" s="3" customFormat="1" ht="30.75"/>
    <row r="22" spans="1:33" s="3" customFormat="1" ht="30.75"/>
    <row r="23" spans="1:33" s="3" customFormat="1" ht="30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3" customFormat="1" ht="30.7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3" customFormat="1" ht="30.7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S25"/>
  <sheetViews>
    <sheetView rightToLeft="1" view="pageBreakPreview" zoomScale="90" zoomScaleNormal="100" zoomScaleSheetLayoutView="90" workbookViewId="0">
      <selection activeCell="H10" sqref="H10"/>
    </sheetView>
  </sheetViews>
  <sheetFormatPr defaultColWidth="9.140625" defaultRowHeight="15"/>
  <cols>
    <col min="1" max="1" width="23.28515625" style="11" customWidth="1"/>
    <col min="2" max="2" width="0.7109375" style="11" customWidth="1"/>
    <col min="3" max="3" width="27.140625" style="11" bestFit="1" customWidth="1"/>
    <col min="4" max="4" width="0.7109375" style="11" customWidth="1"/>
    <col min="5" max="5" width="9.5703125" style="11" bestFit="1" customWidth="1"/>
    <col min="6" max="6" width="0.7109375" style="11" customWidth="1"/>
    <col min="7" max="7" width="15.85546875" style="11" bestFit="1" customWidth="1"/>
    <col min="8" max="8" width="0.7109375" style="11" customWidth="1"/>
    <col min="9" max="9" width="9.28515625" style="11" customWidth="1"/>
    <col min="10" max="10" width="0.5703125" style="11" customWidth="1"/>
    <col min="11" max="11" width="22.85546875" style="185" bestFit="1" customWidth="1"/>
    <col min="12" max="12" width="0.7109375" style="11" customWidth="1"/>
    <col min="13" max="13" width="21.85546875" style="11" customWidth="1"/>
    <col min="14" max="14" width="0.42578125" style="11" customWidth="1"/>
    <col min="15" max="15" width="22.140625" style="11" customWidth="1"/>
    <col min="16" max="16" width="0.42578125" style="11" customWidth="1"/>
    <col min="17" max="17" width="22.7109375" style="11" bestFit="1" customWidth="1"/>
    <col min="18" max="18" width="0.5703125" style="11" customWidth="1"/>
    <col min="19" max="19" width="12.140625" style="11" customWidth="1"/>
    <col min="20" max="16384" width="9.140625" style="11"/>
  </cols>
  <sheetData>
    <row r="1" spans="1:19" ht="18.75">
      <c r="A1" s="277" t="s">
        <v>84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19" ht="18.75">
      <c r="A2" s="277" t="s">
        <v>47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19" ht="18.75">
      <c r="A3" s="277" t="str">
        <f>' سهام'!B3</f>
        <v>برای ماه منتهی به 1402/12/29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4" spans="1:19" ht="18.75">
      <c r="A4" s="279" t="s">
        <v>48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19" ht="18.75" thickBot="1">
      <c r="A5" s="2"/>
      <c r="B5" s="2"/>
      <c r="C5" s="20"/>
      <c r="D5" s="20"/>
      <c r="E5" s="20"/>
      <c r="F5" s="20"/>
      <c r="G5" s="20"/>
      <c r="H5" s="20"/>
      <c r="I5" s="20"/>
      <c r="J5" s="20"/>
      <c r="K5" s="165"/>
      <c r="L5" s="20"/>
      <c r="M5" s="20"/>
      <c r="N5" s="20"/>
      <c r="O5" s="20"/>
      <c r="P5" s="20"/>
      <c r="Q5" s="20"/>
      <c r="R5" s="20"/>
      <c r="S5" s="20"/>
    </row>
    <row r="6" spans="1:19" ht="18.75" customHeight="1" thickBot="1">
      <c r="A6" s="166"/>
      <c r="B6" s="2"/>
      <c r="C6" s="275" t="s">
        <v>11</v>
      </c>
      <c r="D6" s="275"/>
      <c r="E6" s="275"/>
      <c r="F6" s="275"/>
      <c r="G6" s="275"/>
      <c r="H6" s="275"/>
      <c r="I6" s="275"/>
      <c r="J6" s="167"/>
      <c r="K6" s="168" t="str">
        <f>اوراق!M6</f>
        <v>1402/11/30</v>
      </c>
      <c r="L6" s="19"/>
      <c r="M6" s="276" t="s">
        <v>7</v>
      </c>
      <c r="N6" s="276"/>
      <c r="O6" s="276"/>
      <c r="P6" s="2"/>
      <c r="Q6" s="275" t="str">
        <f>اوراق!Y6</f>
        <v>1402/12/29</v>
      </c>
      <c r="R6" s="275"/>
      <c r="S6" s="275"/>
    </row>
    <row r="7" spans="1:19" ht="24" customHeight="1">
      <c r="A7" s="282" t="s">
        <v>8</v>
      </c>
      <c r="B7" s="170"/>
      <c r="C7" s="271" t="s">
        <v>9</v>
      </c>
      <c r="D7" s="170"/>
      <c r="E7" s="271" t="s">
        <v>10</v>
      </c>
      <c r="F7" s="170"/>
      <c r="G7" s="271" t="s">
        <v>33</v>
      </c>
      <c r="H7" s="170"/>
      <c r="I7" s="271" t="s">
        <v>78</v>
      </c>
      <c r="J7" s="282"/>
      <c r="K7" s="284" t="s">
        <v>6</v>
      </c>
      <c r="L7" s="170"/>
      <c r="M7" s="273" t="s">
        <v>35</v>
      </c>
      <c r="N7" s="173"/>
      <c r="O7" s="273" t="s">
        <v>36</v>
      </c>
      <c r="P7" s="2"/>
      <c r="Q7" s="280" t="s">
        <v>6</v>
      </c>
      <c r="R7" s="282"/>
      <c r="S7" s="278" t="s">
        <v>22</v>
      </c>
    </row>
    <row r="8" spans="1:19" ht="18.75" thickBot="1">
      <c r="A8" s="283"/>
      <c r="B8" s="170"/>
      <c r="C8" s="272"/>
      <c r="D8" s="174"/>
      <c r="E8" s="272"/>
      <c r="F8" s="174"/>
      <c r="G8" s="272"/>
      <c r="H8" s="174"/>
      <c r="I8" s="272"/>
      <c r="J8" s="282"/>
      <c r="K8" s="285"/>
      <c r="L8" s="170"/>
      <c r="M8" s="274"/>
      <c r="N8" s="2"/>
      <c r="O8" s="274"/>
      <c r="P8" s="2"/>
      <c r="Q8" s="281"/>
      <c r="R8" s="282"/>
      <c r="S8" s="272"/>
    </row>
    <row r="9" spans="1:19" ht="18">
      <c r="A9" s="169" t="s">
        <v>237</v>
      </c>
      <c r="B9" s="170"/>
      <c r="C9" s="171" t="s">
        <v>238</v>
      </c>
      <c r="D9" s="170"/>
      <c r="E9" s="175" t="s">
        <v>80</v>
      </c>
      <c r="F9" s="170"/>
      <c r="G9" s="171" t="s">
        <v>81</v>
      </c>
      <c r="H9" s="170"/>
      <c r="I9" s="171" t="s">
        <v>81</v>
      </c>
      <c r="J9" s="169"/>
      <c r="K9" s="172">
        <v>404730</v>
      </c>
      <c r="L9" s="170"/>
      <c r="M9" s="176">
        <v>1656</v>
      </c>
      <c r="N9" s="177"/>
      <c r="O9" s="176">
        <v>0</v>
      </c>
      <c r="P9" s="178"/>
      <c r="Q9" s="172">
        <v>406386</v>
      </c>
      <c r="R9" s="169"/>
      <c r="S9" s="179">
        <f>Q9/درآمدها!$J$5</f>
        <v>3.5421448100501929E-8</v>
      </c>
    </row>
    <row r="10" spans="1:19" ht="18">
      <c r="A10" s="169" t="s">
        <v>239</v>
      </c>
      <c r="B10" s="170"/>
      <c r="C10" s="171" t="s">
        <v>240</v>
      </c>
      <c r="D10" s="170"/>
      <c r="E10" s="175" t="s">
        <v>80</v>
      </c>
      <c r="F10" s="170"/>
      <c r="G10" s="171" t="s">
        <v>81</v>
      </c>
      <c r="H10" s="170"/>
      <c r="I10" s="171" t="s">
        <v>81</v>
      </c>
      <c r="J10" s="169"/>
      <c r="K10" s="172">
        <v>1013736</v>
      </c>
      <c r="L10" s="170"/>
      <c r="M10" s="176">
        <v>4166</v>
      </c>
      <c r="N10" s="177"/>
      <c r="O10" s="176">
        <v>0</v>
      </c>
      <c r="P10" s="178"/>
      <c r="Q10" s="172">
        <v>1017902</v>
      </c>
      <c r="R10" s="169"/>
      <c r="S10" s="179">
        <f>Q10/درآمدها!$J$5</f>
        <v>8.8722453195723077E-8</v>
      </c>
    </row>
    <row r="11" spans="1:19" s="2" customFormat="1" ht="18">
      <c r="A11" s="175" t="s">
        <v>215</v>
      </c>
      <c r="C11" s="180" t="s">
        <v>216</v>
      </c>
      <c r="E11" s="175" t="s">
        <v>80</v>
      </c>
      <c r="G11" s="180" t="s">
        <v>81</v>
      </c>
      <c r="I11" s="181" t="s">
        <v>81</v>
      </c>
      <c r="J11" s="182"/>
      <c r="K11" s="182">
        <v>54380644901</v>
      </c>
      <c r="L11" s="182"/>
      <c r="M11" s="176">
        <v>730997866611</v>
      </c>
      <c r="N11" s="182"/>
      <c r="O11" s="176">
        <v>777290268081</v>
      </c>
      <c r="P11" s="182"/>
      <c r="Q11" s="172">
        <v>8088243431</v>
      </c>
      <c r="S11" s="179">
        <f>Q11/درآمدها!$J$5</f>
        <v>7.0498810223627829E-4</v>
      </c>
    </row>
    <row r="12" spans="1:19" s="2" customFormat="1" ht="18.75" thickBot="1">
      <c r="A12" s="175" t="s">
        <v>713</v>
      </c>
      <c r="C12" s="180" t="s">
        <v>714</v>
      </c>
      <c r="E12" s="175" t="s">
        <v>80</v>
      </c>
      <c r="G12" s="180"/>
      <c r="I12" s="181"/>
      <c r="J12" s="182"/>
      <c r="K12" s="182">
        <v>0</v>
      </c>
      <c r="L12" s="182"/>
      <c r="M12" s="176">
        <v>303866775816</v>
      </c>
      <c r="N12" s="182"/>
      <c r="O12" s="176">
        <v>266027699782</v>
      </c>
      <c r="P12" s="182"/>
      <c r="Q12" s="172">
        <v>37839076034</v>
      </c>
      <c r="S12" s="179">
        <f>Q12/درآمدها!$J$5</f>
        <v>3.2981324846556659E-3</v>
      </c>
    </row>
    <row r="13" spans="1:19" s="2" customFormat="1" ht="18.75" thickBot="1">
      <c r="A13" s="169" t="s">
        <v>2</v>
      </c>
      <c r="B13" s="170"/>
      <c r="C13" s="169" t="s">
        <v>714</v>
      </c>
      <c r="D13" s="170"/>
      <c r="E13" s="170"/>
      <c r="F13" s="170"/>
      <c r="G13" s="170"/>
      <c r="H13" s="170"/>
      <c r="I13" s="170"/>
      <c r="J13" s="169"/>
      <c r="K13" s="183">
        <f>SUM(K9:K12)</f>
        <v>54382063367</v>
      </c>
      <c r="M13" s="183">
        <f>SUM(M9:M12)</f>
        <v>1034864648249</v>
      </c>
      <c r="O13" s="183">
        <f>SUM(O9:O12)</f>
        <v>1043317967863</v>
      </c>
      <c r="Q13" s="183">
        <f>SUM(Q9:Q12)</f>
        <v>45928743753</v>
      </c>
      <c r="S13" s="184">
        <f>SUM(S9:S11)</f>
        <v>7.0511224613757455E-4</v>
      </c>
    </row>
    <row r="14" spans="1:19" s="2" customFormat="1" ht="18.75" thickTop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85"/>
      <c r="M14" s="11"/>
      <c r="O14" s="11"/>
      <c r="Q14" s="11"/>
      <c r="S14" s="11"/>
    </row>
    <row r="15" spans="1:19" s="2" customFormat="1" ht="24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85"/>
      <c r="M15" s="11"/>
      <c r="O15" s="11"/>
      <c r="Q15" s="11"/>
      <c r="S15" s="11"/>
    </row>
    <row r="16" spans="1:19" s="87" customFormat="1" ht="21.7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87" customFormat="1" ht="21.7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87" customFormat="1" ht="21.7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87" customFormat="1" ht="21.7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s="87" customFormat="1" ht="21.7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s="87" customFormat="1" ht="21.7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s="87" customFormat="1" ht="21.7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87" customFormat="1" ht="21.7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87" customFormat="1" ht="21.7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87" customFormat="1" ht="21.7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8"/>
  <sheetViews>
    <sheetView rightToLeft="1" view="pageBreakPreview" zoomScaleNormal="100" zoomScaleSheetLayoutView="100" workbookViewId="0">
      <selection activeCell="A13" sqref="A13"/>
    </sheetView>
  </sheetViews>
  <sheetFormatPr defaultColWidth="9.140625" defaultRowHeight="18"/>
  <cols>
    <col min="1" max="1" width="60.140625" style="64" customWidth="1"/>
    <col min="2" max="2" width="1" style="64" customWidth="1"/>
    <col min="3" max="3" width="9.140625" style="65"/>
    <col min="4" max="4" width="1.140625" style="65" customWidth="1"/>
    <col min="5" max="5" width="25.28515625" style="66" bestFit="1" customWidth="1"/>
    <col min="6" max="6" width="1" style="65" customWidth="1"/>
    <col min="7" max="7" width="19.7109375" style="65" customWidth="1"/>
    <col min="8" max="8" width="0.42578125" style="65" customWidth="1"/>
    <col min="9" max="9" width="24.5703125" style="65" customWidth="1"/>
    <col min="10" max="10" width="25.5703125" style="28" bestFit="1" customWidth="1"/>
    <col min="11" max="11" width="24" style="28" bestFit="1" customWidth="1"/>
    <col min="12" max="12" width="17.28515625" style="13" bestFit="1" customWidth="1"/>
    <col min="13" max="13" width="14.85546875" style="13" bestFit="1" customWidth="1"/>
    <col min="14" max="16384" width="9.140625" style="13"/>
  </cols>
  <sheetData>
    <row r="1" spans="1:11" ht="21">
      <c r="A1" s="287" t="s">
        <v>84</v>
      </c>
      <c r="B1" s="287"/>
      <c r="C1" s="287"/>
      <c r="D1" s="287"/>
      <c r="E1" s="287"/>
      <c r="F1" s="287"/>
      <c r="G1" s="287"/>
      <c r="H1" s="287"/>
      <c r="I1" s="287"/>
      <c r="J1" s="23"/>
      <c r="K1" s="23"/>
    </row>
    <row r="2" spans="1:11" ht="21">
      <c r="A2" s="287" t="s">
        <v>47</v>
      </c>
      <c r="B2" s="287"/>
      <c r="C2" s="287"/>
      <c r="D2" s="287"/>
      <c r="E2" s="287"/>
      <c r="F2" s="287"/>
      <c r="G2" s="287"/>
      <c r="H2" s="287"/>
      <c r="I2" s="287"/>
      <c r="J2" s="24"/>
      <c r="K2" s="23"/>
    </row>
    <row r="3" spans="1:11" ht="21.75" thickBot="1">
      <c r="A3" s="287" t="str">
        <f>سپرده!A3</f>
        <v>برای ماه منتهی به 1402/12/29</v>
      </c>
      <c r="B3" s="287"/>
      <c r="C3" s="287"/>
      <c r="D3" s="287"/>
      <c r="E3" s="287"/>
      <c r="F3" s="287"/>
      <c r="G3" s="287"/>
      <c r="H3" s="287"/>
      <c r="I3" s="287"/>
      <c r="J3" s="23"/>
      <c r="K3" s="23"/>
    </row>
    <row r="4" spans="1:11" ht="21.75" thickBot="1">
      <c r="A4" s="36" t="s">
        <v>27</v>
      </c>
      <c r="B4" s="50"/>
      <c r="C4" s="50"/>
      <c r="D4" s="50"/>
      <c r="E4" s="50"/>
      <c r="F4" s="50"/>
      <c r="G4" s="50"/>
      <c r="H4" s="50"/>
      <c r="I4" s="50"/>
      <c r="J4" s="5">
        <v>112015704920</v>
      </c>
      <c r="K4" s="25" t="s">
        <v>79</v>
      </c>
    </row>
    <row r="5" spans="1:11" ht="21.75" customHeight="1" thickBot="1">
      <c r="A5" s="36"/>
      <c r="B5" s="36"/>
      <c r="C5" s="36"/>
      <c r="D5" s="36"/>
      <c r="E5" s="286" t="str">
        <f>اوراق!Y6</f>
        <v>1402/12/29</v>
      </c>
      <c r="F5" s="286"/>
      <c r="G5" s="286"/>
      <c r="H5" s="286"/>
      <c r="I5" s="286"/>
      <c r="J5" s="5">
        <v>11472879337032</v>
      </c>
      <c r="K5" s="25" t="s">
        <v>328</v>
      </c>
    </row>
    <row r="6" spans="1:11" ht="21.75" customHeight="1" thickBot="1">
      <c r="A6" s="45" t="s">
        <v>37</v>
      </c>
      <c r="B6" s="48"/>
      <c r="C6" s="51" t="s">
        <v>38</v>
      </c>
      <c r="D6" s="44"/>
      <c r="E6" s="52" t="s">
        <v>6</v>
      </c>
      <c r="F6" s="44"/>
      <c r="G6" s="51" t="s">
        <v>19</v>
      </c>
      <c r="H6" s="44"/>
      <c r="I6" s="51" t="s">
        <v>77</v>
      </c>
      <c r="J6" s="26"/>
      <c r="K6" s="26"/>
    </row>
    <row r="7" spans="1:11" ht="21" customHeight="1">
      <c r="A7" s="36" t="s">
        <v>43</v>
      </c>
      <c r="B7" s="36"/>
      <c r="C7" s="53" t="s">
        <v>49</v>
      </c>
      <c r="D7" s="50"/>
      <c r="E7" s="54">
        <f>'درآمد سرمایه گذاری در سهام '!T310</f>
        <v>37203743111</v>
      </c>
      <c r="F7" s="50"/>
      <c r="G7" s="55">
        <f>E7/$E$11</f>
        <v>0.58451501533828609</v>
      </c>
      <c r="H7" s="56"/>
      <c r="I7" s="55">
        <f>E7/$J$5</f>
        <v>3.2427555470677947E-3</v>
      </c>
      <c r="J7" s="118"/>
      <c r="K7" s="27"/>
    </row>
    <row r="8" spans="1:11" ht="18.75" customHeight="1">
      <c r="A8" s="36" t="s">
        <v>44</v>
      </c>
      <c r="B8" s="36"/>
      <c r="C8" s="53" t="s">
        <v>50</v>
      </c>
      <c r="D8" s="50"/>
      <c r="E8" s="57">
        <f>'درآمد سرمایه گذاری در اوراق بها'!Q12</f>
        <v>0</v>
      </c>
      <c r="F8" s="50"/>
      <c r="G8" s="55">
        <f t="shared" ref="G8:G10" si="0">E8/$E$11</f>
        <v>0</v>
      </c>
      <c r="H8" s="58"/>
      <c r="I8" s="55">
        <f t="shared" ref="I8:I10" si="1">E8/$J$5</f>
        <v>0</v>
      </c>
      <c r="J8" s="26"/>
      <c r="K8" s="13"/>
    </row>
    <row r="9" spans="1:11" ht="18.75" customHeight="1">
      <c r="A9" s="36" t="s">
        <v>45</v>
      </c>
      <c r="B9" s="36"/>
      <c r="C9" s="53" t="s">
        <v>51</v>
      </c>
      <c r="D9" s="50"/>
      <c r="E9" s="57">
        <f>'درآمد سپرده بانکی'!I12</f>
        <v>436616186</v>
      </c>
      <c r="F9" s="50"/>
      <c r="G9" s="55">
        <f t="shared" si="0"/>
        <v>6.8597591348617988E-3</v>
      </c>
      <c r="H9" s="58"/>
      <c r="I9" s="55">
        <f t="shared" si="1"/>
        <v>3.8056373920947322E-5</v>
      </c>
      <c r="J9" s="26"/>
      <c r="K9" s="14"/>
    </row>
    <row r="10" spans="1:11" ht="19.5" customHeight="1" thickBot="1">
      <c r="A10" s="36" t="s">
        <v>32</v>
      </c>
      <c r="B10" s="36"/>
      <c r="C10" s="53" t="s">
        <v>52</v>
      </c>
      <c r="D10" s="50"/>
      <c r="E10" s="59">
        <f>'سایر درآمدها'!E11</f>
        <v>26008549858</v>
      </c>
      <c r="F10" s="50"/>
      <c r="G10" s="55">
        <f t="shared" si="0"/>
        <v>0.40862522552685215</v>
      </c>
      <c r="H10" s="58"/>
      <c r="I10" s="55">
        <f t="shared" si="1"/>
        <v>2.2669592430951458E-3</v>
      </c>
      <c r="J10" s="26"/>
      <c r="K10" s="14"/>
    </row>
    <row r="11" spans="1:11" ht="19.5" customHeight="1" thickBot="1">
      <c r="A11" s="36"/>
      <c r="B11" s="60"/>
      <c r="C11" s="37"/>
      <c r="D11" s="37"/>
      <c r="E11" s="61">
        <f>SUM(E7:E10)</f>
        <v>63648909155</v>
      </c>
      <c r="F11" s="37"/>
      <c r="G11" s="62">
        <f>SUM(G7:G10)</f>
        <v>1</v>
      </c>
      <c r="H11" s="56"/>
      <c r="I11" s="63">
        <f>SUM(I7:I10)</f>
        <v>5.5477711640838879E-3</v>
      </c>
      <c r="J11" s="26"/>
      <c r="K11" s="26"/>
    </row>
    <row r="12" spans="1:11" ht="18.75" thickTop="1"/>
    <row r="17" ht="18.75" customHeight="1"/>
    <row r="26" ht="18.75" customHeight="1"/>
    <row r="27" ht="17.45" customHeight="1"/>
    <row r="2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134"/>
  <sheetViews>
    <sheetView rightToLeft="1" view="pageBreakPreview" topLeftCell="A104" zoomScale="70" zoomScaleNormal="100" zoomScaleSheetLayoutView="70" workbookViewId="0">
      <selection activeCell="M131" sqref="M131"/>
    </sheetView>
  </sheetViews>
  <sheetFormatPr defaultColWidth="9.140625" defaultRowHeight="17.25"/>
  <cols>
    <col min="1" max="1" width="27.42578125" style="13" customWidth="1"/>
    <col min="2" max="2" width="0.5703125" style="13" customWidth="1"/>
    <col min="3" max="3" width="11.28515625" style="13" customWidth="1"/>
    <col min="4" max="4" width="0.85546875" style="13" customWidth="1"/>
    <col min="5" max="5" width="16" style="27" customWidth="1"/>
    <col min="6" max="6" width="0.7109375" style="13" customWidth="1"/>
    <col min="7" max="7" width="9.42578125" style="13" bestFit="1" customWidth="1"/>
    <col min="8" max="8" width="0.5703125" style="13" customWidth="1"/>
    <col min="9" max="9" width="15.85546875" style="13" bestFit="1" customWidth="1"/>
    <col min="10" max="10" width="1" style="13" customWidth="1"/>
    <col min="11" max="11" width="13.5703125" style="13" customWidth="1"/>
    <col min="12" max="12" width="1.140625" style="13" customWidth="1"/>
    <col min="13" max="13" width="15.42578125" style="13" customWidth="1"/>
    <col min="14" max="14" width="1" style="13" customWidth="1"/>
    <col min="15" max="15" width="18.85546875" style="13" bestFit="1" customWidth="1"/>
    <col min="16" max="16" width="1.140625" style="13" customWidth="1"/>
    <col min="17" max="17" width="16.28515625" style="13" bestFit="1" customWidth="1"/>
    <col min="18" max="18" width="1.140625" style="13" customWidth="1"/>
    <col min="19" max="19" width="16.7109375" style="13" bestFit="1" customWidth="1"/>
    <col min="20" max="16384" width="9.140625" style="13"/>
  </cols>
  <sheetData>
    <row r="1" spans="1:19" ht="22.5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22.5">
      <c r="A2" s="290" t="s">
        <v>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 ht="22.5">
      <c r="A3" s="290" t="str">
        <f>روکش!B18</f>
        <v>منتهی به 1402/12/29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</row>
    <row r="4" spans="1:19" ht="22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2.5">
      <c r="A5" s="291" t="s">
        <v>70</v>
      </c>
      <c r="B5" s="291"/>
      <c r="C5" s="291"/>
      <c r="D5" s="291"/>
      <c r="E5" s="291"/>
      <c r="F5" s="291"/>
      <c r="G5" s="291"/>
      <c r="H5" s="291"/>
      <c r="I5" s="292"/>
      <c r="J5" s="292"/>
      <c r="K5" s="292"/>
      <c r="L5" s="292"/>
      <c r="M5" s="292"/>
      <c r="N5" s="292"/>
      <c r="O5" s="292"/>
      <c r="P5" s="292"/>
      <c r="Q5" s="291"/>
      <c r="R5" s="291"/>
      <c r="S5" s="291"/>
    </row>
    <row r="7" spans="1:19" ht="18.75">
      <c r="C7" s="288" t="s">
        <v>71</v>
      </c>
      <c r="D7" s="289"/>
      <c r="E7" s="289"/>
      <c r="F7" s="289"/>
      <c r="G7" s="289"/>
      <c r="I7" s="288" t="s">
        <v>446</v>
      </c>
      <c r="J7" s="289"/>
      <c r="K7" s="289"/>
      <c r="L7" s="289"/>
      <c r="M7" s="289"/>
      <c r="O7" s="288" t="s">
        <v>447</v>
      </c>
      <c r="P7" s="289"/>
      <c r="Q7" s="289"/>
      <c r="R7" s="289"/>
      <c r="S7" s="289"/>
    </row>
    <row r="8" spans="1:19" ht="56.25">
      <c r="A8" s="190" t="s">
        <v>72</v>
      </c>
      <c r="C8" s="191" t="s">
        <v>247</v>
      </c>
      <c r="E8" s="192" t="s">
        <v>248</v>
      </c>
      <c r="G8" s="191" t="s">
        <v>73</v>
      </c>
      <c r="I8" s="191" t="s">
        <v>74</v>
      </c>
      <c r="K8" s="191" t="s">
        <v>75</v>
      </c>
      <c r="M8" s="191" t="s">
        <v>76</v>
      </c>
      <c r="O8" s="191" t="s">
        <v>74</v>
      </c>
      <c r="Q8" s="191" t="s">
        <v>75</v>
      </c>
      <c r="S8" s="191" t="s">
        <v>76</v>
      </c>
    </row>
    <row r="9" spans="1:19" ht="21.75">
      <c r="A9" s="193" t="s">
        <v>190</v>
      </c>
      <c r="B9" s="194"/>
      <c r="C9" s="171" t="s">
        <v>322</v>
      </c>
      <c r="D9" s="195">
        <v>6436755</v>
      </c>
      <c r="E9" s="196">
        <v>3314649</v>
      </c>
      <c r="F9" s="195"/>
      <c r="G9" s="186">
        <v>45</v>
      </c>
      <c r="H9" s="195"/>
      <c r="I9" s="182">
        <v>0</v>
      </c>
      <c r="J9" s="182"/>
      <c r="K9" s="182">
        <v>0</v>
      </c>
      <c r="L9" s="182"/>
      <c r="M9" s="182">
        <f t="shared" ref="M9:M40" si="0">K9+I9</f>
        <v>0</v>
      </c>
      <c r="N9" s="182"/>
      <c r="O9" s="182">
        <v>149159205</v>
      </c>
      <c r="P9" s="182"/>
      <c r="Q9" s="182">
        <v>0</v>
      </c>
      <c r="R9" s="182"/>
      <c r="S9" s="182">
        <f>O9+Q9</f>
        <v>149159205</v>
      </c>
    </row>
    <row r="10" spans="1:19" ht="21.75">
      <c r="A10" s="193" t="s">
        <v>122</v>
      </c>
      <c r="B10" s="194"/>
      <c r="C10" s="171" t="s">
        <v>322</v>
      </c>
      <c r="D10" s="195">
        <v>710475</v>
      </c>
      <c r="E10" s="196">
        <v>848277</v>
      </c>
      <c r="F10" s="195"/>
      <c r="G10" s="186">
        <v>6200</v>
      </c>
      <c r="H10" s="195"/>
      <c r="I10" s="182">
        <v>0</v>
      </c>
      <c r="J10" s="182"/>
      <c r="K10" s="182">
        <v>0</v>
      </c>
      <c r="L10" s="182"/>
      <c r="M10" s="182">
        <f t="shared" si="0"/>
        <v>0</v>
      </c>
      <c r="N10" s="182"/>
      <c r="O10" s="182">
        <v>5259317400</v>
      </c>
      <c r="P10" s="182"/>
      <c r="Q10" s="182">
        <v>0</v>
      </c>
      <c r="R10" s="182"/>
      <c r="S10" s="182">
        <f t="shared" ref="S10:S74" si="1">O10+Q10</f>
        <v>5259317400</v>
      </c>
    </row>
    <row r="11" spans="1:19" ht="21.75">
      <c r="A11" s="193" t="s">
        <v>254</v>
      </c>
      <c r="B11" s="194"/>
      <c r="C11" s="171" t="s">
        <v>320</v>
      </c>
      <c r="D11" s="195">
        <v>1940047</v>
      </c>
      <c r="E11" s="196">
        <v>1728558</v>
      </c>
      <c r="F11" s="195"/>
      <c r="G11" s="186">
        <v>530</v>
      </c>
      <c r="H11" s="195"/>
      <c r="I11" s="182">
        <v>0</v>
      </c>
      <c r="J11" s="182"/>
      <c r="K11" s="182">
        <v>0</v>
      </c>
      <c r="L11" s="182"/>
      <c r="M11" s="182">
        <f t="shared" si="0"/>
        <v>0</v>
      </c>
      <c r="N11" s="182"/>
      <c r="O11" s="182">
        <v>916135740</v>
      </c>
      <c r="P11" s="182"/>
      <c r="Q11" s="182">
        <v>0</v>
      </c>
      <c r="R11" s="182"/>
      <c r="S11" s="182">
        <f t="shared" si="1"/>
        <v>916135740</v>
      </c>
    </row>
    <row r="12" spans="1:19" ht="21.75">
      <c r="A12" s="193" t="s">
        <v>166</v>
      </c>
      <c r="B12" s="194"/>
      <c r="C12" s="171" t="s">
        <v>326</v>
      </c>
      <c r="D12" s="195">
        <v>707643</v>
      </c>
      <c r="E12" s="196">
        <v>22494382</v>
      </c>
      <c r="F12" s="195"/>
      <c r="G12" s="186">
        <v>19</v>
      </c>
      <c r="H12" s="195"/>
      <c r="I12" s="182">
        <v>0</v>
      </c>
      <c r="J12" s="182"/>
      <c r="K12" s="182">
        <v>0</v>
      </c>
      <c r="L12" s="182"/>
      <c r="M12" s="182">
        <f t="shared" si="0"/>
        <v>0</v>
      </c>
      <c r="N12" s="182"/>
      <c r="O12" s="182">
        <v>427393258</v>
      </c>
      <c r="P12" s="182"/>
      <c r="Q12" s="182">
        <v>0</v>
      </c>
      <c r="R12" s="182"/>
      <c r="S12" s="182">
        <f t="shared" si="1"/>
        <v>427393258</v>
      </c>
    </row>
    <row r="13" spans="1:19" ht="21.75">
      <c r="A13" s="193" t="s">
        <v>163</v>
      </c>
      <c r="B13" s="194"/>
      <c r="C13" s="171" t="s">
        <v>325</v>
      </c>
      <c r="D13" s="195">
        <v>475245</v>
      </c>
      <c r="E13" s="196">
        <v>1541698</v>
      </c>
      <c r="F13" s="195"/>
      <c r="G13" s="186">
        <v>390</v>
      </c>
      <c r="H13" s="195"/>
      <c r="I13" s="182">
        <v>0</v>
      </c>
      <c r="J13" s="182"/>
      <c r="K13" s="182">
        <v>0</v>
      </c>
      <c r="L13" s="182"/>
      <c r="M13" s="182">
        <f t="shared" si="0"/>
        <v>0</v>
      </c>
      <c r="N13" s="182"/>
      <c r="O13" s="182">
        <v>601262220</v>
      </c>
      <c r="P13" s="182"/>
      <c r="Q13" s="182">
        <v>0</v>
      </c>
      <c r="R13" s="182"/>
      <c r="S13" s="182">
        <f t="shared" si="1"/>
        <v>601262220</v>
      </c>
    </row>
    <row r="14" spans="1:19" ht="21.75">
      <c r="A14" s="193" t="s">
        <v>132</v>
      </c>
      <c r="B14" s="194"/>
      <c r="C14" s="171" t="s">
        <v>311</v>
      </c>
      <c r="D14" s="195">
        <v>2429809</v>
      </c>
      <c r="E14" s="196">
        <v>444089</v>
      </c>
      <c r="F14" s="195"/>
      <c r="G14" s="186">
        <v>300</v>
      </c>
      <c r="H14" s="195"/>
      <c r="I14" s="182">
        <v>0</v>
      </c>
      <c r="J14" s="182"/>
      <c r="K14" s="182">
        <v>0</v>
      </c>
      <c r="L14" s="182"/>
      <c r="M14" s="182">
        <f t="shared" si="0"/>
        <v>0</v>
      </c>
      <c r="N14" s="182"/>
      <c r="O14" s="182">
        <v>133226700</v>
      </c>
      <c r="P14" s="182"/>
      <c r="Q14" s="182">
        <v>0</v>
      </c>
      <c r="R14" s="182"/>
      <c r="S14" s="182">
        <f t="shared" si="1"/>
        <v>133226700</v>
      </c>
    </row>
    <row r="15" spans="1:19" ht="21.75">
      <c r="A15" s="193" t="s">
        <v>124</v>
      </c>
      <c r="B15" s="194"/>
      <c r="C15" s="171" t="s">
        <v>311</v>
      </c>
      <c r="D15" s="195">
        <v>7612002</v>
      </c>
      <c r="E15" s="196">
        <v>3814579</v>
      </c>
      <c r="F15" s="195"/>
      <c r="G15" s="186">
        <v>47</v>
      </c>
      <c r="H15" s="195"/>
      <c r="I15" s="182">
        <v>0</v>
      </c>
      <c r="J15" s="182"/>
      <c r="K15" s="182">
        <v>0</v>
      </c>
      <c r="L15" s="182"/>
      <c r="M15" s="182">
        <f t="shared" si="0"/>
        <v>0</v>
      </c>
      <c r="N15" s="182"/>
      <c r="O15" s="182">
        <v>179285213</v>
      </c>
      <c r="P15" s="182"/>
      <c r="Q15" s="182">
        <v>0</v>
      </c>
      <c r="R15" s="182"/>
      <c r="S15" s="182">
        <f t="shared" si="1"/>
        <v>179285213</v>
      </c>
    </row>
    <row r="16" spans="1:19" ht="21.75">
      <c r="A16" s="193" t="s">
        <v>182</v>
      </c>
      <c r="B16" s="194"/>
      <c r="C16" s="171" t="s">
        <v>308</v>
      </c>
      <c r="D16" s="195">
        <v>4644799</v>
      </c>
      <c r="E16" s="196">
        <v>12110208</v>
      </c>
      <c r="F16" s="195"/>
      <c r="G16" s="186">
        <v>100</v>
      </c>
      <c r="H16" s="195"/>
      <c r="I16" s="182">
        <v>0</v>
      </c>
      <c r="J16" s="182"/>
      <c r="K16" s="182">
        <v>0</v>
      </c>
      <c r="L16" s="182"/>
      <c r="M16" s="182">
        <f t="shared" si="0"/>
        <v>0</v>
      </c>
      <c r="N16" s="182"/>
      <c r="O16" s="182">
        <v>1211020800</v>
      </c>
      <c r="P16" s="182"/>
      <c r="Q16" s="182">
        <v>0</v>
      </c>
      <c r="R16" s="182"/>
      <c r="S16" s="182">
        <f t="shared" si="1"/>
        <v>1211020800</v>
      </c>
    </row>
    <row r="17" spans="1:19" ht="21.75">
      <c r="A17" s="193" t="s">
        <v>266</v>
      </c>
      <c r="B17" s="194"/>
      <c r="C17" s="171" t="s">
        <v>316</v>
      </c>
      <c r="D17" s="195">
        <v>1290936</v>
      </c>
      <c r="E17" s="196">
        <v>6919876</v>
      </c>
      <c r="F17" s="195"/>
      <c r="G17" s="186">
        <v>900</v>
      </c>
      <c r="H17" s="195"/>
      <c r="I17" s="182">
        <v>0</v>
      </c>
      <c r="J17" s="182"/>
      <c r="K17" s="182">
        <v>0</v>
      </c>
      <c r="L17" s="182"/>
      <c r="M17" s="182">
        <f t="shared" si="0"/>
        <v>0</v>
      </c>
      <c r="N17" s="182"/>
      <c r="O17" s="182">
        <v>6227888400</v>
      </c>
      <c r="P17" s="182"/>
      <c r="Q17" s="182">
        <v>0</v>
      </c>
      <c r="R17" s="182"/>
      <c r="S17" s="182">
        <f t="shared" si="1"/>
        <v>6227888400</v>
      </c>
    </row>
    <row r="18" spans="1:19" ht="21.75">
      <c r="A18" s="193" t="s">
        <v>104</v>
      </c>
      <c r="B18" s="194"/>
      <c r="C18" s="171" t="s">
        <v>316</v>
      </c>
      <c r="D18" s="195">
        <v>3166253</v>
      </c>
      <c r="E18" s="196">
        <v>4234336</v>
      </c>
      <c r="F18" s="195"/>
      <c r="G18" s="186">
        <v>4200</v>
      </c>
      <c r="H18" s="195"/>
      <c r="I18" s="182">
        <v>0</v>
      </c>
      <c r="J18" s="182"/>
      <c r="K18" s="182">
        <v>0</v>
      </c>
      <c r="L18" s="182"/>
      <c r="M18" s="182">
        <f t="shared" si="0"/>
        <v>0</v>
      </c>
      <c r="N18" s="182"/>
      <c r="O18" s="182">
        <v>17784211200</v>
      </c>
      <c r="P18" s="182"/>
      <c r="Q18" s="182">
        <v>0</v>
      </c>
      <c r="R18" s="182"/>
      <c r="S18" s="182">
        <f t="shared" si="1"/>
        <v>17784211200</v>
      </c>
    </row>
    <row r="19" spans="1:19" ht="21.75">
      <c r="A19" s="193" t="s">
        <v>146</v>
      </c>
      <c r="B19" s="194"/>
      <c r="C19" s="171" t="s">
        <v>317</v>
      </c>
      <c r="D19" s="195">
        <v>3984345</v>
      </c>
      <c r="E19" s="196">
        <v>10134330</v>
      </c>
      <c r="F19" s="195"/>
      <c r="G19" s="186">
        <v>640</v>
      </c>
      <c r="H19" s="195"/>
      <c r="I19" s="182">
        <v>0</v>
      </c>
      <c r="J19" s="182"/>
      <c r="K19" s="182">
        <v>0</v>
      </c>
      <c r="L19" s="182"/>
      <c r="M19" s="182">
        <f t="shared" si="0"/>
        <v>0</v>
      </c>
      <c r="N19" s="182"/>
      <c r="O19" s="182">
        <v>6485971200</v>
      </c>
      <c r="P19" s="182"/>
      <c r="Q19" s="182">
        <v>0</v>
      </c>
      <c r="R19" s="182"/>
      <c r="S19" s="182">
        <f t="shared" si="1"/>
        <v>6485971200</v>
      </c>
    </row>
    <row r="20" spans="1:19" ht="21.75">
      <c r="A20" s="193" t="s">
        <v>135</v>
      </c>
      <c r="B20" s="194"/>
      <c r="C20" s="171" t="s">
        <v>314</v>
      </c>
      <c r="D20" s="195">
        <v>365663</v>
      </c>
      <c r="E20" s="196">
        <v>368131</v>
      </c>
      <c r="F20" s="195"/>
      <c r="G20" s="186">
        <v>5000</v>
      </c>
      <c r="H20" s="195"/>
      <c r="I20" s="182">
        <v>0</v>
      </c>
      <c r="J20" s="182"/>
      <c r="K20" s="182">
        <v>0</v>
      </c>
      <c r="L20" s="182"/>
      <c r="M20" s="182">
        <f t="shared" si="0"/>
        <v>0</v>
      </c>
      <c r="N20" s="182"/>
      <c r="O20" s="182">
        <v>1840655000</v>
      </c>
      <c r="P20" s="182"/>
      <c r="Q20" s="182">
        <v>0</v>
      </c>
      <c r="R20" s="182"/>
      <c r="S20" s="182">
        <f t="shared" si="1"/>
        <v>1840655000</v>
      </c>
    </row>
    <row r="21" spans="1:19" ht="21.75">
      <c r="A21" s="193" t="s">
        <v>105</v>
      </c>
      <c r="B21" s="194"/>
      <c r="C21" s="171" t="s">
        <v>314</v>
      </c>
      <c r="D21" s="195">
        <v>6146333</v>
      </c>
      <c r="E21" s="196">
        <v>749118</v>
      </c>
      <c r="F21" s="195"/>
      <c r="G21" s="186">
        <v>7569</v>
      </c>
      <c r="H21" s="195"/>
      <c r="I21" s="182">
        <v>0</v>
      </c>
      <c r="J21" s="182"/>
      <c r="K21" s="187">
        <v>0</v>
      </c>
      <c r="L21" s="182"/>
      <c r="M21" s="182">
        <f t="shared" si="0"/>
        <v>0</v>
      </c>
      <c r="N21" s="182"/>
      <c r="O21" s="182">
        <v>5670074142</v>
      </c>
      <c r="P21" s="182"/>
      <c r="Q21" s="182">
        <v>0</v>
      </c>
      <c r="R21" s="182"/>
      <c r="S21" s="182">
        <f t="shared" si="1"/>
        <v>5670074142</v>
      </c>
    </row>
    <row r="22" spans="1:19" ht="21.75">
      <c r="A22" s="193" t="s">
        <v>179</v>
      </c>
      <c r="B22" s="194"/>
      <c r="C22" s="171" t="s">
        <v>314</v>
      </c>
      <c r="D22" s="195">
        <v>882636</v>
      </c>
      <c r="E22" s="196">
        <v>3296140</v>
      </c>
      <c r="F22" s="195"/>
      <c r="G22" s="186">
        <v>5300</v>
      </c>
      <c r="H22" s="195"/>
      <c r="I22" s="182">
        <v>0</v>
      </c>
      <c r="J22" s="182"/>
      <c r="K22" s="182">
        <v>0</v>
      </c>
      <c r="L22" s="182"/>
      <c r="M22" s="182">
        <f t="shared" si="0"/>
        <v>0</v>
      </c>
      <c r="N22" s="182"/>
      <c r="O22" s="182">
        <v>17469542000</v>
      </c>
      <c r="P22" s="182"/>
      <c r="Q22" s="182">
        <v>0</v>
      </c>
      <c r="R22" s="182"/>
      <c r="S22" s="182">
        <f t="shared" si="1"/>
        <v>17469542000</v>
      </c>
    </row>
    <row r="23" spans="1:19" ht="21.75">
      <c r="A23" s="193" t="s">
        <v>255</v>
      </c>
      <c r="B23" s="194"/>
      <c r="C23" s="171" t="s">
        <v>314</v>
      </c>
      <c r="D23" s="195">
        <v>642599</v>
      </c>
      <c r="E23" s="196">
        <v>2090990</v>
      </c>
      <c r="F23" s="195"/>
      <c r="G23" s="186">
        <v>61</v>
      </c>
      <c r="H23" s="195"/>
      <c r="I23" s="182">
        <v>0</v>
      </c>
      <c r="J23" s="182"/>
      <c r="K23" s="182">
        <v>0</v>
      </c>
      <c r="L23" s="182"/>
      <c r="M23" s="182">
        <f t="shared" si="0"/>
        <v>0</v>
      </c>
      <c r="N23" s="182"/>
      <c r="O23" s="182">
        <v>127550390</v>
      </c>
      <c r="P23" s="182"/>
      <c r="Q23" s="182">
        <v>0</v>
      </c>
      <c r="R23" s="182"/>
      <c r="S23" s="182">
        <f t="shared" si="1"/>
        <v>127550390</v>
      </c>
    </row>
    <row r="24" spans="1:19" ht="21.75">
      <c r="A24" s="193" t="s">
        <v>157</v>
      </c>
      <c r="B24" s="194"/>
      <c r="C24" s="171" t="s">
        <v>314</v>
      </c>
      <c r="D24" s="195">
        <v>271970</v>
      </c>
      <c r="E24" s="196">
        <v>600617</v>
      </c>
      <c r="F24" s="195"/>
      <c r="G24" s="186">
        <v>8300</v>
      </c>
      <c r="H24" s="195"/>
      <c r="I24" s="182">
        <v>0</v>
      </c>
      <c r="J24" s="182"/>
      <c r="K24" s="182">
        <v>0</v>
      </c>
      <c r="L24" s="182"/>
      <c r="M24" s="182">
        <f t="shared" si="0"/>
        <v>0</v>
      </c>
      <c r="N24" s="182"/>
      <c r="O24" s="182">
        <v>4985121100</v>
      </c>
      <c r="P24" s="182"/>
      <c r="Q24" s="182">
        <v>0</v>
      </c>
      <c r="R24" s="182"/>
      <c r="S24" s="182">
        <f t="shared" si="1"/>
        <v>4985121100</v>
      </c>
    </row>
    <row r="25" spans="1:19" ht="21.75">
      <c r="A25" s="193" t="s">
        <v>165</v>
      </c>
      <c r="B25" s="194"/>
      <c r="C25" s="171" t="s">
        <v>309</v>
      </c>
      <c r="D25" s="195">
        <v>108155</v>
      </c>
      <c r="E25" s="196">
        <v>8399503</v>
      </c>
      <c r="F25" s="195"/>
      <c r="G25" s="186">
        <v>60</v>
      </c>
      <c r="H25" s="195"/>
      <c r="I25" s="182">
        <v>0</v>
      </c>
      <c r="J25" s="182"/>
      <c r="K25" s="187">
        <v>0</v>
      </c>
      <c r="L25" s="182"/>
      <c r="M25" s="182">
        <f t="shared" si="0"/>
        <v>0</v>
      </c>
      <c r="N25" s="182"/>
      <c r="O25" s="182">
        <v>503970180</v>
      </c>
      <c r="P25" s="182"/>
      <c r="Q25" s="182">
        <v>0</v>
      </c>
      <c r="R25" s="182"/>
      <c r="S25" s="182">
        <f t="shared" si="1"/>
        <v>503970180</v>
      </c>
    </row>
    <row r="26" spans="1:19" ht="21.75">
      <c r="A26" s="193" t="s">
        <v>177</v>
      </c>
      <c r="B26" s="194"/>
      <c r="C26" s="171" t="s">
        <v>317</v>
      </c>
      <c r="D26" s="195">
        <v>1119769</v>
      </c>
      <c r="E26" s="196">
        <v>8934580</v>
      </c>
      <c r="F26" s="195"/>
      <c r="G26" s="186">
        <v>1000</v>
      </c>
      <c r="H26" s="195"/>
      <c r="I26" s="182">
        <v>0</v>
      </c>
      <c r="J26" s="182"/>
      <c r="K26" s="182">
        <v>0</v>
      </c>
      <c r="L26" s="182"/>
      <c r="M26" s="182">
        <f t="shared" si="0"/>
        <v>0</v>
      </c>
      <c r="N26" s="182"/>
      <c r="O26" s="182">
        <v>8934580000</v>
      </c>
      <c r="P26" s="182"/>
      <c r="Q26" s="182">
        <v>0</v>
      </c>
      <c r="R26" s="182"/>
      <c r="S26" s="182">
        <f t="shared" si="1"/>
        <v>8934580000</v>
      </c>
    </row>
    <row r="27" spans="1:19" ht="21.75">
      <c r="A27" s="193" t="s">
        <v>221</v>
      </c>
      <c r="B27" s="194"/>
      <c r="C27" s="171" t="s">
        <v>309</v>
      </c>
      <c r="D27" s="195">
        <v>240173</v>
      </c>
      <c r="E27" s="196">
        <v>1080696</v>
      </c>
      <c r="F27" s="195"/>
      <c r="G27" s="186">
        <v>650</v>
      </c>
      <c r="H27" s="195"/>
      <c r="I27" s="182">
        <v>0</v>
      </c>
      <c r="J27" s="182"/>
      <c r="K27" s="182">
        <v>0</v>
      </c>
      <c r="L27" s="182"/>
      <c r="M27" s="182">
        <f t="shared" si="0"/>
        <v>0</v>
      </c>
      <c r="N27" s="182"/>
      <c r="O27" s="182">
        <v>702452400</v>
      </c>
      <c r="P27" s="182"/>
      <c r="Q27" s="182">
        <v>0</v>
      </c>
      <c r="R27" s="182"/>
      <c r="S27" s="182">
        <f t="shared" si="1"/>
        <v>702452400</v>
      </c>
    </row>
    <row r="28" spans="1:19" ht="21.75">
      <c r="A28" s="193" t="s">
        <v>269</v>
      </c>
      <c r="B28" s="194"/>
      <c r="C28" s="171" t="s">
        <v>309</v>
      </c>
      <c r="D28" s="195">
        <v>2787425</v>
      </c>
      <c r="E28" s="196">
        <v>1923060</v>
      </c>
      <c r="F28" s="195"/>
      <c r="G28" s="188">
        <v>11</v>
      </c>
      <c r="H28" s="195"/>
      <c r="I28" s="187">
        <v>0</v>
      </c>
      <c r="J28" s="187"/>
      <c r="K28" s="182">
        <v>0</v>
      </c>
      <c r="L28" s="187"/>
      <c r="M28" s="187">
        <f t="shared" si="0"/>
        <v>0</v>
      </c>
      <c r="N28" s="187"/>
      <c r="O28" s="187">
        <v>21153660</v>
      </c>
      <c r="P28" s="187"/>
      <c r="Q28" s="187">
        <v>0</v>
      </c>
      <c r="R28" s="187"/>
      <c r="S28" s="182">
        <f t="shared" si="1"/>
        <v>21153660</v>
      </c>
    </row>
    <row r="29" spans="1:19" ht="21.75">
      <c r="A29" s="193" t="s">
        <v>233</v>
      </c>
      <c r="B29" s="194"/>
      <c r="C29" s="171" t="s">
        <v>309</v>
      </c>
      <c r="D29" s="195">
        <v>2714040</v>
      </c>
      <c r="E29" s="196">
        <v>1146913</v>
      </c>
      <c r="F29" s="195"/>
      <c r="G29" s="186">
        <v>550</v>
      </c>
      <c r="H29" s="195"/>
      <c r="I29" s="182">
        <v>0</v>
      </c>
      <c r="J29" s="182"/>
      <c r="K29" s="182">
        <v>0</v>
      </c>
      <c r="L29" s="182"/>
      <c r="M29" s="182">
        <f t="shared" si="0"/>
        <v>0</v>
      </c>
      <c r="N29" s="182"/>
      <c r="O29" s="182">
        <v>630802150</v>
      </c>
      <c r="P29" s="182"/>
      <c r="Q29" s="182">
        <v>0</v>
      </c>
      <c r="R29" s="182"/>
      <c r="S29" s="182">
        <f t="shared" si="1"/>
        <v>630802150</v>
      </c>
    </row>
    <row r="30" spans="1:19" ht="21.75">
      <c r="A30" s="193" t="s">
        <v>119</v>
      </c>
      <c r="B30" s="194"/>
      <c r="C30" s="171" t="s">
        <v>309</v>
      </c>
      <c r="D30" s="195">
        <v>727710</v>
      </c>
      <c r="E30" s="196">
        <v>1809077</v>
      </c>
      <c r="F30" s="195"/>
      <c r="G30" s="186">
        <v>550</v>
      </c>
      <c r="H30" s="195"/>
      <c r="I30" s="182">
        <v>0</v>
      </c>
      <c r="J30" s="182"/>
      <c r="K30" s="182">
        <v>0</v>
      </c>
      <c r="L30" s="182"/>
      <c r="M30" s="182">
        <f t="shared" si="0"/>
        <v>0</v>
      </c>
      <c r="N30" s="182"/>
      <c r="O30" s="182">
        <v>994992350</v>
      </c>
      <c r="P30" s="182"/>
      <c r="Q30" s="182">
        <v>0</v>
      </c>
      <c r="R30" s="182"/>
      <c r="S30" s="182">
        <f t="shared" si="1"/>
        <v>994992350</v>
      </c>
    </row>
    <row r="31" spans="1:19" ht="21.75">
      <c r="A31" s="193" t="s">
        <v>142</v>
      </c>
      <c r="B31" s="194"/>
      <c r="C31" s="171" t="s">
        <v>327</v>
      </c>
      <c r="D31" s="195"/>
      <c r="E31" s="196">
        <v>7144811</v>
      </c>
      <c r="F31" s="195"/>
      <c r="G31" s="186">
        <v>600</v>
      </c>
      <c r="H31" s="195"/>
      <c r="I31" s="182">
        <v>0</v>
      </c>
      <c r="J31" s="182"/>
      <c r="K31" s="182">
        <v>0</v>
      </c>
      <c r="L31" s="182"/>
      <c r="M31" s="182">
        <f t="shared" si="0"/>
        <v>0</v>
      </c>
      <c r="N31" s="182"/>
      <c r="O31" s="182">
        <v>4286886600</v>
      </c>
      <c r="P31" s="182"/>
      <c r="Q31" s="182">
        <v>0</v>
      </c>
      <c r="R31" s="182"/>
      <c r="S31" s="182">
        <f t="shared" si="1"/>
        <v>4286886600</v>
      </c>
    </row>
    <row r="32" spans="1:19" ht="21.75">
      <c r="A32" s="193" t="s">
        <v>197</v>
      </c>
      <c r="B32" s="194"/>
      <c r="C32" s="171" t="s">
        <v>321</v>
      </c>
      <c r="D32" s="195">
        <v>301384</v>
      </c>
      <c r="E32" s="196">
        <v>5399176</v>
      </c>
      <c r="F32" s="195"/>
      <c r="G32" s="186">
        <v>1000</v>
      </c>
      <c r="H32" s="195"/>
      <c r="I32" s="182">
        <v>0</v>
      </c>
      <c r="J32" s="182"/>
      <c r="K32" s="182">
        <v>0</v>
      </c>
      <c r="L32" s="182"/>
      <c r="M32" s="182">
        <f t="shared" si="0"/>
        <v>0</v>
      </c>
      <c r="N32" s="182"/>
      <c r="O32" s="182">
        <v>5399176000</v>
      </c>
      <c r="P32" s="182"/>
      <c r="Q32" s="182">
        <v>0</v>
      </c>
      <c r="R32" s="182"/>
      <c r="S32" s="182">
        <f t="shared" si="1"/>
        <v>5399176000</v>
      </c>
    </row>
    <row r="33" spans="1:19" ht="21.75">
      <c r="A33" s="193" t="s">
        <v>223</v>
      </c>
      <c r="B33" s="194"/>
      <c r="C33" s="171" t="s">
        <v>321</v>
      </c>
      <c r="D33" s="195">
        <v>6014827</v>
      </c>
      <c r="E33" s="196">
        <v>5260809</v>
      </c>
      <c r="F33" s="195"/>
      <c r="G33" s="186">
        <v>200</v>
      </c>
      <c r="H33" s="195"/>
      <c r="I33" s="182">
        <v>0</v>
      </c>
      <c r="J33" s="182"/>
      <c r="K33" s="182">
        <v>0</v>
      </c>
      <c r="L33" s="182"/>
      <c r="M33" s="182">
        <f t="shared" si="0"/>
        <v>0</v>
      </c>
      <c r="N33" s="182"/>
      <c r="O33" s="182">
        <v>1052161800</v>
      </c>
      <c r="P33" s="182"/>
      <c r="Q33" s="182">
        <v>0</v>
      </c>
      <c r="R33" s="182"/>
      <c r="S33" s="182">
        <f t="shared" si="1"/>
        <v>1052161800</v>
      </c>
    </row>
    <row r="34" spans="1:19" ht="21.75">
      <c r="A34" s="193" t="s">
        <v>156</v>
      </c>
      <c r="B34" s="194"/>
      <c r="C34" s="171" t="s">
        <v>321</v>
      </c>
      <c r="D34" s="195">
        <v>216299</v>
      </c>
      <c r="E34" s="196">
        <v>808373</v>
      </c>
      <c r="F34" s="195"/>
      <c r="G34" s="186">
        <v>800</v>
      </c>
      <c r="H34" s="195"/>
      <c r="I34" s="182">
        <v>0</v>
      </c>
      <c r="J34" s="182"/>
      <c r="K34" s="182">
        <v>0</v>
      </c>
      <c r="L34" s="182"/>
      <c r="M34" s="182">
        <f t="shared" si="0"/>
        <v>0</v>
      </c>
      <c r="N34" s="182"/>
      <c r="O34" s="182">
        <v>646698400</v>
      </c>
      <c r="P34" s="182"/>
      <c r="Q34" s="182">
        <v>0</v>
      </c>
      <c r="R34" s="182"/>
      <c r="S34" s="182">
        <f t="shared" si="1"/>
        <v>646698400</v>
      </c>
    </row>
    <row r="35" spans="1:19" ht="21.75">
      <c r="A35" s="193" t="s">
        <v>196</v>
      </c>
      <c r="B35" s="194"/>
      <c r="C35" s="171" t="s">
        <v>323</v>
      </c>
      <c r="D35" s="195">
        <v>569239</v>
      </c>
      <c r="E35" s="196">
        <v>6219753</v>
      </c>
      <c r="F35" s="195"/>
      <c r="G35" s="186">
        <v>550</v>
      </c>
      <c r="H35" s="195"/>
      <c r="I35" s="182">
        <v>0</v>
      </c>
      <c r="J35" s="182"/>
      <c r="K35" s="182">
        <v>0</v>
      </c>
      <c r="L35" s="182"/>
      <c r="M35" s="182">
        <f t="shared" si="0"/>
        <v>0</v>
      </c>
      <c r="N35" s="182"/>
      <c r="O35" s="182">
        <v>3420864150</v>
      </c>
      <c r="P35" s="182"/>
      <c r="Q35" s="182">
        <v>0</v>
      </c>
      <c r="R35" s="182"/>
      <c r="S35" s="182">
        <f t="shared" si="1"/>
        <v>3420864150</v>
      </c>
    </row>
    <row r="36" spans="1:19" ht="21.75">
      <c r="A36" s="193" t="s">
        <v>90</v>
      </c>
      <c r="B36" s="194"/>
      <c r="C36" s="171" t="s">
        <v>319</v>
      </c>
      <c r="D36" s="195">
        <v>104826</v>
      </c>
      <c r="E36" s="196">
        <v>16055417</v>
      </c>
      <c r="F36" s="195"/>
      <c r="G36" s="186">
        <v>150</v>
      </c>
      <c r="H36" s="195"/>
      <c r="I36" s="182">
        <v>0</v>
      </c>
      <c r="J36" s="182"/>
      <c r="K36" s="182">
        <v>0</v>
      </c>
      <c r="L36" s="182"/>
      <c r="M36" s="182">
        <f t="shared" si="0"/>
        <v>0</v>
      </c>
      <c r="N36" s="182"/>
      <c r="O36" s="182">
        <v>2408312550</v>
      </c>
      <c r="P36" s="182"/>
      <c r="Q36" s="182">
        <v>0</v>
      </c>
      <c r="R36" s="182"/>
      <c r="S36" s="182">
        <f t="shared" si="1"/>
        <v>2408312550</v>
      </c>
    </row>
    <row r="37" spans="1:19" ht="21.75">
      <c r="A37" s="193" t="s">
        <v>92</v>
      </c>
      <c r="B37" s="194"/>
      <c r="C37" s="171" t="s">
        <v>319</v>
      </c>
      <c r="D37" s="195">
        <v>221685</v>
      </c>
      <c r="E37" s="196">
        <v>11537306</v>
      </c>
      <c r="F37" s="195"/>
      <c r="G37" s="186">
        <v>360</v>
      </c>
      <c r="H37" s="195"/>
      <c r="I37" s="182">
        <v>0</v>
      </c>
      <c r="J37" s="182"/>
      <c r="K37" s="182">
        <v>0</v>
      </c>
      <c r="L37" s="182"/>
      <c r="M37" s="182">
        <f t="shared" si="0"/>
        <v>0</v>
      </c>
      <c r="N37" s="182"/>
      <c r="O37" s="182">
        <v>4153430160</v>
      </c>
      <c r="P37" s="182"/>
      <c r="Q37" s="182">
        <v>0</v>
      </c>
      <c r="R37" s="182"/>
      <c r="S37" s="182">
        <f t="shared" si="1"/>
        <v>4153430160</v>
      </c>
    </row>
    <row r="38" spans="1:19" ht="21.75">
      <c r="A38" s="193" t="s">
        <v>224</v>
      </c>
      <c r="B38" s="194"/>
      <c r="C38" s="171" t="s">
        <v>318</v>
      </c>
      <c r="D38" s="195"/>
      <c r="E38" s="196">
        <v>2013823</v>
      </c>
      <c r="F38" s="195"/>
      <c r="G38" s="186">
        <v>600</v>
      </c>
      <c r="H38" s="195"/>
      <c r="I38" s="182">
        <v>0</v>
      </c>
      <c r="J38" s="182"/>
      <c r="K38" s="182">
        <v>0</v>
      </c>
      <c r="L38" s="182"/>
      <c r="M38" s="182">
        <f t="shared" si="0"/>
        <v>0</v>
      </c>
      <c r="N38" s="182"/>
      <c r="O38" s="182">
        <v>1208293800</v>
      </c>
      <c r="P38" s="182"/>
      <c r="Q38" s="182">
        <v>0</v>
      </c>
      <c r="R38" s="182"/>
      <c r="S38" s="182">
        <f t="shared" si="1"/>
        <v>1208293800</v>
      </c>
    </row>
    <row r="39" spans="1:19" ht="21.75">
      <c r="A39" s="193" t="s">
        <v>253</v>
      </c>
      <c r="B39" s="194"/>
      <c r="C39" s="171" t="s">
        <v>318</v>
      </c>
      <c r="D39" s="195">
        <v>4147582</v>
      </c>
      <c r="E39" s="196">
        <v>13001619</v>
      </c>
      <c r="F39" s="195"/>
      <c r="G39" s="186">
        <v>110</v>
      </c>
      <c r="H39" s="195"/>
      <c r="I39" s="182">
        <v>0</v>
      </c>
      <c r="J39" s="182"/>
      <c r="K39" s="182">
        <v>0</v>
      </c>
      <c r="L39" s="182"/>
      <c r="M39" s="182">
        <f t="shared" si="0"/>
        <v>0</v>
      </c>
      <c r="N39" s="182"/>
      <c r="O39" s="182">
        <v>1430178090</v>
      </c>
      <c r="P39" s="182"/>
      <c r="Q39" s="182">
        <v>-112790070</v>
      </c>
      <c r="R39" s="182"/>
      <c r="S39" s="182">
        <f t="shared" si="1"/>
        <v>1317388020</v>
      </c>
    </row>
    <row r="40" spans="1:19" ht="21.75">
      <c r="A40" s="193" t="s">
        <v>287</v>
      </c>
      <c r="B40" s="194"/>
      <c r="C40" s="171" t="s">
        <v>318</v>
      </c>
      <c r="D40" s="195">
        <v>4047359</v>
      </c>
      <c r="E40" s="196">
        <v>1924930</v>
      </c>
      <c r="F40" s="195"/>
      <c r="G40" s="186">
        <v>1200</v>
      </c>
      <c r="H40" s="195"/>
      <c r="I40" s="182">
        <v>0</v>
      </c>
      <c r="J40" s="182"/>
      <c r="K40" s="182">
        <v>0</v>
      </c>
      <c r="L40" s="182"/>
      <c r="M40" s="182">
        <f t="shared" si="0"/>
        <v>0</v>
      </c>
      <c r="N40" s="182"/>
      <c r="O40" s="182">
        <v>2309916000</v>
      </c>
      <c r="P40" s="182"/>
      <c r="Q40" s="182">
        <v>0</v>
      </c>
      <c r="R40" s="182"/>
      <c r="S40" s="182">
        <f t="shared" si="1"/>
        <v>2309916000</v>
      </c>
    </row>
    <row r="41" spans="1:19" ht="21.75">
      <c r="A41" s="193" t="s">
        <v>261</v>
      </c>
      <c r="B41" s="194"/>
      <c r="C41" s="171" t="s">
        <v>318</v>
      </c>
      <c r="D41" s="195">
        <v>2219908</v>
      </c>
      <c r="E41" s="196">
        <v>395342</v>
      </c>
      <c r="F41" s="195"/>
      <c r="G41" s="186">
        <v>3050</v>
      </c>
      <c r="H41" s="195"/>
      <c r="I41" s="182">
        <v>0</v>
      </c>
      <c r="J41" s="182"/>
      <c r="K41" s="182">
        <v>0</v>
      </c>
      <c r="L41" s="182"/>
      <c r="M41" s="182">
        <f t="shared" ref="M41:M72" si="2">K41+I41</f>
        <v>0</v>
      </c>
      <c r="N41" s="182"/>
      <c r="O41" s="182">
        <v>1205793100</v>
      </c>
      <c r="P41" s="182"/>
      <c r="Q41" s="182">
        <v>0</v>
      </c>
      <c r="R41" s="182"/>
      <c r="S41" s="182">
        <f t="shared" si="1"/>
        <v>1205793100</v>
      </c>
    </row>
    <row r="42" spans="1:19" ht="21.75">
      <c r="A42" s="193" t="s">
        <v>181</v>
      </c>
      <c r="B42" s="194"/>
      <c r="C42" s="171" t="s">
        <v>318</v>
      </c>
      <c r="D42" s="195">
        <v>1415917</v>
      </c>
      <c r="E42" s="196">
        <v>3784383</v>
      </c>
      <c r="F42" s="195"/>
      <c r="G42" s="186">
        <v>4290</v>
      </c>
      <c r="H42" s="195"/>
      <c r="I42" s="182">
        <v>0</v>
      </c>
      <c r="J42" s="182"/>
      <c r="K42" s="182">
        <v>0</v>
      </c>
      <c r="L42" s="182"/>
      <c r="M42" s="182">
        <f t="shared" si="2"/>
        <v>0</v>
      </c>
      <c r="N42" s="182"/>
      <c r="O42" s="182">
        <v>16235003070</v>
      </c>
      <c r="P42" s="182"/>
      <c r="Q42" s="182">
        <v>0</v>
      </c>
      <c r="R42" s="182"/>
      <c r="S42" s="182">
        <f t="shared" si="1"/>
        <v>16235003070</v>
      </c>
    </row>
    <row r="43" spans="1:19" ht="21.75">
      <c r="A43" s="193" t="s">
        <v>227</v>
      </c>
      <c r="B43" s="194"/>
      <c r="C43" s="171" t="s">
        <v>318</v>
      </c>
      <c r="D43" s="195">
        <v>1126816</v>
      </c>
      <c r="E43" s="196">
        <v>1437914</v>
      </c>
      <c r="F43" s="195"/>
      <c r="G43" s="186">
        <v>1350</v>
      </c>
      <c r="H43" s="195"/>
      <c r="I43" s="182">
        <v>0</v>
      </c>
      <c r="J43" s="182"/>
      <c r="K43" s="182">
        <v>0</v>
      </c>
      <c r="L43" s="182"/>
      <c r="M43" s="182">
        <f t="shared" si="2"/>
        <v>0</v>
      </c>
      <c r="N43" s="182"/>
      <c r="O43" s="182">
        <v>1941183900</v>
      </c>
      <c r="P43" s="182"/>
      <c r="Q43" s="182">
        <v>0</v>
      </c>
      <c r="R43" s="182"/>
      <c r="S43" s="182">
        <f t="shared" si="1"/>
        <v>1941183900</v>
      </c>
    </row>
    <row r="44" spans="1:19" ht="21.75">
      <c r="A44" s="193" t="s">
        <v>149</v>
      </c>
      <c r="B44" s="194"/>
      <c r="C44" s="171" t="s">
        <v>318</v>
      </c>
      <c r="D44" s="195">
        <v>3293765</v>
      </c>
      <c r="E44" s="196">
        <v>8208507</v>
      </c>
      <c r="F44" s="195"/>
      <c r="G44" s="188">
        <v>500</v>
      </c>
      <c r="H44" s="195"/>
      <c r="I44" s="187">
        <v>0</v>
      </c>
      <c r="J44" s="187"/>
      <c r="K44" s="182">
        <v>0</v>
      </c>
      <c r="L44" s="187"/>
      <c r="M44" s="182">
        <f t="shared" si="2"/>
        <v>0</v>
      </c>
      <c r="N44" s="187"/>
      <c r="O44" s="187">
        <v>4104253500</v>
      </c>
      <c r="P44" s="187"/>
      <c r="Q44" s="187">
        <v>0</v>
      </c>
      <c r="R44" s="187"/>
      <c r="S44" s="182">
        <f t="shared" si="1"/>
        <v>4104253500</v>
      </c>
    </row>
    <row r="45" spans="1:19" ht="21.75">
      <c r="A45" s="193" t="s">
        <v>210</v>
      </c>
      <c r="B45" s="194"/>
      <c r="C45" s="171" t="s">
        <v>318</v>
      </c>
      <c r="D45" s="195">
        <v>1677595</v>
      </c>
      <c r="E45" s="196">
        <v>11532657</v>
      </c>
      <c r="F45" s="195"/>
      <c r="G45" s="186">
        <v>700</v>
      </c>
      <c r="H45" s="195"/>
      <c r="I45" s="182">
        <v>0</v>
      </c>
      <c r="J45" s="182"/>
      <c r="K45" s="182">
        <v>0</v>
      </c>
      <c r="L45" s="182"/>
      <c r="M45" s="182">
        <f t="shared" si="2"/>
        <v>0</v>
      </c>
      <c r="N45" s="182"/>
      <c r="O45" s="182">
        <v>8072859900</v>
      </c>
      <c r="P45" s="182"/>
      <c r="Q45" s="182">
        <v>0</v>
      </c>
      <c r="R45" s="182"/>
      <c r="S45" s="182">
        <f t="shared" si="1"/>
        <v>8072859900</v>
      </c>
    </row>
    <row r="46" spans="1:19" ht="21.75">
      <c r="A46" s="193" t="s">
        <v>280</v>
      </c>
      <c r="B46" s="194"/>
      <c r="C46" s="171" t="s">
        <v>315</v>
      </c>
      <c r="D46" s="195">
        <v>1318171</v>
      </c>
      <c r="E46" s="196">
        <v>10160200</v>
      </c>
      <c r="F46" s="195"/>
      <c r="G46" s="186">
        <v>120</v>
      </c>
      <c r="H46" s="195"/>
      <c r="I46" s="182">
        <v>0</v>
      </c>
      <c r="J46" s="182"/>
      <c r="K46" s="182">
        <v>0</v>
      </c>
      <c r="L46" s="182"/>
      <c r="M46" s="182">
        <f t="shared" si="2"/>
        <v>0</v>
      </c>
      <c r="N46" s="182"/>
      <c r="O46" s="182">
        <v>1219224000</v>
      </c>
      <c r="P46" s="182"/>
      <c r="Q46" s="182">
        <v>0</v>
      </c>
      <c r="R46" s="182"/>
      <c r="S46" s="182">
        <f t="shared" si="1"/>
        <v>1219224000</v>
      </c>
    </row>
    <row r="47" spans="1:19" ht="21.75">
      <c r="A47" s="193" t="s">
        <v>270</v>
      </c>
      <c r="B47" s="194"/>
      <c r="C47" s="171" t="s">
        <v>315</v>
      </c>
      <c r="D47" s="195">
        <v>2009331</v>
      </c>
      <c r="E47" s="196">
        <v>13622849</v>
      </c>
      <c r="F47" s="195"/>
      <c r="G47" s="186">
        <v>2270</v>
      </c>
      <c r="H47" s="195"/>
      <c r="I47" s="182">
        <v>0</v>
      </c>
      <c r="J47" s="182"/>
      <c r="K47" s="182">
        <v>0</v>
      </c>
      <c r="L47" s="182"/>
      <c r="M47" s="182">
        <f t="shared" si="2"/>
        <v>0</v>
      </c>
      <c r="N47" s="182"/>
      <c r="O47" s="182">
        <v>30923867230</v>
      </c>
      <c r="P47" s="182"/>
      <c r="Q47" s="182">
        <v>0</v>
      </c>
      <c r="R47" s="182"/>
      <c r="S47" s="182">
        <f t="shared" si="1"/>
        <v>30923867230</v>
      </c>
    </row>
    <row r="48" spans="1:19" ht="21.75">
      <c r="A48" s="193" t="s">
        <v>154</v>
      </c>
      <c r="B48" s="194"/>
      <c r="C48" s="171" t="s">
        <v>315</v>
      </c>
      <c r="D48" s="195">
        <v>1045247</v>
      </c>
      <c r="E48" s="196">
        <v>9742286</v>
      </c>
      <c r="F48" s="195"/>
      <c r="G48" s="186">
        <v>25</v>
      </c>
      <c r="H48" s="195"/>
      <c r="I48" s="182">
        <v>0</v>
      </c>
      <c r="J48" s="182"/>
      <c r="K48" s="182">
        <v>0</v>
      </c>
      <c r="L48" s="182"/>
      <c r="M48" s="182">
        <f t="shared" si="2"/>
        <v>0</v>
      </c>
      <c r="N48" s="182"/>
      <c r="O48" s="182">
        <v>243557150</v>
      </c>
      <c r="P48" s="182"/>
      <c r="Q48" s="182">
        <v>0</v>
      </c>
      <c r="R48" s="182"/>
      <c r="S48" s="182">
        <f t="shared" si="1"/>
        <v>243557150</v>
      </c>
    </row>
    <row r="49" spans="1:19" ht="21.75">
      <c r="A49" s="193" t="s">
        <v>204</v>
      </c>
      <c r="B49" s="194"/>
      <c r="C49" s="171" t="s">
        <v>315</v>
      </c>
      <c r="D49" s="195">
        <v>357051</v>
      </c>
      <c r="E49" s="196">
        <v>42829844</v>
      </c>
      <c r="F49" s="195"/>
      <c r="G49" s="186">
        <v>40</v>
      </c>
      <c r="H49" s="195"/>
      <c r="I49" s="182">
        <v>0</v>
      </c>
      <c r="J49" s="182"/>
      <c r="K49" s="182">
        <v>0</v>
      </c>
      <c r="L49" s="182"/>
      <c r="M49" s="182">
        <f t="shared" si="2"/>
        <v>0</v>
      </c>
      <c r="N49" s="182"/>
      <c r="O49" s="182">
        <v>1713193760</v>
      </c>
      <c r="P49" s="182"/>
      <c r="Q49" s="182">
        <v>0</v>
      </c>
      <c r="R49" s="182"/>
      <c r="S49" s="182">
        <f t="shared" si="1"/>
        <v>1713193760</v>
      </c>
    </row>
    <row r="50" spans="1:19" ht="21.75">
      <c r="A50" s="193" t="s">
        <v>251</v>
      </c>
      <c r="B50" s="194"/>
      <c r="C50" s="171" t="s">
        <v>312</v>
      </c>
      <c r="D50" s="195">
        <v>623239</v>
      </c>
      <c r="E50" s="196">
        <v>2853275</v>
      </c>
      <c r="F50" s="195"/>
      <c r="G50" s="186">
        <v>100</v>
      </c>
      <c r="H50" s="195"/>
      <c r="I50" s="182">
        <v>0</v>
      </c>
      <c r="J50" s="182"/>
      <c r="K50" s="182">
        <v>0</v>
      </c>
      <c r="L50" s="182"/>
      <c r="M50" s="182">
        <f t="shared" si="2"/>
        <v>0</v>
      </c>
      <c r="N50" s="182"/>
      <c r="O50" s="182">
        <v>285337492</v>
      </c>
      <c r="P50" s="182"/>
      <c r="Q50" s="182">
        <v>0</v>
      </c>
      <c r="R50" s="182"/>
      <c r="S50" s="182">
        <f t="shared" si="1"/>
        <v>285337492</v>
      </c>
    </row>
    <row r="51" spans="1:19" ht="21.75">
      <c r="A51" s="193" t="s">
        <v>143</v>
      </c>
      <c r="B51" s="194"/>
      <c r="C51" s="171" t="s">
        <v>312</v>
      </c>
      <c r="D51" s="195">
        <v>870763</v>
      </c>
      <c r="E51" s="196">
        <v>18354561</v>
      </c>
      <c r="F51" s="195"/>
      <c r="G51" s="186">
        <v>140</v>
      </c>
      <c r="H51" s="195"/>
      <c r="I51" s="182">
        <v>0</v>
      </c>
      <c r="J51" s="182"/>
      <c r="K51" s="182">
        <v>0</v>
      </c>
      <c r="L51" s="182"/>
      <c r="M51" s="182">
        <f t="shared" si="2"/>
        <v>0</v>
      </c>
      <c r="N51" s="182"/>
      <c r="O51" s="182">
        <v>2569638540</v>
      </c>
      <c r="P51" s="182"/>
      <c r="Q51" s="182">
        <v>0</v>
      </c>
      <c r="R51" s="182"/>
      <c r="S51" s="182">
        <f t="shared" si="1"/>
        <v>2569638540</v>
      </c>
    </row>
    <row r="52" spans="1:19" ht="21.75">
      <c r="A52" s="193" t="s">
        <v>301</v>
      </c>
      <c r="B52" s="194"/>
      <c r="C52" s="171" t="s">
        <v>312</v>
      </c>
      <c r="D52" s="195">
        <v>922577</v>
      </c>
      <c r="E52" s="196">
        <v>3155003</v>
      </c>
      <c r="F52" s="195"/>
      <c r="G52" s="186">
        <v>2200</v>
      </c>
      <c r="H52" s="195"/>
      <c r="I52" s="182">
        <v>0</v>
      </c>
      <c r="J52" s="182"/>
      <c r="K52" s="182">
        <v>0</v>
      </c>
      <c r="L52" s="182"/>
      <c r="M52" s="182">
        <f t="shared" si="2"/>
        <v>0</v>
      </c>
      <c r="N52" s="182"/>
      <c r="O52" s="182">
        <v>6941006600</v>
      </c>
      <c r="P52" s="182"/>
      <c r="Q52" s="182">
        <v>0</v>
      </c>
      <c r="R52" s="182"/>
      <c r="S52" s="182">
        <f t="shared" si="1"/>
        <v>6941006600</v>
      </c>
    </row>
    <row r="53" spans="1:19" ht="21.75">
      <c r="A53" s="193" t="s">
        <v>155</v>
      </c>
      <c r="B53" s="194"/>
      <c r="C53" s="171" t="s">
        <v>312</v>
      </c>
      <c r="D53" s="195">
        <v>139761</v>
      </c>
      <c r="E53" s="196">
        <v>1211195</v>
      </c>
      <c r="F53" s="195"/>
      <c r="G53" s="186">
        <v>4790</v>
      </c>
      <c r="H53" s="195"/>
      <c r="I53" s="182">
        <v>0</v>
      </c>
      <c r="J53" s="182"/>
      <c r="K53" s="182">
        <v>0</v>
      </c>
      <c r="L53" s="182"/>
      <c r="M53" s="182">
        <f t="shared" si="2"/>
        <v>0</v>
      </c>
      <c r="N53" s="182"/>
      <c r="O53" s="182">
        <v>5801624050</v>
      </c>
      <c r="P53" s="182"/>
      <c r="Q53" s="182">
        <v>0</v>
      </c>
      <c r="R53" s="182"/>
      <c r="S53" s="182">
        <f t="shared" si="1"/>
        <v>5801624050</v>
      </c>
    </row>
    <row r="54" spans="1:19" ht="21.75">
      <c r="A54" s="193" t="s">
        <v>128</v>
      </c>
      <c r="B54" s="194"/>
      <c r="C54" s="171" t="s">
        <v>312</v>
      </c>
      <c r="D54" s="195">
        <v>4403047</v>
      </c>
      <c r="E54" s="196">
        <v>8142349</v>
      </c>
      <c r="F54" s="195"/>
      <c r="G54" s="186">
        <v>135</v>
      </c>
      <c r="H54" s="195"/>
      <c r="I54" s="182">
        <v>0</v>
      </c>
      <c r="J54" s="182"/>
      <c r="K54" s="182">
        <v>0</v>
      </c>
      <c r="L54" s="182"/>
      <c r="M54" s="182">
        <f t="shared" si="2"/>
        <v>0</v>
      </c>
      <c r="N54" s="182"/>
      <c r="O54" s="182">
        <v>1121371685</v>
      </c>
      <c r="P54" s="182"/>
      <c r="Q54" s="182">
        <v>0</v>
      </c>
      <c r="R54" s="182"/>
      <c r="S54" s="182">
        <f t="shared" si="1"/>
        <v>1121371685</v>
      </c>
    </row>
    <row r="55" spans="1:19" ht="21.75">
      <c r="A55" s="193" t="s">
        <v>91</v>
      </c>
      <c r="B55" s="194"/>
      <c r="C55" s="171" t="s">
        <v>313</v>
      </c>
      <c r="D55" s="195"/>
      <c r="E55" s="196">
        <v>17791673</v>
      </c>
      <c r="F55" s="195"/>
      <c r="G55" s="186">
        <v>19</v>
      </c>
      <c r="H55" s="195"/>
      <c r="I55" s="182">
        <v>0</v>
      </c>
      <c r="J55" s="182"/>
      <c r="K55" s="182">
        <v>0</v>
      </c>
      <c r="L55" s="182"/>
      <c r="M55" s="182">
        <f t="shared" si="2"/>
        <v>0</v>
      </c>
      <c r="N55" s="182"/>
      <c r="O55" s="182">
        <v>338041787</v>
      </c>
      <c r="P55" s="182"/>
      <c r="Q55" s="182">
        <v>0</v>
      </c>
      <c r="R55" s="182"/>
      <c r="S55" s="182">
        <f>O55+Q55</f>
        <v>338041787</v>
      </c>
    </row>
    <row r="56" spans="1:19" ht="21.75">
      <c r="A56" s="193" t="s">
        <v>169</v>
      </c>
      <c r="B56" s="194"/>
      <c r="C56" s="171" t="s">
        <v>313</v>
      </c>
      <c r="D56" s="195">
        <v>69093</v>
      </c>
      <c r="E56" s="196">
        <v>1787786</v>
      </c>
      <c r="F56" s="195"/>
      <c r="G56" s="186">
        <v>300</v>
      </c>
      <c r="H56" s="195"/>
      <c r="I56" s="182">
        <v>0</v>
      </c>
      <c r="J56" s="182"/>
      <c r="K56" s="182">
        <v>0</v>
      </c>
      <c r="L56" s="182"/>
      <c r="M56" s="182">
        <f t="shared" si="2"/>
        <v>0</v>
      </c>
      <c r="N56" s="182"/>
      <c r="O56" s="182">
        <v>536335800</v>
      </c>
      <c r="P56" s="182"/>
      <c r="Q56" s="182">
        <v>0</v>
      </c>
      <c r="R56" s="182"/>
      <c r="S56" s="182">
        <f t="shared" si="1"/>
        <v>536335800</v>
      </c>
    </row>
    <row r="57" spans="1:19" ht="21.75">
      <c r="A57" s="193" t="s">
        <v>101</v>
      </c>
      <c r="B57" s="194"/>
      <c r="C57" s="171" t="s">
        <v>313</v>
      </c>
      <c r="D57" s="195">
        <v>293469</v>
      </c>
      <c r="E57" s="196">
        <v>20526935</v>
      </c>
      <c r="F57" s="195"/>
      <c r="G57" s="186">
        <v>70</v>
      </c>
      <c r="H57" s="195"/>
      <c r="I57" s="182">
        <v>0</v>
      </c>
      <c r="J57" s="182"/>
      <c r="K57" s="182">
        <v>0</v>
      </c>
      <c r="L57" s="182"/>
      <c r="M57" s="182">
        <f t="shared" si="2"/>
        <v>0</v>
      </c>
      <c r="N57" s="182"/>
      <c r="O57" s="182">
        <v>1436885450</v>
      </c>
      <c r="P57" s="182"/>
      <c r="Q57" s="182">
        <v>0</v>
      </c>
      <c r="R57" s="182"/>
      <c r="S57" s="182">
        <f t="shared" si="1"/>
        <v>1436885450</v>
      </c>
    </row>
    <row r="58" spans="1:19" ht="21.75">
      <c r="A58" s="193" t="s">
        <v>276</v>
      </c>
      <c r="B58" s="194"/>
      <c r="C58" s="171" t="s">
        <v>324</v>
      </c>
      <c r="D58" s="195">
        <v>355050</v>
      </c>
      <c r="E58" s="196">
        <v>4417881</v>
      </c>
      <c r="F58" s="195"/>
      <c r="G58" s="186">
        <v>1800</v>
      </c>
      <c r="H58" s="195"/>
      <c r="I58" s="182">
        <v>0</v>
      </c>
      <c r="J58" s="182"/>
      <c r="K58" s="182">
        <v>0</v>
      </c>
      <c r="L58" s="182"/>
      <c r="M58" s="182">
        <f t="shared" si="2"/>
        <v>0</v>
      </c>
      <c r="N58" s="182"/>
      <c r="O58" s="182">
        <v>7952185800</v>
      </c>
      <c r="P58" s="182"/>
      <c r="Q58" s="182">
        <v>0</v>
      </c>
      <c r="R58" s="182"/>
      <c r="S58" s="182">
        <f t="shared" si="1"/>
        <v>7952185800</v>
      </c>
    </row>
    <row r="59" spans="1:19" ht="18">
      <c r="A59" s="193" t="s">
        <v>93</v>
      </c>
      <c r="C59" s="171" t="s">
        <v>307</v>
      </c>
      <c r="D59" s="195">
        <v>491633</v>
      </c>
      <c r="E59" s="196">
        <v>8644028</v>
      </c>
      <c r="G59" s="187">
        <v>78</v>
      </c>
      <c r="I59" s="187">
        <v>0</v>
      </c>
      <c r="J59" s="197"/>
      <c r="K59" s="182">
        <v>0</v>
      </c>
      <c r="L59" s="197"/>
      <c r="M59" s="182">
        <f t="shared" si="2"/>
        <v>0</v>
      </c>
      <c r="N59" s="197"/>
      <c r="O59" s="187">
        <v>674234184</v>
      </c>
      <c r="P59" s="197"/>
      <c r="Q59" s="187">
        <v>0</v>
      </c>
      <c r="R59" s="197"/>
      <c r="S59" s="182">
        <f t="shared" si="1"/>
        <v>674234184</v>
      </c>
    </row>
    <row r="60" spans="1:19" ht="21.75">
      <c r="A60" s="197" t="s">
        <v>250</v>
      </c>
      <c r="B60" s="194"/>
      <c r="C60" s="171" t="s">
        <v>307</v>
      </c>
      <c r="D60" s="195">
        <v>1369159</v>
      </c>
      <c r="E60" s="196">
        <v>2382915</v>
      </c>
      <c r="F60" s="195"/>
      <c r="G60" s="186">
        <v>20</v>
      </c>
      <c r="H60" s="195"/>
      <c r="I60" s="182">
        <v>0</v>
      </c>
      <c r="J60" s="182"/>
      <c r="K60" s="182">
        <v>0</v>
      </c>
      <c r="L60" s="182"/>
      <c r="M60" s="182">
        <f t="shared" si="2"/>
        <v>0</v>
      </c>
      <c r="N60" s="182"/>
      <c r="O60" s="182">
        <v>47658300</v>
      </c>
      <c r="P60" s="182"/>
      <c r="Q60" s="182">
        <v>0</v>
      </c>
      <c r="R60" s="182"/>
      <c r="S60" s="182">
        <f t="shared" si="1"/>
        <v>47658300</v>
      </c>
    </row>
    <row r="61" spans="1:19" ht="21.75">
      <c r="A61" s="193" t="s">
        <v>264</v>
      </c>
      <c r="B61" s="194"/>
      <c r="C61" s="171" t="s">
        <v>307</v>
      </c>
      <c r="D61" s="195">
        <v>105355</v>
      </c>
      <c r="E61" s="196">
        <v>9313969</v>
      </c>
      <c r="F61" s="195"/>
      <c r="G61" s="186">
        <v>44</v>
      </c>
      <c r="H61" s="195"/>
      <c r="I61" s="182">
        <v>0</v>
      </c>
      <c r="J61" s="182"/>
      <c r="K61" s="182">
        <v>0</v>
      </c>
      <c r="L61" s="182"/>
      <c r="M61" s="182">
        <f t="shared" si="2"/>
        <v>0</v>
      </c>
      <c r="N61" s="182"/>
      <c r="O61" s="182">
        <v>409814636</v>
      </c>
      <c r="P61" s="182"/>
      <c r="Q61" s="182">
        <v>0</v>
      </c>
      <c r="R61" s="182"/>
      <c r="S61" s="182">
        <f t="shared" si="1"/>
        <v>409814636</v>
      </c>
    </row>
    <row r="62" spans="1:19" ht="21.75">
      <c r="A62" s="193" t="s">
        <v>147</v>
      </c>
      <c r="B62" s="194"/>
      <c r="C62" s="171" t="s">
        <v>307</v>
      </c>
      <c r="D62" s="195">
        <v>1048281</v>
      </c>
      <c r="E62" s="196">
        <v>3620353</v>
      </c>
      <c r="F62" s="195"/>
      <c r="G62" s="186">
        <v>750</v>
      </c>
      <c r="H62" s="195"/>
      <c r="I62" s="182">
        <v>0</v>
      </c>
      <c r="J62" s="182"/>
      <c r="K62" s="182">
        <v>0</v>
      </c>
      <c r="L62" s="182"/>
      <c r="M62" s="182">
        <f t="shared" si="2"/>
        <v>0</v>
      </c>
      <c r="N62" s="182"/>
      <c r="O62" s="182">
        <v>2715264750</v>
      </c>
      <c r="P62" s="182"/>
      <c r="Q62" s="182">
        <v>0</v>
      </c>
      <c r="R62" s="182"/>
      <c r="S62" s="182">
        <f t="shared" si="1"/>
        <v>2715264750</v>
      </c>
    </row>
    <row r="63" spans="1:19" ht="21.75">
      <c r="A63" s="193" t="s">
        <v>267</v>
      </c>
      <c r="B63" s="194"/>
      <c r="C63" s="171" t="s">
        <v>307</v>
      </c>
      <c r="D63" s="195">
        <v>1976188</v>
      </c>
      <c r="E63" s="196">
        <v>305089</v>
      </c>
      <c r="F63" s="195"/>
      <c r="G63" s="186">
        <v>120</v>
      </c>
      <c r="H63" s="195"/>
      <c r="I63" s="182">
        <v>0</v>
      </c>
      <c r="J63" s="182"/>
      <c r="K63" s="182">
        <v>0</v>
      </c>
      <c r="L63" s="182"/>
      <c r="M63" s="182">
        <f t="shared" si="2"/>
        <v>0</v>
      </c>
      <c r="N63" s="182"/>
      <c r="O63" s="182">
        <v>36616579</v>
      </c>
      <c r="P63" s="182"/>
      <c r="Q63" s="182">
        <v>0</v>
      </c>
      <c r="R63" s="182"/>
      <c r="S63" s="182">
        <f t="shared" si="1"/>
        <v>36616579</v>
      </c>
    </row>
    <row r="64" spans="1:19" ht="21.75">
      <c r="A64" s="193" t="s">
        <v>99</v>
      </c>
      <c r="B64" s="194"/>
      <c r="C64" s="171" t="s">
        <v>310</v>
      </c>
      <c r="D64" s="195">
        <v>2821</v>
      </c>
      <c r="E64" s="196">
        <v>12816015</v>
      </c>
      <c r="F64" s="195"/>
      <c r="G64" s="186">
        <v>46</v>
      </c>
      <c r="H64" s="195"/>
      <c r="I64" s="182">
        <v>0</v>
      </c>
      <c r="J64" s="182"/>
      <c r="K64" s="182">
        <v>0</v>
      </c>
      <c r="L64" s="182"/>
      <c r="M64" s="182">
        <f t="shared" si="2"/>
        <v>0</v>
      </c>
      <c r="N64" s="182"/>
      <c r="O64" s="182">
        <v>589536690</v>
      </c>
      <c r="P64" s="182"/>
      <c r="Q64" s="182">
        <v>0</v>
      </c>
      <c r="R64" s="182"/>
      <c r="S64" s="182">
        <f t="shared" si="1"/>
        <v>589536690</v>
      </c>
    </row>
    <row r="65" spans="1:19" ht="21.75">
      <c r="A65" s="193" t="s">
        <v>148</v>
      </c>
      <c r="B65" s="194"/>
      <c r="C65" s="171" t="s">
        <v>310</v>
      </c>
      <c r="D65" s="195">
        <v>226122</v>
      </c>
      <c r="E65" s="196">
        <v>1211261</v>
      </c>
      <c r="F65" s="195"/>
      <c r="G65" s="186">
        <v>250</v>
      </c>
      <c r="H65" s="195"/>
      <c r="I65" s="182">
        <v>0</v>
      </c>
      <c r="J65" s="182"/>
      <c r="K65" s="182">
        <v>0</v>
      </c>
      <c r="L65" s="182"/>
      <c r="M65" s="182">
        <f t="shared" si="2"/>
        <v>0</v>
      </c>
      <c r="N65" s="182"/>
      <c r="O65" s="182">
        <v>302815250</v>
      </c>
      <c r="P65" s="182"/>
      <c r="Q65" s="182">
        <v>0</v>
      </c>
      <c r="R65" s="182"/>
      <c r="S65" s="182">
        <f t="shared" si="1"/>
        <v>302815250</v>
      </c>
    </row>
    <row r="66" spans="1:19" ht="21.75">
      <c r="A66" s="193" t="s">
        <v>183</v>
      </c>
      <c r="B66" s="194"/>
      <c r="C66" s="171" t="s">
        <v>310</v>
      </c>
      <c r="D66" s="195">
        <v>1754536</v>
      </c>
      <c r="E66" s="196">
        <v>3667501</v>
      </c>
      <c r="F66" s="195"/>
      <c r="G66" s="186">
        <v>500</v>
      </c>
      <c r="H66" s="195"/>
      <c r="I66" s="182">
        <v>0</v>
      </c>
      <c r="J66" s="182"/>
      <c r="K66" s="182">
        <v>0</v>
      </c>
      <c r="L66" s="182"/>
      <c r="M66" s="182">
        <f t="shared" si="2"/>
        <v>0</v>
      </c>
      <c r="N66" s="182"/>
      <c r="O66" s="182">
        <v>1833750500</v>
      </c>
      <c r="P66" s="182"/>
      <c r="Q66" s="182">
        <v>0</v>
      </c>
      <c r="R66" s="182"/>
      <c r="S66" s="182">
        <f t="shared" si="1"/>
        <v>1833750500</v>
      </c>
    </row>
    <row r="67" spans="1:19" ht="21.75">
      <c r="A67" s="193" t="s">
        <v>195</v>
      </c>
      <c r="B67" s="194"/>
      <c r="C67" s="171" t="s">
        <v>310</v>
      </c>
      <c r="D67" s="195">
        <v>528705</v>
      </c>
      <c r="E67" s="196">
        <v>8366797</v>
      </c>
      <c r="F67" s="195"/>
      <c r="G67" s="186">
        <v>180</v>
      </c>
      <c r="H67" s="195"/>
      <c r="I67" s="182">
        <v>0</v>
      </c>
      <c r="J67" s="182"/>
      <c r="K67" s="182">
        <v>0</v>
      </c>
      <c r="L67" s="182"/>
      <c r="M67" s="182">
        <f t="shared" si="2"/>
        <v>0</v>
      </c>
      <c r="N67" s="182"/>
      <c r="O67" s="182">
        <v>1506023460</v>
      </c>
      <c r="P67" s="182"/>
      <c r="Q67" s="182">
        <v>0</v>
      </c>
      <c r="R67" s="182"/>
      <c r="S67" s="182">
        <f t="shared" si="1"/>
        <v>1506023460</v>
      </c>
    </row>
    <row r="68" spans="1:19" ht="21.75">
      <c r="A68" s="193" t="s">
        <v>291</v>
      </c>
      <c r="B68" s="194"/>
      <c r="C68" s="171" t="s">
        <v>310</v>
      </c>
      <c r="D68" s="195">
        <v>633854</v>
      </c>
      <c r="E68" s="196">
        <v>8265166</v>
      </c>
      <c r="F68" s="195"/>
      <c r="G68" s="186">
        <v>80</v>
      </c>
      <c r="H68" s="195"/>
      <c r="I68" s="182">
        <v>0</v>
      </c>
      <c r="J68" s="182"/>
      <c r="K68" s="182">
        <v>0</v>
      </c>
      <c r="L68" s="182"/>
      <c r="M68" s="182">
        <f t="shared" si="2"/>
        <v>0</v>
      </c>
      <c r="N68" s="182"/>
      <c r="O68" s="182">
        <v>661213280</v>
      </c>
      <c r="P68" s="182"/>
      <c r="Q68" s="182">
        <v>0</v>
      </c>
      <c r="R68" s="182"/>
      <c r="S68" s="182">
        <f t="shared" si="1"/>
        <v>661213280</v>
      </c>
    </row>
    <row r="69" spans="1:19" ht="21.75">
      <c r="A69" s="193" t="s">
        <v>201</v>
      </c>
      <c r="B69" s="194"/>
      <c r="C69" s="171" t="s">
        <v>310</v>
      </c>
      <c r="D69" s="195">
        <v>302497</v>
      </c>
      <c r="E69" s="196">
        <v>21374647</v>
      </c>
      <c r="F69" s="195"/>
      <c r="G69" s="188">
        <v>200</v>
      </c>
      <c r="H69" s="195"/>
      <c r="I69" s="187">
        <v>0</v>
      </c>
      <c r="J69" s="187"/>
      <c r="K69" s="182">
        <v>0</v>
      </c>
      <c r="L69" s="187"/>
      <c r="M69" s="182">
        <f t="shared" si="2"/>
        <v>0</v>
      </c>
      <c r="N69" s="187"/>
      <c r="O69" s="187">
        <v>4274929400</v>
      </c>
      <c r="P69" s="187"/>
      <c r="Q69" s="187">
        <v>0</v>
      </c>
      <c r="R69" s="187"/>
      <c r="S69" s="182">
        <f t="shared" si="1"/>
        <v>4274929400</v>
      </c>
    </row>
    <row r="70" spans="1:19" ht="21.75">
      <c r="A70" s="193" t="s">
        <v>172</v>
      </c>
      <c r="B70" s="194"/>
      <c r="C70" s="171" t="s">
        <v>306</v>
      </c>
      <c r="D70" s="195">
        <v>521923</v>
      </c>
      <c r="E70" s="196">
        <v>951043</v>
      </c>
      <c r="F70" s="195"/>
      <c r="G70" s="186">
        <v>350</v>
      </c>
      <c r="H70" s="195"/>
      <c r="I70" s="182">
        <v>0</v>
      </c>
      <c r="J70" s="182"/>
      <c r="K70" s="182">
        <v>0</v>
      </c>
      <c r="L70" s="182"/>
      <c r="M70" s="182">
        <f t="shared" si="2"/>
        <v>0</v>
      </c>
      <c r="N70" s="182"/>
      <c r="O70" s="182">
        <v>332865050</v>
      </c>
      <c r="P70" s="182"/>
      <c r="Q70" s="182">
        <v>0</v>
      </c>
      <c r="R70" s="182"/>
      <c r="S70" s="182">
        <f t="shared" si="1"/>
        <v>332865050</v>
      </c>
    </row>
    <row r="71" spans="1:19" ht="21.75">
      <c r="A71" s="193" t="s">
        <v>231</v>
      </c>
      <c r="B71" s="194"/>
      <c r="C71" s="171" t="s">
        <v>306</v>
      </c>
      <c r="D71" s="195">
        <v>813670</v>
      </c>
      <c r="E71" s="196">
        <v>59743</v>
      </c>
      <c r="F71" s="195"/>
      <c r="G71" s="186">
        <v>6200</v>
      </c>
      <c r="H71" s="195"/>
      <c r="I71" s="182">
        <v>0</v>
      </c>
      <c r="J71" s="182"/>
      <c r="K71" s="182">
        <v>0</v>
      </c>
      <c r="L71" s="182"/>
      <c r="M71" s="182">
        <f t="shared" si="2"/>
        <v>0</v>
      </c>
      <c r="N71" s="182"/>
      <c r="O71" s="182">
        <v>370406600</v>
      </c>
      <c r="P71" s="182"/>
      <c r="Q71" s="182">
        <v>0</v>
      </c>
      <c r="R71" s="182"/>
      <c r="S71" s="182">
        <f t="shared" si="1"/>
        <v>370406600</v>
      </c>
    </row>
    <row r="72" spans="1:19" ht="21.75">
      <c r="A72" s="193" t="s">
        <v>174</v>
      </c>
      <c r="B72" s="194"/>
      <c r="C72" s="171" t="s">
        <v>306</v>
      </c>
      <c r="D72" s="195">
        <v>104252</v>
      </c>
      <c r="E72" s="196">
        <v>25586605</v>
      </c>
      <c r="F72" s="195"/>
      <c r="G72" s="186">
        <v>1000</v>
      </c>
      <c r="H72" s="195"/>
      <c r="I72" s="182">
        <v>0</v>
      </c>
      <c r="J72" s="182"/>
      <c r="K72" s="182">
        <v>0</v>
      </c>
      <c r="L72" s="182"/>
      <c r="M72" s="182">
        <f t="shared" si="2"/>
        <v>0</v>
      </c>
      <c r="N72" s="182"/>
      <c r="O72" s="182">
        <v>25586605000</v>
      </c>
      <c r="P72" s="182"/>
      <c r="Q72" s="182">
        <v>0</v>
      </c>
      <c r="R72" s="182"/>
      <c r="S72" s="182">
        <f t="shared" si="1"/>
        <v>25586605000</v>
      </c>
    </row>
    <row r="73" spans="1:19" ht="21.75">
      <c r="A73" s="193" t="s">
        <v>167</v>
      </c>
      <c r="B73" s="194"/>
      <c r="C73" s="171" t="s">
        <v>306</v>
      </c>
      <c r="D73" s="195">
        <v>901999</v>
      </c>
      <c r="E73" s="196">
        <v>252142</v>
      </c>
      <c r="F73" s="195"/>
      <c r="G73" s="188">
        <v>400</v>
      </c>
      <c r="H73" s="195"/>
      <c r="I73" s="187">
        <v>0</v>
      </c>
      <c r="J73" s="187"/>
      <c r="K73" s="182">
        <v>0</v>
      </c>
      <c r="L73" s="187"/>
      <c r="M73" s="182">
        <f t="shared" ref="M73:M130" si="3">K73+I73</f>
        <v>0</v>
      </c>
      <c r="N73" s="187"/>
      <c r="O73" s="187">
        <v>100856800</v>
      </c>
      <c r="P73" s="187"/>
      <c r="Q73" s="187">
        <v>0</v>
      </c>
      <c r="R73" s="187"/>
      <c r="S73" s="182">
        <f t="shared" si="1"/>
        <v>100856800</v>
      </c>
    </row>
    <row r="74" spans="1:19" ht="21.75">
      <c r="A74" s="193" t="s">
        <v>97</v>
      </c>
      <c r="B74" s="194"/>
      <c r="C74" s="171" t="s">
        <v>306</v>
      </c>
      <c r="D74" s="195">
        <v>91306</v>
      </c>
      <c r="E74" s="196">
        <v>10228543</v>
      </c>
      <c r="F74" s="195"/>
      <c r="G74" s="186">
        <v>250</v>
      </c>
      <c r="H74" s="195"/>
      <c r="I74" s="182">
        <v>0</v>
      </c>
      <c r="J74" s="182"/>
      <c r="K74" s="182">
        <v>0</v>
      </c>
      <c r="L74" s="182"/>
      <c r="M74" s="182">
        <f t="shared" si="3"/>
        <v>0</v>
      </c>
      <c r="N74" s="182"/>
      <c r="O74" s="182">
        <v>2557135750</v>
      </c>
      <c r="P74" s="182"/>
      <c r="Q74" s="182">
        <v>0</v>
      </c>
      <c r="R74" s="182"/>
      <c r="S74" s="182">
        <f t="shared" si="1"/>
        <v>2557135750</v>
      </c>
    </row>
    <row r="75" spans="1:19" ht="21.75">
      <c r="A75" s="193" t="s">
        <v>298</v>
      </c>
      <c r="B75" s="194"/>
      <c r="C75" s="171" t="s">
        <v>306</v>
      </c>
      <c r="D75" s="195">
        <v>125122</v>
      </c>
      <c r="E75" s="196">
        <v>1000000</v>
      </c>
      <c r="F75" s="195"/>
      <c r="G75" s="186">
        <v>1000</v>
      </c>
      <c r="H75" s="195"/>
      <c r="I75" s="182">
        <v>0</v>
      </c>
      <c r="J75" s="182"/>
      <c r="K75" s="182">
        <v>0</v>
      </c>
      <c r="L75" s="182"/>
      <c r="M75" s="182">
        <f t="shared" si="3"/>
        <v>0</v>
      </c>
      <c r="N75" s="182"/>
      <c r="O75" s="182">
        <v>1000000000</v>
      </c>
      <c r="P75" s="182"/>
      <c r="Q75" s="182">
        <v>0</v>
      </c>
      <c r="R75" s="182"/>
      <c r="S75" s="182">
        <f t="shared" ref="S75:S130" si="4">O75+Q75</f>
        <v>1000000000</v>
      </c>
    </row>
    <row r="76" spans="1:19" ht="21.75">
      <c r="A76" s="193" t="s">
        <v>194</v>
      </c>
      <c r="B76" s="194"/>
      <c r="C76" s="171" t="s">
        <v>306</v>
      </c>
      <c r="D76" s="195">
        <v>7379981</v>
      </c>
      <c r="E76" s="196">
        <v>6080699</v>
      </c>
      <c r="F76" s="195"/>
      <c r="G76" s="186">
        <v>480</v>
      </c>
      <c r="H76" s="195"/>
      <c r="I76" s="182">
        <v>0</v>
      </c>
      <c r="J76" s="182"/>
      <c r="K76" s="182">
        <v>0</v>
      </c>
      <c r="L76" s="182"/>
      <c r="M76" s="182">
        <f t="shared" si="3"/>
        <v>0</v>
      </c>
      <c r="N76" s="182"/>
      <c r="O76" s="182">
        <v>2918735520</v>
      </c>
      <c r="P76" s="182"/>
      <c r="Q76" s="182">
        <v>0</v>
      </c>
      <c r="R76" s="182"/>
      <c r="S76" s="182">
        <f t="shared" si="4"/>
        <v>2918735520</v>
      </c>
    </row>
    <row r="77" spans="1:19" ht="21.75">
      <c r="A77" s="193" t="s">
        <v>151</v>
      </c>
      <c r="B77" s="194"/>
      <c r="C77" s="171" t="s">
        <v>306</v>
      </c>
      <c r="D77" s="195">
        <v>467028</v>
      </c>
      <c r="E77" s="196">
        <v>6105932</v>
      </c>
      <c r="F77" s="195"/>
      <c r="G77" s="186">
        <v>2350</v>
      </c>
      <c r="H77" s="195"/>
      <c r="I77" s="182">
        <v>0</v>
      </c>
      <c r="J77" s="182"/>
      <c r="K77" s="182">
        <v>0</v>
      </c>
      <c r="L77" s="182"/>
      <c r="M77" s="182">
        <f t="shared" si="3"/>
        <v>0</v>
      </c>
      <c r="N77" s="182"/>
      <c r="O77" s="182">
        <v>14348940200</v>
      </c>
      <c r="P77" s="182"/>
      <c r="Q77" s="182">
        <v>0</v>
      </c>
      <c r="R77" s="182"/>
      <c r="S77" s="182">
        <f t="shared" si="4"/>
        <v>14348940200</v>
      </c>
    </row>
    <row r="78" spans="1:19" ht="21.75">
      <c r="A78" s="193" t="s">
        <v>200</v>
      </c>
      <c r="B78" s="194"/>
      <c r="C78" s="171" t="s">
        <v>306</v>
      </c>
      <c r="D78" s="195"/>
      <c r="E78" s="196">
        <v>2121408</v>
      </c>
      <c r="F78" s="195"/>
      <c r="G78" s="186">
        <v>18</v>
      </c>
      <c r="H78" s="195"/>
      <c r="I78" s="182">
        <v>0</v>
      </c>
      <c r="J78" s="182"/>
      <c r="K78" s="182">
        <v>0</v>
      </c>
      <c r="L78" s="182"/>
      <c r="M78" s="182">
        <f t="shared" si="3"/>
        <v>0</v>
      </c>
      <c r="N78" s="182"/>
      <c r="O78" s="182">
        <v>38185344</v>
      </c>
      <c r="P78" s="182"/>
      <c r="Q78" s="182">
        <v>0</v>
      </c>
      <c r="R78" s="182"/>
      <c r="S78" s="182">
        <f t="shared" si="4"/>
        <v>38185344</v>
      </c>
    </row>
    <row r="79" spans="1:19" ht="21.75">
      <c r="A79" s="193" t="s">
        <v>159</v>
      </c>
      <c r="B79" s="194"/>
      <c r="C79" s="171" t="s">
        <v>306</v>
      </c>
      <c r="D79" s="195"/>
      <c r="E79" s="196">
        <v>50713</v>
      </c>
      <c r="F79" s="195"/>
      <c r="G79" s="186">
        <v>6452</v>
      </c>
      <c r="H79" s="195"/>
      <c r="I79" s="182">
        <v>0</v>
      </c>
      <c r="J79" s="182"/>
      <c r="K79" s="182">
        <v>0</v>
      </c>
      <c r="L79" s="182"/>
      <c r="M79" s="182">
        <f t="shared" si="3"/>
        <v>0</v>
      </c>
      <c r="N79" s="182"/>
      <c r="O79" s="182">
        <v>327200276</v>
      </c>
      <c r="P79" s="182"/>
      <c r="Q79" s="182">
        <v>0</v>
      </c>
      <c r="R79" s="182"/>
      <c r="S79" s="182">
        <f t="shared" si="4"/>
        <v>327200276</v>
      </c>
    </row>
    <row r="80" spans="1:19" ht="21.75">
      <c r="A80" s="193" t="s">
        <v>199</v>
      </c>
      <c r="B80" s="194"/>
      <c r="C80" s="171" t="s">
        <v>306</v>
      </c>
      <c r="D80" s="195"/>
      <c r="E80" s="196">
        <v>2339549</v>
      </c>
      <c r="F80" s="195"/>
      <c r="G80" s="186">
        <v>1350</v>
      </c>
      <c r="H80" s="195"/>
      <c r="I80" s="182">
        <v>0</v>
      </c>
      <c r="J80" s="182"/>
      <c r="K80" s="182">
        <v>0</v>
      </c>
      <c r="L80" s="182"/>
      <c r="M80" s="182">
        <f t="shared" si="3"/>
        <v>0</v>
      </c>
      <c r="N80" s="182"/>
      <c r="O80" s="182">
        <v>3158391150</v>
      </c>
      <c r="P80" s="182"/>
      <c r="Q80" s="182">
        <v>0</v>
      </c>
      <c r="R80" s="182"/>
      <c r="S80" s="182">
        <f t="shared" si="4"/>
        <v>3158391150</v>
      </c>
    </row>
    <row r="81" spans="1:19" ht="21.75">
      <c r="A81" s="193" t="s">
        <v>128</v>
      </c>
      <c r="B81" s="194"/>
      <c r="C81" s="171" t="s">
        <v>312</v>
      </c>
      <c r="D81" s="195"/>
      <c r="E81" s="196">
        <v>7881707</v>
      </c>
      <c r="F81" s="195"/>
      <c r="G81" s="186">
        <v>85</v>
      </c>
      <c r="H81" s="195"/>
      <c r="I81" s="182">
        <v>0</v>
      </c>
      <c r="J81" s="182"/>
      <c r="K81" s="182">
        <v>0</v>
      </c>
      <c r="L81" s="182"/>
      <c r="M81" s="182">
        <f t="shared" si="3"/>
        <v>0</v>
      </c>
      <c r="N81" s="182"/>
      <c r="O81" s="182">
        <v>669945095</v>
      </c>
      <c r="P81" s="182"/>
      <c r="Q81" s="182">
        <v>0</v>
      </c>
      <c r="R81" s="182"/>
      <c r="S81" s="182">
        <f t="shared" si="4"/>
        <v>669945095</v>
      </c>
    </row>
    <row r="82" spans="1:19" ht="21.75">
      <c r="A82" s="193" t="s">
        <v>130</v>
      </c>
      <c r="B82" s="194"/>
      <c r="C82" s="171" t="s">
        <v>341</v>
      </c>
      <c r="D82" s="195"/>
      <c r="E82" s="196">
        <v>1484314</v>
      </c>
      <c r="F82" s="195"/>
      <c r="G82" s="186">
        <v>100</v>
      </c>
      <c r="H82" s="195"/>
      <c r="I82" s="182">
        <v>0</v>
      </c>
      <c r="J82" s="182"/>
      <c r="K82" s="182">
        <v>0</v>
      </c>
      <c r="L82" s="182"/>
      <c r="M82" s="182">
        <f t="shared" si="3"/>
        <v>0</v>
      </c>
      <c r="N82" s="182"/>
      <c r="O82" s="182">
        <v>148431400</v>
      </c>
      <c r="P82" s="182"/>
      <c r="Q82" s="182">
        <v>0</v>
      </c>
      <c r="R82" s="182"/>
      <c r="S82" s="182">
        <f t="shared" si="4"/>
        <v>148431400</v>
      </c>
    </row>
    <row r="83" spans="1:19" ht="21.75">
      <c r="A83" s="193" t="s">
        <v>106</v>
      </c>
      <c r="B83" s="194"/>
      <c r="C83" s="171" t="s">
        <v>340</v>
      </c>
      <c r="D83" s="195"/>
      <c r="E83" s="196">
        <v>18629473</v>
      </c>
      <c r="F83" s="195"/>
      <c r="G83" s="186">
        <v>70</v>
      </c>
      <c r="H83" s="195"/>
      <c r="I83" s="182">
        <v>0</v>
      </c>
      <c r="J83" s="182"/>
      <c r="K83" s="187">
        <v>0</v>
      </c>
      <c r="L83" s="182"/>
      <c r="M83" s="182">
        <f t="shared" si="3"/>
        <v>0</v>
      </c>
      <c r="N83" s="182"/>
      <c r="O83" s="182">
        <v>1304063110</v>
      </c>
      <c r="P83" s="182"/>
      <c r="Q83" s="182">
        <v>0</v>
      </c>
      <c r="R83" s="182"/>
      <c r="S83" s="182">
        <f t="shared" si="4"/>
        <v>1304063110</v>
      </c>
    </row>
    <row r="84" spans="1:19" ht="21.75">
      <c r="A84" s="193" t="s">
        <v>120</v>
      </c>
      <c r="B84" s="194"/>
      <c r="C84" s="171" t="s">
        <v>357</v>
      </c>
      <c r="D84" s="195"/>
      <c r="E84" s="196">
        <v>211825</v>
      </c>
      <c r="F84" s="195"/>
      <c r="G84" s="186">
        <v>2250</v>
      </c>
      <c r="H84" s="195"/>
      <c r="I84" s="182">
        <v>0</v>
      </c>
      <c r="J84" s="182"/>
      <c r="K84" s="182">
        <v>0</v>
      </c>
      <c r="L84" s="182"/>
      <c r="M84" s="182">
        <f t="shared" si="3"/>
        <v>0</v>
      </c>
      <c r="N84" s="182"/>
      <c r="O84" s="182">
        <v>476606250</v>
      </c>
      <c r="P84" s="182"/>
      <c r="Q84" s="182">
        <v>0</v>
      </c>
      <c r="R84" s="182"/>
      <c r="S84" s="182">
        <f t="shared" si="4"/>
        <v>476606250</v>
      </c>
    </row>
    <row r="85" spans="1:19" ht="21.75">
      <c r="A85" s="193" t="s">
        <v>116</v>
      </c>
      <c r="B85" s="194"/>
      <c r="C85" s="171" t="s">
        <v>358</v>
      </c>
      <c r="D85" s="195"/>
      <c r="E85" s="196">
        <v>4049663</v>
      </c>
      <c r="F85" s="195"/>
      <c r="G85" s="186">
        <v>2740</v>
      </c>
      <c r="H85" s="195"/>
      <c r="I85" s="182">
        <v>0</v>
      </c>
      <c r="J85" s="182"/>
      <c r="K85" s="182">
        <v>0</v>
      </c>
      <c r="L85" s="182"/>
      <c r="M85" s="182">
        <f t="shared" si="3"/>
        <v>0</v>
      </c>
      <c r="N85" s="182"/>
      <c r="O85" s="182">
        <v>11096076620</v>
      </c>
      <c r="P85" s="182"/>
      <c r="Q85" s="182">
        <v>0</v>
      </c>
      <c r="R85" s="182"/>
      <c r="S85" s="182">
        <f t="shared" si="4"/>
        <v>11096076620</v>
      </c>
    </row>
    <row r="86" spans="1:19" ht="21.75">
      <c r="A86" s="193" t="s">
        <v>136</v>
      </c>
      <c r="B86" s="194"/>
      <c r="C86" s="171" t="s">
        <v>359</v>
      </c>
      <c r="D86" s="195"/>
      <c r="E86" s="196">
        <v>3364109</v>
      </c>
      <c r="F86" s="195"/>
      <c r="G86" s="186">
        <v>350</v>
      </c>
      <c r="H86" s="195"/>
      <c r="I86" s="182">
        <v>0</v>
      </c>
      <c r="J86" s="182"/>
      <c r="K86" s="182">
        <v>0</v>
      </c>
      <c r="L86" s="182"/>
      <c r="M86" s="182">
        <f t="shared" si="3"/>
        <v>0</v>
      </c>
      <c r="N86" s="182"/>
      <c r="O86" s="182">
        <v>1177438150</v>
      </c>
      <c r="P86" s="182"/>
      <c r="Q86" s="182">
        <v>0</v>
      </c>
      <c r="R86" s="182"/>
      <c r="S86" s="182">
        <f t="shared" si="4"/>
        <v>1177438150</v>
      </c>
    </row>
    <row r="87" spans="1:19" ht="21.75">
      <c r="A87" s="193" t="s">
        <v>152</v>
      </c>
      <c r="B87" s="194"/>
      <c r="C87" s="171" t="s">
        <v>355</v>
      </c>
      <c r="D87" s="195"/>
      <c r="E87" s="196">
        <v>1839478</v>
      </c>
      <c r="F87" s="195"/>
      <c r="G87" s="186">
        <v>3860</v>
      </c>
      <c r="H87" s="195"/>
      <c r="I87" s="182">
        <v>0</v>
      </c>
      <c r="J87" s="182"/>
      <c r="K87" s="182">
        <v>0</v>
      </c>
      <c r="L87" s="182"/>
      <c r="M87" s="182">
        <f t="shared" si="3"/>
        <v>0</v>
      </c>
      <c r="N87" s="182"/>
      <c r="O87" s="182">
        <v>7100385080</v>
      </c>
      <c r="P87" s="182"/>
      <c r="Q87" s="182">
        <v>0</v>
      </c>
      <c r="R87" s="182"/>
      <c r="S87" s="182">
        <f t="shared" si="4"/>
        <v>7100385080</v>
      </c>
    </row>
    <row r="88" spans="1:19" ht="21.75">
      <c r="A88" s="193" t="s">
        <v>406</v>
      </c>
      <c r="B88" s="194"/>
      <c r="C88" s="171" t="s">
        <v>356</v>
      </c>
      <c r="D88" s="195"/>
      <c r="E88" s="196">
        <v>31609860</v>
      </c>
      <c r="F88" s="195"/>
      <c r="G88" s="186">
        <v>550</v>
      </c>
      <c r="H88" s="195"/>
      <c r="I88" s="182">
        <v>0</v>
      </c>
      <c r="J88" s="182"/>
      <c r="K88" s="182">
        <v>0</v>
      </c>
      <c r="L88" s="182"/>
      <c r="M88" s="182">
        <f t="shared" si="3"/>
        <v>0</v>
      </c>
      <c r="N88" s="182"/>
      <c r="O88" s="182">
        <v>17385423000</v>
      </c>
      <c r="P88" s="182"/>
      <c r="Q88" s="182">
        <v>0</v>
      </c>
      <c r="R88" s="182"/>
      <c r="S88" s="182">
        <f t="shared" si="4"/>
        <v>17385423000</v>
      </c>
    </row>
    <row r="89" spans="1:19" ht="21.75">
      <c r="A89" s="193" t="s">
        <v>226</v>
      </c>
      <c r="B89" s="194"/>
      <c r="C89" s="171" t="s">
        <v>365</v>
      </c>
      <c r="D89" s="195"/>
      <c r="E89" s="196">
        <v>440083</v>
      </c>
      <c r="F89" s="195"/>
      <c r="G89" s="186">
        <v>2330</v>
      </c>
      <c r="H89" s="195"/>
      <c r="I89" s="182">
        <v>0</v>
      </c>
      <c r="J89" s="182"/>
      <c r="K89" s="182">
        <v>0</v>
      </c>
      <c r="L89" s="182"/>
      <c r="M89" s="182">
        <f t="shared" si="3"/>
        <v>0</v>
      </c>
      <c r="N89" s="182"/>
      <c r="O89" s="182">
        <v>1025393390</v>
      </c>
      <c r="P89" s="182"/>
      <c r="Q89" s="182">
        <v>0</v>
      </c>
      <c r="R89" s="182"/>
      <c r="S89" s="182">
        <f t="shared" si="4"/>
        <v>1025393390</v>
      </c>
    </row>
    <row r="90" spans="1:19" ht="21.75">
      <c r="A90" s="193" t="s">
        <v>118</v>
      </c>
      <c r="B90" s="194"/>
      <c r="C90" s="171" t="s">
        <v>364</v>
      </c>
      <c r="D90" s="195"/>
      <c r="E90" s="196">
        <v>1522319</v>
      </c>
      <c r="F90" s="195"/>
      <c r="G90" s="186">
        <v>60</v>
      </c>
      <c r="H90" s="195"/>
      <c r="I90" s="182">
        <v>0</v>
      </c>
      <c r="J90" s="182"/>
      <c r="K90" s="182">
        <v>0</v>
      </c>
      <c r="L90" s="182"/>
      <c r="M90" s="182">
        <f t="shared" si="3"/>
        <v>0</v>
      </c>
      <c r="N90" s="182"/>
      <c r="O90" s="182">
        <v>91339140</v>
      </c>
      <c r="P90" s="182"/>
      <c r="Q90" s="182">
        <v>0</v>
      </c>
      <c r="R90" s="182"/>
      <c r="S90" s="182">
        <f t="shared" si="4"/>
        <v>91339140</v>
      </c>
    </row>
    <row r="91" spans="1:19" ht="21.75">
      <c r="A91" s="193" t="s">
        <v>207</v>
      </c>
      <c r="B91" s="194"/>
      <c r="C91" s="171" t="s">
        <v>363</v>
      </c>
      <c r="D91" s="195"/>
      <c r="E91" s="196">
        <v>6968053</v>
      </c>
      <c r="F91" s="195"/>
      <c r="G91" s="186">
        <v>150</v>
      </c>
      <c r="H91" s="195"/>
      <c r="I91" s="182">
        <v>0</v>
      </c>
      <c r="J91" s="182"/>
      <c r="K91" s="182">
        <v>0</v>
      </c>
      <c r="L91" s="182"/>
      <c r="M91" s="182">
        <f t="shared" si="3"/>
        <v>0</v>
      </c>
      <c r="N91" s="182"/>
      <c r="O91" s="182">
        <v>1045207950</v>
      </c>
      <c r="P91" s="182"/>
      <c r="Q91" s="182">
        <v>-715406</v>
      </c>
      <c r="R91" s="182"/>
      <c r="S91" s="182">
        <f t="shared" si="4"/>
        <v>1044492544</v>
      </c>
    </row>
    <row r="92" spans="1:19" ht="21.75">
      <c r="A92" s="193" t="s">
        <v>273</v>
      </c>
      <c r="B92" s="194"/>
      <c r="C92" s="171" t="s">
        <v>363</v>
      </c>
      <c r="D92" s="195"/>
      <c r="E92" s="196">
        <v>120787794</v>
      </c>
      <c r="F92" s="195"/>
      <c r="G92" s="186">
        <v>188</v>
      </c>
      <c r="H92" s="195"/>
      <c r="I92" s="182">
        <v>0</v>
      </c>
      <c r="J92" s="182"/>
      <c r="K92" s="182">
        <v>0</v>
      </c>
      <c r="L92" s="182"/>
      <c r="M92" s="182">
        <f t="shared" si="3"/>
        <v>0</v>
      </c>
      <c r="N92" s="182"/>
      <c r="O92" s="182">
        <v>22708105272</v>
      </c>
      <c r="P92" s="182"/>
      <c r="Q92" s="182">
        <v>0</v>
      </c>
      <c r="R92" s="182"/>
      <c r="S92" s="182">
        <f t="shared" si="4"/>
        <v>22708105272</v>
      </c>
    </row>
    <row r="93" spans="1:19" ht="21.75">
      <c r="A93" s="193" t="s">
        <v>198</v>
      </c>
      <c r="B93" s="194"/>
      <c r="C93" s="171" t="s">
        <v>360</v>
      </c>
      <c r="D93" s="195"/>
      <c r="E93" s="196">
        <v>4434242</v>
      </c>
      <c r="F93" s="195"/>
      <c r="G93" s="186">
        <v>650</v>
      </c>
      <c r="H93" s="195"/>
      <c r="I93" s="182">
        <v>0</v>
      </c>
      <c r="J93" s="182"/>
      <c r="K93" s="182">
        <v>0</v>
      </c>
      <c r="L93" s="182"/>
      <c r="M93" s="182">
        <f t="shared" si="3"/>
        <v>0</v>
      </c>
      <c r="N93" s="182"/>
      <c r="O93" s="182">
        <v>2882257300</v>
      </c>
      <c r="P93" s="182"/>
      <c r="Q93" s="182">
        <v>0</v>
      </c>
      <c r="R93" s="182"/>
      <c r="S93" s="182">
        <f t="shared" si="4"/>
        <v>2882257300</v>
      </c>
    </row>
    <row r="94" spans="1:19" ht="21.75">
      <c r="A94" s="193" t="s">
        <v>213</v>
      </c>
      <c r="B94" s="194"/>
      <c r="C94" s="171" t="s">
        <v>372</v>
      </c>
      <c r="D94" s="195"/>
      <c r="E94" s="196">
        <v>6530369</v>
      </c>
      <c r="F94" s="195"/>
      <c r="G94" s="186">
        <v>600</v>
      </c>
      <c r="H94" s="195"/>
      <c r="I94" s="182">
        <v>0</v>
      </c>
      <c r="J94" s="182"/>
      <c r="K94" s="182">
        <v>0</v>
      </c>
      <c r="L94" s="182"/>
      <c r="M94" s="182">
        <f t="shared" si="3"/>
        <v>0</v>
      </c>
      <c r="N94" s="182"/>
      <c r="O94" s="182">
        <v>3918221400</v>
      </c>
      <c r="P94" s="182"/>
      <c r="Q94" s="182">
        <v>0</v>
      </c>
      <c r="R94" s="182"/>
      <c r="S94" s="182">
        <f t="shared" si="4"/>
        <v>3918221400</v>
      </c>
    </row>
    <row r="95" spans="1:19" ht="21.75">
      <c r="A95" s="193" t="s">
        <v>170</v>
      </c>
      <c r="B95" s="194"/>
      <c r="C95" s="171" t="s">
        <v>415</v>
      </c>
      <c r="D95" s="195"/>
      <c r="E95" s="196">
        <v>5397644</v>
      </c>
      <c r="F95" s="195"/>
      <c r="G95" s="186">
        <v>50</v>
      </c>
      <c r="H95" s="195"/>
      <c r="I95" s="182">
        <v>0</v>
      </c>
      <c r="J95" s="182"/>
      <c r="K95" s="182">
        <v>0</v>
      </c>
      <c r="L95" s="182"/>
      <c r="M95" s="182">
        <f t="shared" si="3"/>
        <v>0</v>
      </c>
      <c r="N95" s="182"/>
      <c r="O95" s="182">
        <v>269882200</v>
      </c>
      <c r="P95" s="182"/>
      <c r="Q95" s="182">
        <v>-21909883</v>
      </c>
      <c r="R95" s="182"/>
      <c r="S95" s="182">
        <f t="shared" si="4"/>
        <v>247972317</v>
      </c>
    </row>
    <row r="96" spans="1:19" ht="21.75">
      <c r="A96" s="193" t="s">
        <v>175</v>
      </c>
      <c r="B96" s="194"/>
      <c r="C96" s="171" t="s">
        <v>416</v>
      </c>
      <c r="D96" s="195"/>
      <c r="E96" s="196">
        <v>49833680</v>
      </c>
      <c r="F96" s="195"/>
      <c r="G96" s="186">
        <v>115</v>
      </c>
      <c r="H96" s="195"/>
      <c r="I96" s="182">
        <v>0</v>
      </c>
      <c r="J96" s="182"/>
      <c r="K96" s="182">
        <v>0</v>
      </c>
      <c r="L96" s="182"/>
      <c r="M96" s="182">
        <f t="shared" si="3"/>
        <v>0</v>
      </c>
      <c r="N96" s="182"/>
      <c r="O96" s="182">
        <v>5730873200</v>
      </c>
      <c r="P96" s="182"/>
      <c r="Q96" s="182">
        <v>0</v>
      </c>
      <c r="R96" s="182"/>
      <c r="S96" s="182">
        <f t="shared" si="4"/>
        <v>5730873200</v>
      </c>
    </row>
    <row r="97" spans="1:19" ht="21.75">
      <c r="A97" s="193" t="s">
        <v>284</v>
      </c>
      <c r="B97" s="194"/>
      <c r="C97" s="171" t="s">
        <v>416</v>
      </c>
      <c r="D97" s="195"/>
      <c r="E97" s="196">
        <v>2827361</v>
      </c>
      <c r="F97" s="195"/>
      <c r="G97" s="186">
        <v>1880</v>
      </c>
      <c r="H97" s="195"/>
      <c r="I97" s="182">
        <v>0</v>
      </c>
      <c r="J97" s="182"/>
      <c r="K97" s="182">
        <v>0</v>
      </c>
      <c r="L97" s="182"/>
      <c r="M97" s="182">
        <f t="shared" si="3"/>
        <v>0</v>
      </c>
      <c r="N97" s="182"/>
      <c r="O97" s="182">
        <v>5315438680</v>
      </c>
      <c r="P97" s="182"/>
      <c r="Q97" s="182">
        <v>-54055309</v>
      </c>
      <c r="R97" s="182"/>
      <c r="S97" s="182">
        <f t="shared" si="4"/>
        <v>5261383371</v>
      </c>
    </row>
    <row r="98" spans="1:19" ht="21.75">
      <c r="A98" s="193" t="s">
        <v>395</v>
      </c>
      <c r="B98" s="194"/>
      <c r="C98" s="171" t="s">
        <v>417</v>
      </c>
      <c r="D98" s="195"/>
      <c r="E98" s="196">
        <v>3000000</v>
      </c>
      <c r="F98" s="195"/>
      <c r="G98" s="186">
        <v>720</v>
      </c>
      <c r="H98" s="195"/>
      <c r="I98" s="182">
        <v>0</v>
      </c>
      <c r="J98" s="182"/>
      <c r="K98" s="182">
        <v>0</v>
      </c>
      <c r="L98" s="182"/>
      <c r="M98" s="182">
        <f t="shared" si="3"/>
        <v>0</v>
      </c>
      <c r="N98" s="182"/>
      <c r="O98" s="182">
        <v>2160000000</v>
      </c>
      <c r="P98" s="182"/>
      <c r="Q98" s="182">
        <v>-29189189</v>
      </c>
      <c r="R98" s="182"/>
      <c r="S98" s="182">
        <f t="shared" si="4"/>
        <v>2130810811</v>
      </c>
    </row>
    <row r="99" spans="1:19" ht="21.75">
      <c r="A99" s="193" t="s">
        <v>229</v>
      </c>
      <c r="B99" s="194"/>
      <c r="C99" s="171" t="s">
        <v>418</v>
      </c>
      <c r="D99" s="195"/>
      <c r="E99" s="196">
        <v>14449836</v>
      </c>
      <c r="F99" s="195"/>
      <c r="G99" s="186">
        <v>410</v>
      </c>
      <c r="H99" s="195"/>
      <c r="I99" s="182">
        <v>0</v>
      </c>
      <c r="J99" s="182"/>
      <c r="K99" s="182">
        <v>0</v>
      </c>
      <c r="L99" s="182"/>
      <c r="M99" s="182">
        <f t="shared" si="3"/>
        <v>0</v>
      </c>
      <c r="N99" s="182"/>
      <c r="O99" s="182">
        <v>5924432760</v>
      </c>
      <c r="P99" s="182"/>
      <c r="Q99" s="182">
        <v>0</v>
      </c>
      <c r="R99" s="182"/>
      <c r="S99" s="182">
        <f t="shared" si="4"/>
        <v>5924432760</v>
      </c>
    </row>
    <row r="100" spans="1:19" ht="21.75">
      <c r="A100" s="193" t="s">
        <v>126</v>
      </c>
      <c r="B100" s="194"/>
      <c r="C100" s="171" t="s">
        <v>427</v>
      </c>
      <c r="D100" s="195"/>
      <c r="E100" s="196">
        <v>26385337</v>
      </c>
      <c r="F100" s="195"/>
      <c r="G100" s="186">
        <v>20</v>
      </c>
      <c r="H100" s="195"/>
      <c r="I100" s="182">
        <v>0</v>
      </c>
      <c r="J100" s="182"/>
      <c r="K100" s="182">
        <v>0</v>
      </c>
      <c r="L100" s="182"/>
      <c r="M100" s="182">
        <f t="shared" si="3"/>
        <v>0</v>
      </c>
      <c r="N100" s="182"/>
      <c r="O100" s="182">
        <v>527706740</v>
      </c>
      <c r="P100" s="182"/>
      <c r="Q100" s="182">
        <v>-14414375</v>
      </c>
      <c r="R100" s="182"/>
      <c r="S100" s="182">
        <f t="shared" si="4"/>
        <v>513292365</v>
      </c>
    </row>
    <row r="101" spans="1:19" ht="21.75">
      <c r="A101" s="193" t="s">
        <v>258</v>
      </c>
      <c r="B101" s="194"/>
      <c r="C101" s="171" t="s">
        <v>428</v>
      </c>
      <c r="D101" s="195"/>
      <c r="E101" s="196">
        <v>2675700</v>
      </c>
      <c r="F101" s="195"/>
      <c r="G101" s="186">
        <v>820</v>
      </c>
      <c r="H101" s="195"/>
      <c r="I101" s="182">
        <v>0</v>
      </c>
      <c r="J101" s="182"/>
      <c r="K101" s="182">
        <v>0</v>
      </c>
      <c r="L101" s="182"/>
      <c r="M101" s="182">
        <f t="shared" si="3"/>
        <v>0</v>
      </c>
      <c r="N101" s="182"/>
      <c r="O101" s="182">
        <v>2194074000</v>
      </c>
      <c r="P101" s="182"/>
      <c r="Q101" s="182">
        <v>-59931402</v>
      </c>
      <c r="R101" s="182"/>
      <c r="S101" s="182">
        <f t="shared" si="4"/>
        <v>2134142598</v>
      </c>
    </row>
    <row r="102" spans="1:19" ht="21.75">
      <c r="A102" s="193" t="s">
        <v>330</v>
      </c>
      <c r="B102" s="194"/>
      <c r="C102" s="171" t="s">
        <v>429</v>
      </c>
      <c r="D102" s="195"/>
      <c r="E102" s="196">
        <v>17856948</v>
      </c>
      <c r="F102" s="195"/>
      <c r="G102" s="186">
        <v>580</v>
      </c>
      <c r="H102" s="195"/>
      <c r="I102" s="182">
        <v>0</v>
      </c>
      <c r="J102" s="182"/>
      <c r="K102" s="182">
        <v>0</v>
      </c>
      <c r="L102" s="182"/>
      <c r="M102" s="182">
        <f t="shared" si="3"/>
        <v>0</v>
      </c>
      <c r="N102" s="182"/>
      <c r="O102" s="182">
        <v>10357029840</v>
      </c>
      <c r="P102" s="182"/>
      <c r="Q102" s="182">
        <v>0</v>
      </c>
      <c r="R102" s="182"/>
      <c r="S102" s="182">
        <f t="shared" si="4"/>
        <v>10357029840</v>
      </c>
    </row>
    <row r="103" spans="1:19" ht="21.75">
      <c r="A103" s="193" t="s">
        <v>228</v>
      </c>
      <c r="B103" s="194"/>
      <c r="C103" s="171" t="s">
        <v>429</v>
      </c>
      <c r="D103" s="195"/>
      <c r="E103" s="196">
        <v>8496554</v>
      </c>
      <c r="F103" s="195"/>
      <c r="G103" s="186">
        <v>35</v>
      </c>
      <c r="H103" s="195"/>
      <c r="I103" s="182">
        <v>0</v>
      </c>
      <c r="J103" s="182"/>
      <c r="K103" s="182">
        <v>0</v>
      </c>
      <c r="L103" s="182"/>
      <c r="M103" s="182">
        <f t="shared" si="3"/>
        <v>0</v>
      </c>
      <c r="N103" s="182"/>
      <c r="O103" s="182">
        <v>297379390</v>
      </c>
      <c r="P103" s="182"/>
      <c r="Q103" s="182">
        <v>-8507860</v>
      </c>
      <c r="R103" s="182"/>
      <c r="S103" s="182">
        <f t="shared" si="4"/>
        <v>288871530</v>
      </c>
    </row>
    <row r="104" spans="1:19" ht="21.75">
      <c r="A104" s="193" t="s">
        <v>408</v>
      </c>
      <c r="B104" s="194"/>
      <c r="C104" s="171" t="s">
        <v>430</v>
      </c>
      <c r="D104" s="195"/>
      <c r="E104" s="196">
        <v>437818</v>
      </c>
      <c r="F104" s="195"/>
      <c r="G104" s="186">
        <v>250</v>
      </c>
      <c r="H104" s="195"/>
      <c r="I104" s="182">
        <v>0</v>
      </c>
      <c r="J104" s="182"/>
      <c r="K104" s="182">
        <v>0</v>
      </c>
      <c r="L104" s="182"/>
      <c r="M104" s="182">
        <f t="shared" si="3"/>
        <v>0</v>
      </c>
      <c r="N104" s="182"/>
      <c r="O104" s="182">
        <v>109454500</v>
      </c>
      <c r="P104" s="182"/>
      <c r="Q104" s="182">
        <v>-11715313</v>
      </c>
      <c r="R104" s="182"/>
      <c r="S104" s="182">
        <f t="shared" si="4"/>
        <v>97739187</v>
      </c>
    </row>
    <row r="105" spans="1:19" ht="21.75">
      <c r="A105" s="193" t="s">
        <v>373</v>
      </c>
      <c r="B105" s="194"/>
      <c r="C105" s="171" t="s">
        <v>430</v>
      </c>
      <c r="D105" s="195"/>
      <c r="E105" s="196">
        <v>2273202</v>
      </c>
      <c r="F105" s="195"/>
      <c r="G105" s="186">
        <v>500</v>
      </c>
      <c r="H105" s="195"/>
      <c r="I105" s="182">
        <v>0</v>
      </c>
      <c r="J105" s="182"/>
      <c r="K105" s="182">
        <v>0</v>
      </c>
      <c r="L105" s="182"/>
      <c r="M105" s="182">
        <f t="shared" si="3"/>
        <v>0</v>
      </c>
      <c r="N105" s="182"/>
      <c r="O105" s="182">
        <v>1136601000</v>
      </c>
      <c r="P105" s="182"/>
      <c r="Q105" s="182">
        <v>-13842231</v>
      </c>
      <c r="R105" s="182"/>
      <c r="S105" s="182">
        <f t="shared" si="4"/>
        <v>1122758769</v>
      </c>
    </row>
    <row r="106" spans="1:19" ht="21.75">
      <c r="A106" s="193" t="s">
        <v>271</v>
      </c>
      <c r="B106" s="194"/>
      <c r="C106" s="171" t="s">
        <v>430</v>
      </c>
      <c r="D106" s="195"/>
      <c r="E106" s="196">
        <v>8214197</v>
      </c>
      <c r="F106" s="195"/>
      <c r="G106" s="186">
        <v>10</v>
      </c>
      <c r="H106" s="195"/>
      <c r="I106" s="182">
        <v>0</v>
      </c>
      <c r="J106" s="182"/>
      <c r="K106" s="182">
        <v>0</v>
      </c>
      <c r="L106" s="182"/>
      <c r="M106" s="182">
        <f t="shared" si="3"/>
        <v>0</v>
      </c>
      <c r="N106" s="182"/>
      <c r="O106" s="182">
        <v>82141970</v>
      </c>
      <c r="P106" s="182"/>
      <c r="Q106" s="182">
        <v>-2243718</v>
      </c>
      <c r="R106" s="182"/>
      <c r="S106" s="182">
        <f t="shared" si="4"/>
        <v>79898252</v>
      </c>
    </row>
    <row r="107" spans="1:19" ht="21.75">
      <c r="A107" s="193" t="s">
        <v>392</v>
      </c>
      <c r="B107" s="194"/>
      <c r="C107" s="171" t="s">
        <v>419</v>
      </c>
      <c r="D107" s="195"/>
      <c r="E107" s="196">
        <v>3174813</v>
      </c>
      <c r="F107" s="195"/>
      <c r="G107" s="186">
        <v>100</v>
      </c>
      <c r="H107" s="195"/>
      <c r="I107" s="182">
        <v>0</v>
      </c>
      <c r="J107" s="182"/>
      <c r="K107" s="182">
        <v>0</v>
      </c>
      <c r="L107" s="182"/>
      <c r="M107" s="182">
        <f t="shared" si="3"/>
        <v>0</v>
      </c>
      <c r="N107" s="182"/>
      <c r="O107" s="182">
        <v>317481300</v>
      </c>
      <c r="P107" s="182"/>
      <c r="Q107" s="182">
        <v>0</v>
      </c>
      <c r="R107" s="182"/>
      <c r="S107" s="182">
        <f t="shared" si="4"/>
        <v>317481300</v>
      </c>
    </row>
    <row r="108" spans="1:19" ht="21.75">
      <c r="A108" s="193" t="s">
        <v>347</v>
      </c>
      <c r="B108" s="194"/>
      <c r="C108" s="171" t="s">
        <v>436</v>
      </c>
      <c r="D108" s="195"/>
      <c r="E108" s="196">
        <v>15807257</v>
      </c>
      <c r="F108" s="195"/>
      <c r="G108" s="186">
        <v>44</v>
      </c>
      <c r="H108" s="195"/>
      <c r="I108" s="182">
        <v>0</v>
      </c>
      <c r="J108" s="182"/>
      <c r="K108" s="182">
        <v>0</v>
      </c>
      <c r="L108" s="182"/>
      <c r="M108" s="182">
        <f t="shared" si="3"/>
        <v>0</v>
      </c>
      <c r="N108" s="182"/>
      <c r="O108" s="182">
        <v>695519308</v>
      </c>
      <c r="P108" s="182"/>
      <c r="Q108" s="182">
        <v>0</v>
      </c>
      <c r="R108" s="182"/>
      <c r="S108" s="182">
        <f t="shared" si="4"/>
        <v>695519308</v>
      </c>
    </row>
    <row r="109" spans="1:19" ht="21.75">
      <c r="A109" s="193" t="s">
        <v>331</v>
      </c>
      <c r="B109" s="194"/>
      <c r="C109" s="171" t="s">
        <v>437</v>
      </c>
      <c r="D109" s="195"/>
      <c r="E109" s="196">
        <v>13614548</v>
      </c>
      <c r="F109" s="195"/>
      <c r="G109" s="186">
        <v>30</v>
      </c>
      <c r="H109" s="195"/>
      <c r="I109" s="182">
        <v>0</v>
      </c>
      <c r="J109" s="182"/>
      <c r="K109" s="182">
        <v>0</v>
      </c>
      <c r="L109" s="182"/>
      <c r="M109" s="182">
        <f t="shared" si="3"/>
        <v>0</v>
      </c>
      <c r="N109" s="182"/>
      <c r="O109" s="182">
        <v>408436440</v>
      </c>
      <c r="P109" s="182"/>
      <c r="Q109" s="182">
        <v>-17920918</v>
      </c>
      <c r="R109" s="182"/>
      <c r="S109" s="182">
        <f t="shared" si="4"/>
        <v>390515522</v>
      </c>
    </row>
    <row r="110" spans="1:19" ht="21.75">
      <c r="A110" s="193" t="s">
        <v>209</v>
      </c>
      <c r="B110" s="194"/>
      <c r="C110" s="171" t="s">
        <v>438</v>
      </c>
      <c r="D110" s="195"/>
      <c r="E110" s="196">
        <v>3708964</v>
      </c>
      <c r="F110" s="195"/>
      <c r="G110" s="186">
        <v>288</v>
      </c>
      <c r="H110" s="195"/>
      <c r="I110" s="182">
        <v>0</v>
      </c>
      <c r="J110" s="182"/>
      <c r="K110" s="182">
        <v>0</v>
      </c>
      <c r="L110" s="182"/>
      <c r="M110" s="182">
        <f t="shared" si="3"/>
        <v>0</v>
      </c>
      <c r="N110" s="182"/>
      <c r="O110" s="182">
        <v>1068181632</v>
      </c>
      <c r="P110" s="182"/>
      <c r="Q110" s="182">
        <v>0</v>
      </c>
      <c r="R110" s="182"/>
      <c r="S110" s="182">
        <f t="shared" si="4"/>
        <v>1068181632</v>
      </c>
    </row>
    <row r="111" spans="1:19" ht="21.75">
      <c r="A111" s="193" t="s">
        <v>103</v>
      </c>
      <c r="B111" s="194"/>
      <c r="C111" s="171" t="s">
        <v>439</v>
      </c>
      <c r="D111" s="195"/>
      <c r="E111" s="196">
        <v>20849118</v>
      </c>
      <c r="F111" s="195"/>
      <c r="G111" s="186">
        <v>105</v>
      </c>
      <c r="H111" s="195"/>
      <c r="I111" s="182">
        <v>0</v>
      </c>
      <c r="J111" s="182"/>
      <c r="K111" s="182">
        <v>0</v>
      </c>
      <c r="L111" s="182"/>
      <c r="M111" s="182">
        <f t="shared" si="3"/>
        <v>0</v>
      </c>
      <c r="N111" s="182"/>
      <c r="O111" s="182">
        <v>2189157390</v>
      </c>
      <c r="P111" s="182"/>
      <c r="Q111" s="182">
        <v>-90556084</v>
      </c>
      <c r="R111" s="182"/>
      <c r="S111" s="182">
        <f t="shared" si="4"/>
        <v>2098601306</v>
      </c>
    </row>
    <row r="112" spans="1:19" ht="21.75">
      <c r="A112" s="193" t="s">
        <v>278</v>
      </c>
      <c r="B112" s="194"/>
      <c r="C112" s="171" t="s">
        <v>439</v>
      </c>
      <c r="D112" s="195"/>
      <c r="E112" s="196">
        <v>424136</v>
      </c>
      <c r="F112" s="195"/>
      <c r="G112" s="186">
        <v>9433</v>
      </c>
      <c r="H112" s="195"/>
      <c r="I112" s="182">
        <v>0</v>
      </c>
      <c r="J112" s="182"/>
      <c r="K112" s="182">
        <v>0</v>
      </c>
      <c r="L112" s="182"/>
      <c r="M112" s="182">
        <f t="shared" si="3"/>
        <v>0</v>
      </c>
      <c r="N112" s="182"/>
      <c r="O112" s="182">
        <v>4000874888</v>
      </c>
      <c r="P112" s="182"/>
      <c r="Q112" s="182">
        <v>0</v>
      </c>
      <c r="R112" s="182"/>
      <c r="S112" s="182">
        <f t="shared" si="4"/>
        <v>4000874888</v>
      </c>
    </row>
    <row r="113" spans="1:19" ht="21.75">
      <c r="A113" s="193" t="s">
        <v>256</v>
      </c>
      <c r="B113" s="194"/>
      <c r="C113" s="171" t="s">
        <v>438</v>
      </c>
      <c r="D113" s="195"/>
      <c r="E113" s="196">
        <v>3977379</v>
      </c>
      <c r="F113" s="195"/>
      <c r="G113" s="186">
        <v>107</v>
      </c>
      <c r="H113" s="195"/>
      <c r="I113" s="182">
        <v>0</v>
      </c>
      <c r="J113" s="182"/>
      <c r="K113" s="182">
        <v>0</v>
      </c>
      <c r="L113" s="182"/>
      <c r="M113" s="182">
        <f t="shared" si="3"/>
        <v>0</v>
      </c>
      <c r="N113" s="182"/>
      <c r="O113" s="182">
        <v>425579553</v>
      </c>
      <c r="P113" s="182"/>
      <c r="Q113" s="182">
        <v>0</v>
      </c>
      <c r="R113" s="182"/>
      <c r="S113" s="182">
        <f t="shared" si="4"/>
        <v>425579553</v>
      </c>
    </row>
    <row r="114" spans="1:19" ht="21.75">
      <c r="A114" s="193" t="s">
        <v>252</v>
      </c>
      <c r="B114" s="194"/>
      <c r="C114" s="171" t="s">
        <v>440</v>
      </c>
      <c r="D114" s="195"/>
      <c r="E114" s="196">
        <v>977163</v>
      </c>
      <c r="F114" s="195"/>
      <c r="G114" s="186">
        <v>28</v>
      </c>
      <c r="H114" s="195"/>
      <c r="I114" s="182">
        <v>0</v>
      </c>
      <c r="J114" s="182"/>
      <c r="K114" s="182">
        <v>0</v>
      </c>
      <c r="L114" s="182"/>
      <c r="M114" s="182">
        <f t="shared" si="3"/>
        <v>0</v>
      </c>
      <c r="N114" s="182"/>
      <c r="O114" s="182">
        <v>27360564</v>
      </c>
      <c r="P114" s="182"/>
      <c r="Q114" s="182">
        <v>-888448</v>
      </c>
      <c r="R114" s="182"/>
      <c r="S114" s="182">
        <f t="shared" si="4"/>
        <v>26472116</v>
      </c>
    </row>
    <row r="115" spans="1:19" ht="21.75">
      <c r="A115" s="193" t="s">
        <v>279</v>
      </c>
      <c r="B115" s="194"/>
      <c r="C115" s="171" t="s">
        <v>440</v>
      </c>
      <c r="D115" s="195"/>
      <c r="E115" s="196">
        <v>2155301</v>
      </c>
      <c r="F115" s="195"/>
      <c r="G115" s="186">
        <v>7220</v>
      </c>
      <c r="H115" s="195"/>
      <c r="I115" s="182">
        <v>0</v>
      </c>
      <c r="J115" s="182"/>
      <c r="K115" s="182">
        <v>0</v>
      </c>
      <c r="L115" s="182"/>
      <c r="M115" s="182">
        <f t="shared" si="3"/>
        <v>0</v>
      </c>
      <c r="N115" s="182"/>
      <c r="O115" s="182">
        <v>15561273220</v>
      </c>
      <c r="P115" s="182"/>
      <c r="Q115" s="182">
        <v>0</v>
      </c>
      <c r="R115" s="182"/>
      <c r="S115" s="182">
        <f t="shared" si="4"/>
        <v>15561273220</v>
      </c>
    </row>
    <row r="116" spans="1:19" ht="21.75">
      <c r="A116" s="193" t="s">
        <v>391</v>
      </c>
      <c r="B116" s="194"/>
      <c r="C116" s="171" t="s">
        <v>441</v>
      </c>
      <c r="D116" s="195"/>
      <c r="E116" s="196">
        <v>1913889</v>
      </c>
      <c r="F116" s="195"/>
      <c r="G116" s="186">
        <v>200</v>
      </c>
      <c r="H116" s="195"/>
      <c r="I116" s="182">
        <v>0</v>
      </c>
      <c r="J116" s="182"/>
      <c r="K116" s="182">
        <v>0</v>
      </c>
      <c r="L116" s="182"/>
      <c r="M116" s="182">
        <f t="shared" si="3"/>
        <v>0</v>
      </c>
      <c r="N116" s="182"/>
      <c r="O116" s="182">
        <v>382777800</v>
      </c>
      <c r="P116" s="182"/>
      <c r="Q116" s="182">
        <v>-21526612</v>
      </c>
      <c r="R116" s="182"/>
      <c r="S116" s="182">
        <f t="shared" si="4"/>
        <v>361251188</v>
      </c>
    </row>
    <row r="117" spans="1:19" ht="21.75">
      <c r="A117" s="193" t="s">
        <v>262</v>
      </c>
      <c r="B117" s="194"/>
      <c r="C117" s="171" t="s">
        <v>441</v>
      </c>
      <c r="D117" s="195"/>
      <c r="E117" s="196">
        <v>1817989</v>
      </c>
      <c r="F117" s="195"/>
      <c r="G117" s="186">
        <v>3500</v>
      </c>
      <c r="H117" s="195"/>
      <c r="I117" s="182">
        <v>0</v>
      </c>
      <c r="J117" s="182"/>
      <c r="K117" s="182">
        <v>0</v>
      </c>
      <c r="L117" s="182"/>
      <c r="M117" s="182">
        <f t="shared" si="3"/>
        <v>0</v>
      </c>
      <c r="N117" s="182"/>
      <c r="O117" s="182">
        <v>6362961500</v>
      </c>
      <c r="P117" s="182"/>
      <c r="Q117" s="182">
        <v>0</v>
      </c>
      <c r="R117" s="182"/>
      <c r="S117" s="182">
        <f t="shared" si="4"/>
        <v>6362961500</v>
      </c>
    </row>
    <row r="118" spans="1:19" ht="21.75">
      <c r="A118" s="193" t="s">
        <v>140</v>
      </c>
      <c r="B118" s="194"/>
      <c r="C118" s="171" t="s">
        <v>442</v>
      </c>
      <c r="D118" s="195"/>
      <c r="E118" s="196">
        <v>15903554</v>
      </c>
      <c r="F118" s="195"/>
      <c r="G118" s="186">
        <v>42</v>
      </c>
      <c r="H118" s="195"/>
      <c r="I118" s="182">
        <v>0</v>
      </c>
      <c r="J118" s="182"/>
      <c r="K118" s="182">
        <v>0</v>
      </c>
      <c r="L118" s="182"/>
      <c r="M118" s="182">
        <f t="shared" si="3"/>
        <v>0</v>
      </c>
      <c r="N118" s="182"/>
      <c r="O118" s="182">
        <v>667949268</v>
      </c>
      <c r="P118" s="182"/>
      <c r="Q118" s="182">
        <v>0</v>
      </c>
      <c r="R118" s="182"/>
      <c r="S118" s="182">
        <f t="shared" si="4"/>
        <v>667949268</v>
      </c>
    </row>
    <row r="119" spans="1:19" ht="21.75">
      <c r="A119" s="193" t="s">
        <v>206</v>
      </c>
      <c r="B119" s="194"/>
      <c r="C119" s="171" t="s">
        <v>715</v>
      </c>
      <c r="D119" s="195"/>
      <c r="E119" s="196">
        <v>12361884</v>
      </c>
      <c r="F119" s="195"/>
      <c r="G119" s="186">
        <v>800</v>
      </c>
      <c r="H119" s="195"/>
      <c r="I119" s="182">
        <v>9889507200</v>
      </c>
      <c r="J119" s="182"/>
      <c r="K119" s="187">
        <v>-1144091990</v>
      </c>
      <c r="L119" s="182"/>
      <c r="M119" s="182">
        <f t="shared" si="3"/>
        <v>8745415210</v>
      </c>
      <c r="N119" s="182"/>
      <c r="O119" s="182">
        <v>9889507200</v>
      </c>
      <c r="P119" s="182"/>
      <c r="Q119" s="182">
        <v>-1144091990</v>
      </c>
      <c r="R119" s="182"/>
      <c r="S119" s="182">
        <f t="shared" si="4"/>
        <v>8745415210</v>
      </c>
    </row>
    <row r="120" spans="1:19" ht="21.75">
      <c r="A120" s="193" t="s">
        <v>96</v>
      </c>
      <c r="B120" s="194"/>
      <c r="C120" s="171" t="s">
        <v>716</v>
      </c>
      <c r="D120" s="195"/>
      <c r="E120" s="196">
        <v>2741561</v>
      </c>
      <c r="F120" s="195"/>
      <c r="G120" s="186">
        <v>280</v>
      </c>
      <c r="H120" s="195"/>
      <c r="I120" s="182">
        <v>767637080</v>
      </c>
      <c r="J120" s="182"/>
      <c r="K120" s="187">
        <v>-38456770</v>
      </c>
      <c r="L120" s="182"/>
      <c r="M120" s="182">
        <f t="shared" si="3"/>
        <v>729180310</v>
      </c>
      <c r="N120" s="182"/>
      <c r="O120" s="182">
        <v>767637080</v>
      </c>
      <c r="P120" s="182"/>
      <c r="Q120" s="182">
        <v>-38456770</v>
      </c>
      <c r="R120" s="182"/>
      <c r="S120" s="182">
        <f t="shared" si="4"/>
        <v>729180310</v>
      </c>
    </row>
    <row r="121" spans="1:19" ht="21.75">
      <c r="A121" s="193" t="s">
        <v>407</v>
      </c>
      <c r="B121" s="194"/>
      <c r="C121" s="171" t="s">
        <v>716</v>
      </c>
      <c r="D121" s="195"/>
      <c r="E121" s="196">
        <v>5230409</v>
      </c>
      <c r="F121" s="195"/>
      <c r="G121" s="186">
        <v>400</v>
      </c>
      <c r="H121" s="195"/>
      <c r="I121" s="182">
        <v>2092163600</v>
      </c>
      <c r="J121" s="182"/>
      <c r="K121" s="187">
        <v>-269634450</v>
      </c>
      <c r="L121" s="182"/>
      <c r="M121" s="182">
        <f t="shared" si="3"/>
        <v>1822529150</v>
      </c>
      <c r="N121" s="182"/>
      <c r="O121" s="182">
        <v>2092163600</v>
      </c>
      <c r="P121" s="182"/>
      <c r="Q121" s="182">
        <v>-269634450</v>
      </c>
      <c r="R121" s="182"/>
      <c r="S121" s="182">
        <f t="shared" si="4"/>
        <v>1822529150</v>
      </c>
    </row>
    <row r="122" spans="1:19" ht="36">
      <c r="A122" s="193" t="s">
        <v>112</v>
      </c>
      <c r="B122" s="194"/>
      <c r="C122" s="171" t="s">
        <v>716</v>
      </c>
      <c r="D122" s="195"/>
      <c r="E122" s="196">
        <v>28717714</v>
      </c>
      <c r="F122" s="195"/>
      <c r="G122" s="186">
        <v>250</v>
      </c>
      <c r="H122" s="195"/>
      <c r="I122" s="182">
        <v>7179428500</v>
      </c>
      <c r="J122" s="182"/>
      <c r="K122" s="187">
        <v>-139827687</v>
      </c>
      <c r="L122" s="182"/>
      <c r="M122" s="182">
        <f t="shared" si="3"/>
        <v>7039600813</v>
      </c>
      <c r="N122" s="182"/>
      <c r="O122" s="182">
        <v>7179428500</v>
      </c>
      <c r="P122" s="182"/>
      <c r="Q122" s="182">
        <v>-139827687</v>
      </c>
      <c r="R122" s="182"/>
      <c r="S122" s="182">
        <f t="shared" si="4"/>
        <v>7039600813</v>
      </c>
    </row>
    <row r="123" spans="1:19" ht="21.75">
      <c r="A123" s="193" t="s">
        <v>178</v>
      </c>
      <c r="B123" s="194"/>
      <c r="C123" s="171" t="s">
        <v>717</v>
      </c>
      <c r="D123" s="195"/>
      <c r="E123" s="196">
        <v>5417290</v>
      </c>
      <c r="F123" s="195"/>
      <c r="G123" s="186">
        <v>3935</v>
      </c>
      <c r="H123" s="195"/>
      <c r="I123" s="182">
        <v>21317036150</v>
      </c>
      <c r="J123" s="182"/>
      <c r="K123" s="187">
        <v>-881794667</v>
      </c>
      <c r="L123" s="182"/>
      <c r="M123" s="182">
        <f t="shared" si="3"/>
        <v>20435241483</v>
      </c>
      <c r="N123" s="182"/>
      <c r="O123" s="182">
        <v>21317036150</v>
      </c>
      <c r="P123" s="182"/>
      <c r="Q123" s="182">
        <v>-881794667</v>
      </c>
      <c r="R123" s="182"/>
      <c r="S123" s="182">
        <f t="shared" si="4"/>
        <v>20435241483</v>
      </c>
    </row>
    <row r="124" spans="1:19" ht="21.75">
      <c r="A124" s="193" t="s">
        <v>453</v>
      </c>
      <c r="B124" s="194"/>
      <c r="C124" s="171" t="s">
        <v>718</v>
      </c>
      <c r="D124" s="195"/>
      <c r="E124" s="196">
        <v>8722168</v>
      </c>
      <c r="F124" s="195"/>
      <c r="G124" s="186">
        <v>760</v>
      </c>
      <c r="H124" s="195"/>
      <c r="I124" s="182">
        <v>6628847680</v>
      </c>
      <c r="J124" s="182"/>
      <c r="K124" s="187">
        <v>-456578794</v>
      </c>
      <c r="L124" s="182"/>
      <c r="M124" s="182">
        <f t="shared" si="3"/>
        <v>6172268886</v>
      </c>
      <c r="N124" s="182"/>
      <c r="O124" s="182">
        <v>6628847680</v>
      </c>
      <c r="P124" s="182"/>
      <c r="Q124" s="182">
        <v>-456578794</v>
      </c>
      <c r="R124" s="182"/>
      <c r="S124" s="182">
        <f t="shared" si="4"/>
        <v>6172268886</v>
      </c>
    </row>
    <row r="125" spans="1:19" ht="21.75">
      <c r="A125" s="193" t="s">
        <v>220</v>
      </c>
      <c r="B125" s="194"/>
      <c r="C125" s="171" t="s">
        <v>719</v>
      </c>
      <c r="D125" s="195"/>
      <c r="E125" s="196">
        <v>6203748</v>
      </c>
      <c r="F125" s="195"/>
      <c r="G125" s="186">
        <v>200</v>
      </c>
      <c r="H125" s="195"/>
      <c r="I125" s="182">
        <v>1240749600</v>
      </c>
      <c r="J125" s="182"/>
      <c r="K125" s="187">
        <v>-51324507</v>
      </c>
      <c r="L125" s="182"/>
      <c r="M125" s="182">
        <f t="shared" si="3"/>
        <v>1189425093</v>
      </c>
      <c r="N125" s="182"/>
      <c r="O125" s="182">
        <v>1240749600</v>
      </c>
      <c r="P125" s="182"/>
      <c r="Q125" s="182">
        <v>-51324507</v>
      </c>
      <c r="R125" s="182"/>
      <c r="S125" s="182">
        <f t="shared" si="4"/>
        <v>1189425093</v>
      </c>
    </row>
    <row r="126" spans="1:19" ht="21.75">
      <c r="A126" s="193" t="s">
        <v>168</v>
      </c>
      <c r="B126" s="194"/>
      <c r="C126" s="171" t="s">
        <v>720</v>
      </c>
      <c r="D126" s="195"/>
      <c r="E126" s="196">
        <v>5778912</v>
      </c>
      <c r="F126" s="195"/>
      <c r="G126" s="186">
        <v>500</v>
      </c>
      <c r="H126" s="195"/>
      <c r="I126" s="182">
        <v>2889456000</v>
      </c>
      <c r="J126" s="182"/>
      <c r="K126" s="187">
        <v>-207570584</v>
      </c>
      <c r="L126" s="182"/>
      <c r="M126" s="182">
        <f t="shared" si="3"/>
        <v>2681885416</v>
      </c>
      <c r="N126" s="182"/>
      <c r="O126" s="182">
        <v>2889456000</v>
      </c>
      <c r="P126" s="182"/>
      <c r="Q126" s="182">
        <v>-207570584</v>
      </c>
      <c r="R126" s="182"/>
      <c r="S126" s="182">
        <f t="shared" si="4"/>
        <v>2681885416</v>
      </c>
    </row>
    <row r="127" spans="1:19" ht="21.75">
      <c r="A127" s="193" t="s">
        <v>144</v>
      </c>
      <c r="B127" s="194"/>
      <c r="C127" s="171" t="s">
        <v>719</v>
      </c>
      <c r="D127" s="195"/>
      <c r="E127" s="196">
        <v>18218177</v>
      </c>
      <c r="F127" s="195"/>
      <c r="G127" s="186">
        <v>10</v>
      </c>
      <c r="H127" s="195"/>
      <c r="I127" s="182">
        <v>182181770</v>
      </c>
      <c r="J127" s="182"/>
      <c r="K127" s="187">
        <v>-11020004</v>
      </c>
      <c r="L127" s="182"/>
      <c r="M127" s="182">
        <f t="shared" si="3"/>
        <v>171161766</v>
      </c>
      <c r="N127" s="182"/>
      <c r="O127" s="182">
        <v>182181770</v>
      </c>
      <c r="P127" s="182"/>
      <c r="Q127" s="182">
        <v>-11020004</v>
      </c>
      <c r="R127" s="182"/>
      <c r="S127" s="182">
        <f t="shared" si="4"/>
        <v>171161766</v>
      </c>
    </row>
    <row r="128" spans="1:19" ht="21.75">
      <c r="A128" s="193" t="s">
        <v>193</v>
      </c>
      <c r="B128" s="194"/>
      <c r="C128" s="171" t="s">
        <v>721</v>
      </c>
      <c r="D128" s="195"/>
      <c r="E128" s="196">
        <v>15197393</v>
      </c>
      <c r="F128" s="195"/>
      <c r="G128" s="186">
        <v>563</v>
      </c>
      <c r="H128" s="195"/>
      <c r="I128" s="182">
        <v>8556132259</v>
      </c>
      <c r="J128" s="182"/>
      <c r="K128" s="187">
        <v>-470725723</v>
      </c>
      <c r="L128" s="182"/>
      <c r="M128" s="182">
        <f t="shared" si="3"/>
        <v>8085406536</v>
      </c>
      <c r="N128" s="182"/>
      <c r="O128" s="182">
        <v>8556132259</v>
      </c>
      <c r="P128" s="182"/>
      <c r="Q128" s="182">
        <v>-470725723</v>
      </c>
      <c r="R128" s="182"/>
      <c r="S128" s="182">
        <f t="shared" si="4"/>
        <v>8085406536</v>
      </c>
    </row>
    <row r="129" spans="1:19" ht="36">
      <c r="A129" s="193" t="s">
        <v>95</v>
      </c>
      <c r="B129" s="194"/>
      <c r="C129" s="171" t="s">
        <v>721</v>
      </c>
      <c r="D129" s="195"/>
      <c r="E129" s="196">
        <v>2001357</v>
      </c>
      <c r="F129" s="195"/>
      <c r="G129" s="186">
        <v>1000</v>
      </c>
      <c r="H129" s="195"/>
      <c r="I129" s="182">
        <v>2001357000</v>
      </c>
      <c r="J129" s="182"/>
      <c r="K129" s="187">
        <v>-229385369</v>
      </c>
      <c r="L129" s="182"/>
      <c r="M129" s="182">
        <f t="shared" si="3"/>
        <v>1771971631</v>
      </c>
      <c r="N129" s="182"/>
      <c r="O129" s="182">
        <v>2001357000</v>
      </c>
      <c r="P129" s="182"/>
      <c r="Q129" s="182">
        <v>-229385369</v>
      </c>
      <c r="R129" s="182"/>
      <c r="S129" s="182">
        <f t="shared" si="4"/>
        <v>1771971631</v>
      </c>
    </row>
    <row r="130" spans="1:19" ht="21.75">
      <c r="A130" s="193" t="s">
        <v>139</v>
      </c>
      <c r="B130" s="194"/>
      <c r="C130" s="171" t="s">
        <v>722</v>
      </c>
      <c r="D130" s="195"/>
      <c r="E130" s="196">
        <v>7582457</v>
      </c>
      <c r="F130" s="195"/>
      <c r="G130" s="186">
        <v>470</v>
      </c>
      <c r="H130" s="195"/>
      <c r="I130" s="182">
        <v>3563754790</v>
      </c>
      <c r="J130" s="182"/>
      <c r="K130" s="187">
        <v>-510302916</v>
      </c>
      <c r="L130" s="182"/>
      <c r="M130" s="182">
        <f t="shared" si="3"/>
        <v>3053451874</v>
      </c>
      <c r="N130" s="182"/>
      <c r="O130" s="182">
        <v>3563754050</v>
      </c>
      <c r="P130" s="182"/>
      <c r="Q130" s="182">
        <v>-510302916</v>
      </c>
      <c r="R130" s="182"/>
      <c r="S130" s="182">
        <f t="shared" si="4"/>
        <v>3053451134</v>
      </c>
    </row>
    <row r="131" spans="1:19" ht="22.5" thickBot="1">
      <c r="A131" s="13" t="s">
        <v>2</v>
      </c>
      <c r="B131" s="194"/>
      <c r="C131" s="171"/>
      <c r="D131" s="195"/>
      <c r="E131" s="196"/>
      <c r="F131" s="195"/>
      <c r="G131" s="188"/>
      <c r="H131" s="195"/>
      <c r="I131" s="189">
        <v>66308251629</v>
      </c>
      <c r="J131" s="182"/>
      <c r="K131" s="189">
        <f>SUM(K9:K130)</f>
        <v>-4410713461</v>
      </c>
      <c r="L131" s="182"/>
      <c r="M131" s="189">
        <f>SUM(M9:M130)</f>
        <v>61897538168</v>
      </c>
      <c r="N131" s="182"/>
      <c r="O131" s="189">
        <v>467553934980</v>
      </c>
      <c r="P131" s="182"/>
      <c r="Q131" s="189">
        <v>-4870920279</v>
      </c>
      <c r="R131" s="182"/>
      <c r="S131" s="189">
        <f>SUM(S9:S130)</f>
        <v>462683014701</v>
      </c>
    </row>
    <row r="132" spans="1:19" ht="22.5" thickTop="1">
      <c r="A132" s="193"/>
      <c r="B132" s="194"/>
      <c r="C132" s="171"/>
      <c r="D132" s="195"/>
      <c r="E132" s="196"/>
      <c r="F132" s="195"/>
      <c r="G132" s="188"/>
      <c r="H132" s="195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</row>
    <row r="134" spans="1:19">
      <c r="Q134" s="27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T13"/>
  <sheetViews>
    <sheetView rightToLeft="1" view="pageBreakPreview" zoomScale="80" zoomScaleNormal="100" zoomScaleSheetLayoutView="80" workbookViewId="0">
      <selection activeCell="R12" sqref="R12"/>
    </sheetView>
  </sheetViews>
  <sheetFormatPr defaultColWidth="9.140625" defaultRowHeight="21.75"/>
  <cols>
    <col min="1" max="1" width="50.85546875" style="37" customWidth="1"/>
    <col min="2" max="2" width="0.85546875" style="37" customWidth="1"/>
    <col min="3" max="3" width="14" style="37" bestFit="1" customWidth="1"/>
    <col min="4" max="4" width="1.28515625" style="37" customWidth="1"/>
    <col min="5" max="5" width="12.42578125" style="37" customWidth="1"/>
    <col min="6" max="6" width="1" style="37" customWidth="1"/>
    <col min="7" max="7" width="25" style="47" bestFit="1" customWidth="1"/>
    <col min="8" max="8" width="0.85546875" style="47" customWidth="1"/>
    <col min="9" max="9" width="25" style="47" bestFit="1" customWidth="1"/>
    <col min="10" max="10" width="0.7109375" style="47" customWidth="1"/>
    <col min="11" max="11" width="23.140625" style="47" bestFit="1" customWidth="1"/>
    <col min="12" max="12" width="0.7109375" style="47" customWidth="1"/>
    <col min="13" max="13" width="23.140625" style="47" bestFit="1" customWidth="1"/>
    <col min="14" max="14" width="0.5703125" style="47" customWidth="1"/>
    <col min="15" max="15" width="17" style="47" bestFit="1" customWidth="1"/>
    <col min="16" max="16" width="0.5703125" style="47" customWidth="1"/>
    <col min="17" max="17" width="23.140625" style="47" bestFit="1" customWidth="1"/>
    <col min="18" max="18" width="21.28515625" style="2" bestFit="1" customWidth="1"/>
    <col min="19" max="19" width="17.85546875" style="12" bestFit="1" customWidth="1"/>
    <col min="20" max="20" width="9.140625" style="12"/>
    <col min="21" max="16384" width="9.140625" style="2"/>
  </cols>
  <sheetData>
    <row r="1" spans="1:20" ht="24.75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20" ht="24.75">
      <c r="A2" s="296" t="s">
        <v>53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20" ht="24.75">
      <c r="A3" s="296" t="str">
        <f>' سهام'!B3</f>
        <v>برای ماه منتهی به 1402/12/29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0" ht="24.7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0" ht="24.75">
      <c r="A5" s="293" t="s">
        <v>59</v>
      </c>
      <c r="B5" s="293"/>
      <c r="C5" s="293"/>
      <c r="D5" s="293"/>
      <c r="E5" s="293"/>
      <c r="F5" s="293"/>
      <c r="G5" s="293"/>
      <c r="H5" s="68"/>
      <c r="I5" s="69"/>
      <c r="J5" s="69"/>
      <c r="K5" s="69"/>
      <c r="L5" s="69"/>
      <c r="M5" s="69"/>
      <c r="N5" s="69"/>
      <c r="O5" s="69"/>
      <c r="P5" s="69"/>
      <c r="Q5" s="69"/>
    </row>
    <row r="6" spans="1:20" ht="24.75" customHeight="1" thickBot="1">
      <c r="A6" s="70"/>
      <c r="B6" s="294"/>
      <c r="C6" s="294"/>
      <c r="D6" s="294"/>
      <c r="E6" s="294"/>
      <c r="F6" s="71"/>
      <c r="G6" s="295" t="str">
        <f>'درآمد سود سهام'!$I$7</f>
        <v>طی  اسفند ماه</v>
      </c>
      <c r="H6" s="295"/>
      <c r="I6" s="295"/>
      <c r="J6" s="295"/>
      <c r="K6" s="295"/>
      <c r="L6" s="69"/>
      <c r="M6" s="295" t="str">
        <f>'درآمد سود سهام'!$O$7</f>
        <v>از ابتدای سال مالی تا پایان اسفند ماه</v>
      </c>
      <c r="N6" s="295"/>
      <c r="O6" s="295"/>
      <c r="P6" s="295"/>
      <c r="Q6" s="295"/>
    </row>
    <row r="7" spans="1:20" ht="46.5" customHeight="1" thickBot="1">
      <c r="A7" s="72" t="s">
        <v>37</v>
      </c>
      <c r="B7" s="73"/>
      <c r="C7" s="74" t="s">
        <v>23</v>
      </c>
      <c r="D7" s="73"/>
      <c r="E7" s="74" t="s">
        <v>34</v>
      </c>
      <c r="F7" s="73"/>
      <c r="G7" s="75" t="s">
        <v>54</v>
      </c>
      <c r="H7" s="76"/>
      <c r="I7" s="75" t="s">
        <v>39</v>
      </c>
      <c r="J7" s="76"/>
      <c r="K7" s="75" t="s">
        <v>40</v>
      </c>
      <c r="L7" s="69"/>
      <c r="M7" s="75" t="s">
        <v>54</v>
      </c>
      <c r="N7" s="76"/>
      <c r="O7" s="75" t="s">
        <v>39</v>
      </c>
      <c r="P7" s="76"/>
      <c r="Q7" s="75" t="s">
        <v>40</v>
      </c>
    </row>
    <row r="8" spans="1:20" ht="24">
      <c r="A8" s="72" t="s">
        <v>215</v>
      </c>
      <c r="B8" s="73"/>
      <c r="C8" s="77" t="s">
        <v>81</v>
      </c>
      <c r="D8" s="73"/>
      <c r="E8" s="78" t="s">
        <v>81</v>
      </c>
      <c r="F8" s="73"/>
      <c r="G8" s="79">
        <v>6753</v>
      </c>
      <c r="H8" s="79"/>
      <c r="I8" s="79">
        <v>0</v>
      </c>
      <c r="J8" s="79"/>
      <c r="K8" s="79">
        <v>6753</v>
      </c>
      <c r="L8" s="79"/>
      <c r="M8" s="79">
        <v>436563885</v>
      </c>
      <c r="N8" s="79"/>
      <c r="O8" s="79">
        <v>0</v>
      </c>
      <c r="P8" s="79"/>
      <c r="Q8" s="79">
        <f>O8+M8</f>
        <v>436563885</v>
      </c>
    </row>
    <row r="9" spans="1:20" ht="24">
      <c r="A9" s="72" t="s">
        <v>239</v>
      </c>
      <c r="B9" s="73"/>
      <c r="C9" s="77"/>
      <c r="D9" s="73"/>
      <c r="E9" s="78"/>
      <c r="F9" s="73"/>
      <c r="G9" s="79">
        <v>4166</v>
      </c>
      <c r="H9" s="79"/>
      <c r="I9" s="79">
        <v>0</v>
      </c>
      <c r="J9" s="79"/>
      <c r="K9" s="79">
        <v>4166</v>
      </c>
      <c r="L9" s="79"/>
      <c r="M9" s="79">
        <v>37421</v>
      </c>
      <c r="N9" s="79"/>
      <c r="O9" s="79">
        <v>0</v>
      </c>
      <c r="P9" s="79"/>
      <c r="Q9" s="79">
        <f t="shared" ref="Q9:Q10" si="0">O9+M9</f>
        <v>37421</v>
      </c>
    </row>
    <row r="10" spans="1:20" s="1" customFormat="1">
      <c r="A10" s="80" t="s">
        <v>237</v>
      </c>
      <c r="B10" s="81"/>
      <c r="C10" s="77" t="s">
        <v>81</v>
      </c>
      <c r="D10" s="82"/>
      <c r="E10" s="78" t="s">
        <v>81</v>
      </c>
      <c r="F10" s="82"/>
      <c r="G10" s="79">
        <v>1656</v>
      </c>
      <c r="H10" s="79"/>
      <c r="I10" s="79">
        <v>0</v>
      </c>
      <c r="J10" s="79"/>
      <c r="K10" s="79">
        <v>1656</v>
      </c>
      <c r="L10" s="79"/>
      <c r="M10" s="79">
        <v>14880</v>
      </c>
      <c r="N10" s="79"/>
      <c r="O10" s="79">
        <v>0</v>
      </c>
      <c r="P10" s="79"/>
      <c r="Q10" s="79">
        <f t="shared" si="0"/>
        <v>14880</v>
      </c>
      <c r="S10" s="12"/>
      <c r="T10" s="12"/>
    </row>
    <row r="11" spans="1:20" s="1" customFormat="1" ht="24.75" thickBot="1">
      <c r="A11" s="46"/>
      <c r="B11" s="71"/>
      <c r="C11" s="71"/>
      <c r="D11" s="71"/>
      <c r="E11" s="71"/>
      <c r="F11" s="71"/>
      <c r="G11" s="83">
        <f>SUM(G8:G10)</f>
        <v>12575</v>
      </c>
      <c r="H11" s="84"/>
      <c r="I11" s="83">
        <f>SUM(I8:I10)</f>
        <v>0</v>
      </c>
      <c r="J11" s="84"/>
      <c r="K11" s="83">
        <f>SUM(K8:K10)</f>
        <v>12575</v>
      </c>
      <c r="L11" s="84"/>
      <c r="M11" s="83">
        <f>SUM(M8:M10)</f>
        <v>436616186</v>
      </c>
      <c r="N11" s="84"/>
      <c r="O11" s="83">
        <f>SUM(O8:O10)</f>
        <v>0</v>
      </c>
      <c r="P11" s="85" t="e">
        <f>SUM(#REF!)</f>
        <v>#REF!</v>
      </c>
      <c r="Q11" s="83">
        <f>SUM(Q8:Q10)</f>
        <v>436616186</v>
      </c>
      <c r="S11" s="12"/>
      <c r="T11" s="12"/>
    </row>
    <row r="12" spans="1:20" s="1" customFormat="1" ht="22.5" thickTop="1">
      <c r="A12" s="37"/>
      <c r="B12" s="37"/>
      <c r="C12" s="37"/>
      <c r="D12" s="37"/>
      <c r="E12" s="37"/>
      <c r="F12" s="37"/>
      <c r="G12" s="47"/>
      <c r="H12" s="82"/>
      <c r="I12" s="47"/>
      <c r="J12" s="82"/>
      <c r="K12" s="47"/>
      <c r="L12" s="82"/>
      <c r="M12" s="47"/>
      <c r="N12" s="82"/>
      <c r="O12" s="47"/>
      <c r="P12" s="47"/>
      <c r="Q12" s="47"/>
      <c r="R12" s="12"/>
      <c r="S12" s="12"/>
      <c r="T12" s="12"/>
    </row>
    <row r="13" spans="1:20" s="1" customFormat="1">
      <c r="A13" s="37"/>
      <c r="B13" s="37"/>
      <c r="C13" s="37"/>
      <c r="D13" s="37"/>
      <c r="E13" s="37"/>
      <c r="F13" s="37"/>
      <c r="G13" s="47"/>
      <c r="H13" s="82"/>
      <c r="I13" s="47"/>
      <c r="J13" s="82"/>
      <c r="K13" s="47"/>
      <c r="L13" s="82"/>
      <c r="M13" s="47"/>
      <c r="N13" s="82"/>
      <c r="O13" s="47"/>
      <c r="P13" s="47"/>
      <c r="Q13" s="47"/>
      <c r="S13" s="12"/>
      <c r="T13" s="12"/>
    </row>
  </sheetData>
  <autoFilter ref="A7:Q7" xr:uid="{00000000-0009-0000-0000-000005000000}">
    <sortState xmlns:xlrd2="http://schemas.microsoft.com/office/spreadsheetml/2017/richdata2" ref="A8:R17">
      <sortCondition descending="1" ref="Q7"/>
    </sortState>
  </autoFilter>
  <mergeCells count="7">
    <mergeCell ref="A5:G5"/>
    <mergeCell ref="B6:E6"/>
    <mergeCell ref="M6:Q6"/>
    <mergeCell ref="A1:Q1"/>
    <mergeCell ref="A2:Q2"/>
    <mergeCell ref="A3:Q3"/>
    <mergeCell ref="G6:K6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FA296"/>
  <sheetViews>
    <sheetView rightToLeft="1" view="pageBreakPreview" zoomScale="80" zoomScaleNormal="100" zoomScaleSheetLayoutView="80" workbookViewId="0">
      <selection activeCell="I13" sqref="I13"/>
    </sheetView>
  </sheetViews>
  <sheetFormatPr defaultColWidth="9.140625" defaultRowHeight="17.25"/>
  <cols>
    <col min="1" max="1" width="37.85546875" style="13" bestFit="1" customWidth="1"/>
    <col min="2" max="2" width="1.28515625" style="13" customWidth="1"/>
    <col min="3" max="3" width="18.85546875" style="13" bestFit="1" customWidth="1"/>
    <col min="4" max="4" width="0.85546875" style="13" customWidth="1"/>
    <col min="5" max="5" width="30.28515625" style="211" bestFit="1" customWidth="1"/>
    <col min="6" max="6" width="0.5703125" style="211" customWidth="1"/>
    <col min="7" max="7" width="27.42578125" style="211" bestFit="1" customWidth="1"/>
    <col min="8" max="8" width="0.85546875" style="211" customWidth="1"/>
    <col min="9" max="9" width="25.42578125" style="209" bestFit="1" customWidth="1"/>
    <col min="10" max="10" width="0.5703125" style="209" customWidth="1"/>
    <col min="11" max="11" width="19.85546875" style="209" bestFit="1" customWidth="1"/>
    <col min="12" max="12" width="0.42578125" style="209" customWidth="1"/>
    <col min="13" max="13" width="24.5703125" style="209" bestFit="1" customWidth="1"/>
    <col min="14" max="14" width="0.42578125" style="209" customWidth="1"/>
    <col min="15" max="15" width="24.5703125" style="209" bestFit="1" customWidth="1"/>
    <col min="16" max="16" width="0.5703125" style="209" customWidth="1"/>
    <col min="17" max="17" width="23.7109375" style="209" bestFit="1" customWidth="1"/>
    <col min="18" max="16384" width="9.140625" style="13"/>
  </cols>
  <sheetData>
    <row r="1" spans="1:17" ht="22.5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ht="22.5">
      <c r="A2" s="290" t="s">
        <v>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22.5">
      <c r="A3" s="290" t="str">
        <f>' سهام'!B3</f>
        <v>برای ماه منتهی به 1402/12/29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</row>
    <row r="4" spans="1:17" ht="22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17" ht="22.5">
      <c r="A5" s="212" t="s">
        <v>85</v>
      </c>
      <c r="B5" s="212"/>
      <c r="C5" s="212"/>
      <c r="D5" s="212"/>
      <c r="E5" s="212"/>
      <c r="F5" s="212"/>
      <c r="G5" s="212"/>
      <c r="H5" s="212"/>
      <c r="I5" s="212"/>
      <c r="J5" s="198"/>
      <c r="K5" s="198"/>
      <c r="L5" s="198"/>
      <c r="M5" s="198"/>
      <c r="N5" s="198"/>
      <c r="O5" s="198"/>
      <c r="P5" s="198"/>
      <c r="Q5" s="198"/>
    </row>
    <row r="6" spans="1:17" ht="23.25" thickBot="1">
      <c r="A6" s="1"/>
      <c r="B6" s="1"/>
      <c r="C6" s="301" t="str">
        <f>'درآمد سود سهام'!$I$7</f>
        <v>طی  اسفند ماه</v>
      </c>
      <c r="D6" s="302"/>
      <c r="E6" s="302"/>
      <c r="F6" s="302"/>
      <c r="G6" s="302"/>
      <c r="H6" s="302"/>
      <c r="I6" s="302"/>
      <c r="J6" s="199"/>
      <c r="K6" s="300" t="str">
        <f>'درآمد سود سهام'!$O$7</f>
        <v>از ابتدای سال مالی تا پایان اسفند ماه</v>
      </c>
      <c r="L6" s="300"/>
      <c r="M6" s="300"/>
      <c r="N6" s="300"/>
      <c r="O6" s="300"/>
      <c r="P6" s="300"/>
      <c r="Q6" s="300"/>
    </row>
    <row r="7" spans="1:17" ht="44.25" thickBot="1">
      <c r="A7" s="194" t="s">
        <v>37</v>
      </c>
      <c r="B7" s="194"/>
      <c r="C7" s="213" t="s">
        <v>3</v>
      </c>
      <c r="D7" s="194"/>
      <c r="E7" s="200" t="s">
        <v>242</v>
      </c>
      <c r="F7" s="201"/>
      <c r="G7" s="202" t="s">
        <v>41</v>
      </c>
      <c r="H7" s="201"/>
      <c r="I7" s="203" t="s">
        <v>241</v>
      </c>
      <c r="J7" s="199"/>
      <c r="K7" s="204" t="s">
        <v>3</v>
      </c>
      <c r="L7" s="205"/>
      <c r="M7" s="203" t="s">
        <v>242</v>
      </c>
      <c r="N7" s="205"/>
      <c r="O7" s="204" t="s">
        <v>41</v>
      </c>
      <c r="P7" s="205"/>
      <c r="Q7" s="203" t="s">
        <v>241</v>
      </c>
    </row>
    <row r="8" spans="1:17" ht="21.75">
      <c r="A8" s="214" t="s">
        <v>218</v>
      </c>
      <c r="B8" s="215"/>
      <c r="C8" s="206">
        <v>445213</v>
      </c>
      <c r="D8" s="215"/>
      <c r="E8" s="206">
        <v>593722650</v>
      </c>
      <c r="F8" s="207"/>
      <c r="G8" s="206">
        <v>-666998468</v>
      </c>
      <c r="H8" s="215"/>
      <c r="I8" s="206">
        <f>G8+E8</f>
        <v>-73275818</v>
      </c>
      <c r="J8" s="206"/>
      <c r="K8" s="207">
        <v>17523014</v>
      </c>
      <c r="L8" s="206"/>
      <c r="M8" s="206">
        <v>29569020680</v>
      </c>
      <c r="N8" s="215"/>
      <c r="O8" s="206">
        <v>-29688456330</v>
      </c>
      <c r="P8" s="206"/>
      <c r="Q8" s="206">
        <f>M8+O8</f>
        <v>-119435650</v>
      </c>
    </row>
    <row r="9" spans="1:17" ht="21.75">
      <c r="A9" s="214" t="s">
        <v>284</v>
      </c>
      <c r="B9" s="215"/>
      <c r="C9" s="206">
        <v>34163</v>
      </c>
      <c r="D9" s="215"/>
      <c r="E9" s="206">
        <v>448771985</v>
      </c>
      <c r="F9" s="207"/>
      <c r="G9" s="206">
        <v>-542383445</v>
      </c>
      <c r="H9" s="215"/>
      <c r="I9" s="206">
        <f t="shared" ref="I9:I72" si="0">G9+E9</f>
        <v>-93611460</v>
      </c>
      <c r="J9" s="206"/>
      <c r="K9" s="207">
        <v>990621</v>
      </c>
      <c r="L9" s="206"/>
      <c r="M9" s="206">
        <v>14294814407</v>
      </c>
      <c r="N9" s="215"/>
      <c r="O9" s="206">
        <v>-15742170932</v>
      </c>
      <c r="P9" s="206"/>
      <c r="Q9" s="206">
        <f t="shared" ref="Q9:Q72" si="1">M9+O9</f>
        <v>-1447356525</v>
      </c>
    </row>
    <row r="10" spans="1:17" ht="21.75">
      <c r="A10" s="214" t="s">
        <v>172</v>
      </c>
      <c r="B10" s="215"/>
      <c r="C10" s="206">
        <v>41289</v>
      </c>
      <c r="D10" s="215"/>
      <c r="E10" s="206">
        <v>626354237</v>
      </c>
      <c r="F10" s="207"/>
      <c r="G10" s="206">
        <v>-983176027</v>
      </c>
      <c r="H10" s="215"/>
      <c r="I10" s="206">
        <f t="shared" si="0"/>
        <v>-356821790</v>
      </c>
      <c r="J10" s="206"/>
      <c r="K10" s="207">
        <v>2284538</v>
      </c>
      <c r="L10" s="206"/>
      <c r="M10" s="206">
        <v>108282007498</v>
      </c>
      <c r="N10" s="215"/>
      <c r="O10" s="206">
        <v>-118536313498</v>
      </c>
      <c r="P10" s="206"/>
      <c r="Q10" s="206">
        <f t="shared" si="1"/>
        <v>-10254306000</v>
      </c>
    </row>
    <row r="11" spans="1:17" ht="21.75">
      <c r="A11" s="214" t="s">
        <v>151</v>
      </c>
      <c r="B11" s="215"/>
      <c r="C11" s="206">
        <v>292417</v>
      </c>
      <c r="D11" s="215"/>
      <c r="E11" s="206">
        <v>5051583546</v>
      </c>
      <c r="F11" s="207"/>
      <c r="G11" s="206">
        <v>-5244739909</v>
      </c>
      <c r="H11" s="215"/>
      <c r="I11" s="206">
        <f t="shared" si="0"/>
        <v>-193156363</v>
      </c>
      <c r="J11" s="206"/>
      <c r="K11" s="207">
        <v>1874598</v>
      </c>
      <c r="L11" s="206"/>
      <c r="M11" s="206">
        <v>31708267416</v>
      </c>
      <c r="N11" s="215"/>
      <c r="O11" s="206">
        <v>-33845855057</v>
      </c>
      <c r="P11" s="206"/>
      <c r="Q11" s="206">
        <f t="shared" si="1"/>
        <v>-2137587641</v>
      </c>
    </row>
    <row r="12" spans="1:17" ht="21.75">
      <c r="A12" s="214" t="s">
        <v>214</v>
      </c>
      <c r="B12" s="215"/>
      <c r="C12" s="206">
        <v>59807</v>
      </c>
      <c r="D12" s="215"/>
      <c r="E12" s="206">
        <v>196473073</v>
      </c>
      <c r="F12" s="207"/>
      <c r="G12" s="206">
        <v>-226205667</v>
      </c>
      <c r="H12" s="215"/>
      <c r="I12" s="206">
        <f t="shared" si="0"/>
        <v>-29732594</v>
      </c>
      <c r="J12" s="206"/>
      <c r="K12" s="207">
        <v>667787</v>
      </c>
      <c r="L12" s="206"/>
      <c r="M12" s="206">
        <v>2776629978</v>
      </c>
      <c r="N12" s="215"/>
      <c r="O12" s="206">
        <v>-3004003223</v>
      </c>
      <c r="P12" s="206"/>
      <c r="Q12" s="206">
        <f t="shared" si="1"/>
        <v>-227373245</v>
      </c>
    </row>
    <row r="13" spans="1:17" ht="21.75">
      <c r="A13" s="214" t="s">
        <v>166</v>
      </c>
      <c r="B13" s="215"/>
      <c r="C13" s="206">
        <v>731897</v>
      </c>
      <c r="D13" s="215"/>
      <c r="E13" s="206">
        <v>785849653</v>
      </c>
      <c r="F13" s="207"/>
      <c r="G13" s="206">
        <v>-1022479322</v>
      </c>
      <c r="H13" s="215"/>
      <c r="I13" s="206">
        <f t="shared" si="0"/>
        <v>-236629669</v>
      </c>
      <c r="J13" s="206"/>
      <c r="K13" s="207">
        <v>8476514</v>
      </c>
      <c r="L13" s="206"/>
      <c r="M13" s="206">
        <v>10650855092</v>
      </c>
      <c r="N13" s="215"/>
      <c r="O13" s="206">
        <v>-13069549257</v>
      </c>
      <c r="P13" s="206"/>
      <c r="Q13" s="206">
        <f t="shared" si="1"/>
        <v>-2418694165</v>
      </c>
    </row>
    <row r="14" spans="1:17" ht="21.75">
      <c r="A14" s="214" t="s">
        <v>266</v>
      </c>
      <c r="B14" s="215"/>
      <c r="C14" s="206">
        <v>158884</v>
      </c>
      <c r="D14" s="215"/>
      <c r="E14" s="206">
        <v>778451588</v>
      </c>
      <c r="F14" s="207"/>
      <c r="G14" s="206">
        <v>-1050335737</v>
      </c>
      <c r="H14" s="215"/>
      <c r="I14" s="206">
        <f t="shared" si="0"/>
        <v>-271884149</v>
      </c>
      <c r="J14" s="206"/>
      <c r="K14" s="207">
        <v>2131235</v>
      </c>
      <c r="L14" s="206"/>
      <c r="M14" s="206">
        <v>11002034276</v>
      </c>
      <c r="N14" s="215"/>
      <c r="O14" s="206">
        <v>-14258040659</v>
      </c>
      <c r="P14" s="206"/>
      <c r="Q14" s="206">
        <f t="shared" si="1"/>
        <v>-3256006383</v>
      </c>
    </row>
    <row r="15" spans="1:17" ht="21.75">
      <c r="A15" s="214" t="s">
        <v>104</v>
      </c>
      <c r="B15" s="215"/>
      <c r="C15" s="206">
        <v>40678</v>
      </c>
      <c r="D15" s="215"/>
      <c r="E15" s="206">
        <v>1369882005</v>
      </c>
      <c r="F15" s="207"/>
      <c r="G15" s="206">
        <v>-1642929228</v>
      </c>
      <c r="H15" s="215"/>
      <c r="I15" s="206">
        <f t="shared" si="0"/>
        <v>-273047223</v>
      </c>
      <c r="J15" s="206"/>
      <c r="K15" s="207">
        <v>1182596</v>
      </c>
      <c r="L15" s="206"/>
      <c r="M15" s="206">
        <v>41732274565</v>
      </c>
      <c r="N15" s="215"/>
      <c r="O15" s="206">
        <v>-47973855486</v>
      </c>
      <c r="P15" s="206"/>
      <c r="Q15" s="206">
        <f t="shared" si="1"/>
        <v>-6241580921</v>
      </c>
    </row>
    <row r="16" spans="1:17" ht="21.75">
      <c r="A16" s="214" t="s">
        <v>103</v>
      </c>
      <c r="B16" s="215"/>
      <c r="C16" s="206">
        <v>322519</v>
      </c>
      <c r="D16" s="215"/>
      <c r="E16" s="206">
        <v>707994032</v>
      </c>
      <c r="F16" s="207"/>
      <c r="G16" s="206">
        <v>-1108369881</v>
      </c>
      <c r="H16" s="215"/>
      <c r="I16" s="206">
        <f t="shared" si="0"/>
        <v>-400375849</v>
      </c>
      <c r="J16" s="206"/>
      <c r="K16" s="207">
        <v>5650176</v>
      </c>
      <c r="L16" s="206"/>
      <c r="M16" s="206">
        <v>14230206236</v>
      </c>
      <c r="N16" s="215"/>
      <c r="O16" s="206">
        <v>-19787172489</v>
      </c>
      <c r="P16" s="206"/>
      <c r="Q16" s="206">
        <f t="shared" si="1"/>
        <v>-5556966253</v>
      </c>
    </row>
    <row r="17" spans="1:17" ht="21.75">
      <c r="A17" s="214" t="s">
        <v>144</v>
      </c>
      <c r="B17" s="215"/>
      <c r="C17" s="206">
        <v>296384</v>
      </c>
      <c r="D17" s="215"/>
      <c r="E17" s="206">
        <v>757297942</v>
      </c>
      <c r="F17" s="207"/>
      <c r="G17" s="206">
        <v>-1083384290</v>
      </c>
      <c r="H17" s="215"/>
      <c r="I17" s="206">
        <f t="shared" si="0"/>
        <v>-326086348</v>
      </c>
      <c r="J17" s="206"/>
      <c r="K17" s="207">
        <v>5242337</v>
      </c>
      <c r="L17" s="206"/>
      <c r="M17" s="206">
        <v>15045875697</v>
      </c>
      <c r="N17" s="215"/>
      <c r="O17" s="206">
        <v>-19241156444</v>
      </c>
      <c r="P17" s="206"/>
      <c r="Q17" s="206">
        <f t="shared" si="1"/>
        <v>-4195280747</v>
      </c>
    </row>
    <row r="18" spans="1:17" ht="21.75">
      <c r="A18" s="214" t="s">
        <v>107</v>
      </c>
      <c r="B18" s="215"/>
      <c r="C18" s="206">
        <v>162829</v>
      </c>
      <c r="D18" s="215"/>
      <c r="E18" s="206">
        <v>620249345</v>
      </c>
      <c r="F18" s="207"/>
      <c r="G18" s="206">
        <v>-641906965</v>
      </c>
      <c r="H18" s="215"/>
      <c r="I18" s="206">
        <f t="shared" si="0"/>
        <v>-21657620</v>
      </c>
      <c r="J18" s="206"/>
      <c r="K18" s="207">
        <v>3904590</v>
      </c>
      <c r="L18" s="206"/>
      <c r="M18" s="206">
        <v>16102836856</v>
      </c>
      <c r="N18" s="215"/>
      <c r="O18" s="206">
        <v>-15128211267</v>
      </c>
      <c r="P18" s="206"/>
      <c r="Q18" s="206">
        <f t="shared" si="1"/>
        <v>974625589</v>
      </c>
    </row>
    <row r="19" spans="1:17" ht="21.75">
      <c r="A19" s="214" t="s">
        <v>115</v>
      </c>
      <c r="B19" s="215"/>
      <c r="C19" s="206">
        <v>267615</v>
      </c>
      <c r="D19" s="215"/>
      <c r="E19" s="206">
        <v>16063579224</v>
      </c>
      <c r="F19" s="207"/>
      <c r="G19" s="206">
        <v>-13105563114</v>
      </c>
      <c r="H19" s="215"/>
      <c r="I19" s="206">
        <f t="shared" si="0"/>
        <v>2958016110</v>
      </c>
      <c r="J19" s="206"/>
      <c r="K19" s="207">
        <v>947838</v>
      </c>
      <c r="L19" s="206"/>
      <c r="M19" s="206">
        <v>52115335422</v>
      </c>
      <c r="N19" s="215"/>
      <c r="O19" s="206">
        <v>-46341555465</v>
      </c>
      <c r="P19" s="206"/>
      <c r="Q19" s="206">
        <f t="shared" si="1"/>
        <v>5773779957</v>
      </c>
    </row>
    <row r="20" spans="1:17" ht="21.75">
      <c r="A20" s="214" t="s">
        <v>90</v>
      </c>
      <c r="B20" s="215"/>
      <c r="C20" s="206">
        <v>211442</v>
      </c>
      <c r="D20" s="215"/>
      <c r="E20" s="206">
        <v>867955536</v>
      </c>
      <c r="F20" s="207"/>
      <c r="G20" s="206">
        <v>-1206538912</v>
      </c>
      <c r="H20" s="215"/>
      <c r="I20" s="206">
        <f t="shared" si="0"/>
        <v>-338583376</v>
      </c>
      <c r="J20" s="206"/>
      <c r="K20" s="207">
        <v>5583307</v>
      </c>
      <c r="L20" s="206"/>
      <c r="M20" s="206">
        <v>26209738425</v>
      </c>
      <c r="N20" s="215"/>
      <c r="O20" s="206">
        <v>-32245772774</v>
      </c>
      <c r="P20" s="206"/>
      <c r="Q20" s="206">
        <f t="shared" si="1"/>
        <v>-6036034349</v>
      </c>
    </row>
    <row r="21" spans="1:17" ht="21.75">
      <c r="A21" s="214" t="s">
        <v>174</v>
      </c>
      <c r="B21" s="215"/>
      <c r="C21" s="206">
        <v>36119</v>
      </c>
      <c r="D21" s="215"/>
      <c r="E21" s="206">
        <v>151355779</v>
      </c>
      <c r="F21" s="207"/>
      <c r="G21" s="206">
        <v>-248033256</v>
      </c>
      <c r="H21" s="215"/>
      <c r="I21" s="206">
        <f t="shared" si="0"/>
        <v>-96677477</v>
      </c>
      <c r="J21" s="206"/>
      <c r="K21" s="207">
        <v>26521302</v>
      </c>
      <c r="L21" s="206"/>
      <c r="M21" s="206">
        <v>120388794631</v>
      </c>
      <c r="N21" s="215"/>
      <c r="O21" s="206">
        <v>-182203262916</v>
      </c>
      <c r="P21" s="206"/>
      <c r="Q21" s="206">
        <f t="shared" si="1"/>
        <v>-61814468285</v>
      </c>
    </row>
    <row r="22" spans="1:17" ht="21.75">
      <c r="A22" s="214" t="s">
        <v>235</v>
      </c>
      <c r="B22" s="215"/>
      <c r="C22" s="206">
        <v>188126</v>
      </c>
      <c r="D22" s="215"/>
      <c r="E22" s="206">
        <v>753728314</v>
      </c>
      <c r="F22" s="207"/>
      <c r="G22" s="206">
        <v>-997843932</v>
      </c>
      <c r="H22" s="215"/>
      <c r="I22" s="206">
        <f t="shared" si="0"/>
        <v>-244115618</v>
      </c>
      <c r="J22" s="206"/>
      <c r="K22" s="207">
        <v>2665289</v>
      </c>
      <c r="L22" s="206"/>
      <c r="M22" s="206">
        <v>11915629598</v>
      </c>
      <c r="N22" s="215"/>
      <c r="O22" s="206">
        <v>-29274584077</v>
      </c>
      <c r="P22" s="206"/>
      <c r="Q22" s="206">
        <f t="shared" si="1"/>
        <v>-17358954479</v>
      </c>
    </row>
    <row r="23" spans="1:17" ht="21.75">
      <c r="A23" s="214" t="s">
        <v>211</v>
      </c>
      <c r="B23" s="215"/>
      <c r="C23" s="206">
        <v>0</v>
      </c>
      <c r="D23" s="215"/>
      <c r="E23" s="206">
        <v>0</v>
      </c>
      <c r="F23" s="207"/>
      <c r="G23" s="206">
        <v>0</v>
      </c>
      <c r="H23" s="215"/>
      <c r="I23" s="206">
        <f t="shared" si="0"/>
        <v>0</v>
      </c>
      <c r="J23" s="206"/>
      <c r="K23" s="207">
        <v>944167</v>
      </c>
      <c r="L23" s="206"/>
      <c r="M23" s="206">
        <v>5374624870</v>
      </c>
      <c r="N23" s="215"/>
      <c r="O23" s="206">
        <v>-8568406968</v>
      </c>
      <c r="P23" s="206"/>
      <c r="Q23" s="206">
        <f t="shared" si="1"/>
        <v>-3193782098</v>
      </c>
    </row>
    <row r="24" spans="1:17" ht="21.75">
      <c r="A24" s="214" t="s">
        <v>97</v>
      </c>
      <c r="B24" s="215"/>
      <c r="C24" s="206">
        <v>1792138</v>
      </c>
      <c r="D24" s="215"/>
      <c r="E24" s="206">
        <v>9993759392</v>
      </c>
      <c r="F24" s="207"/>
      <c r="G24" s="206">
        <v>-11751051887</v>
      </c>
      <c r="H24" s="215"/>
      <c r="I24" s="206">
        <f t="shared" si="0"/>
        <v>-1757292495</v>
      </c>
      <c r="J24" s="206"/>
      <c r="K24" s="207">
        <v>3078494</v>
      </c>
      <c r="L24" s="206"/>
      <c r="M24" s="206">
        <v>18982636707</v>
      </c>
      <c r="N24" s="215"/>
      <c r="O24" s="206">
        <v>-21870036530</v>
      </c>
      <c r="P24" s="206"/>
      <c r="Q24" s="206">
        <f t="shared" si="1"/>
        <v>-2887399823</v>
      </c>
    </row>
    <row r="25" spans="1:17" ht="21.75">
      <c r="A25" s="214" t="s">
        <v>287</v>
      </c>
      <c r="B25" s="215"/>
      <c r="C25" s="206">
        <v>28886</v>
      </c>
      <c r="D25" s="215"/>
      <c r="E25" s="206">
        <v>494270761</v>
      </c>
      <c r="F25" s="207"/>
      <c r="G25" s="206">
        <v>-476806973</v>
      </c>
      <c r="H25" s="215"/>
      <c r="I25" s="206">
        <f t="shared" si="0"/>
        <v>17463788</v>
      </c>
      <c r="J25" s="206"/>
      <c r="K25" s="207">
        <v>455931</v>
      </c>
      <c r="L25" s="206"/>
      <c r="M25" s="206">
        <v>7235080867</v>
      </c>
      <c r="N25" s="215"/>
      <c r="O25" s="206">
        <v>-7549667241</v>
      </c>
      <c r="P25" s="206"/>
      <c r="Q25" s="206">
        <f t="shared" si="1"/>
        <v>-314586374</v>
      </c>
    </row>
    <row r="26" spans="1:17" ht="21.75">
      <c r="A26" s="214" t="s">
        <v>258</v>
      </c>
      <c r="B26" s="215"/>
      <c r="C26" s="206">
        <v>36988</v>
      </c>
      <c r="D26" s="215"/>
      <c r="E26" s="206">
        <v>523926064</v>
      </c>
      <c r="F26" s="207"/>
      <c r="G26" s="206">
        <v>-496911458</v>
      </c>
      <c r="H26" s="215"/>
      <c r="I26" s="206">
        <f t="shared" si="0"/>
        <v>27014606</v>
      </c>
      <c r="J26" s="206"/>
      <c r="K26" s="207">
        <v>599838</v>
      </c>
      <c r="L26" s="206"/>
      <c r="M26" s="206">
        <v>9795025580</v>
      </c>
      <c r="N26" s="215"/>
      <c r="O26" s="206">
        <v>-8710430247</v>
      </c>
      <c r="P26" s="206"/>
      <c r="Q26" s="206">
        <f t="shared" si="1"/>
        <v>1084595333</v>
      </c>
    </row>
    <row r="27" spans="1:17" ht="21.75">
      <c r="A27" s="214" t="s">
        <v>278</v>
      </c>
      <c r="B27" s="215"/>
      <c r="C27" s="206">
        <v>408759</v>
      </c>
      <c r="D27" s="215"/>
      <c r="E27" s="206">
        <v>16181139906</v>
      </c>
      <c r="F27" s="207"/>
      <c r="G27" s="206">
        <v>-14138723951</v>
      </c>
      <c r="H27" s="215"/>
      <c r="I27" s="206">
        <f t="shared" si="0"/>
        <v>2042415955</v>
      </c>
      <c r="J27" s="206"/>
      <c r="K27" s="207">
        <v>905603</v>
      </c>
      <c r="L27" s="206"/>
      <c r="M27" s="206">
        <v>37917220829</v>
      </c>
      <c r="N27" s="215"/>
      <c r="O27" s="206">
        <v>-31288745466</v>
      </c>
      <c r="P27" s="206"/>
      <c r="Q27" s="206">
        <f t="shared" si="1"/>
        <v>6628475363</v>
      </c>
    </row>
    <row r="28" spans="1:17" ht="21.75">
      <c r="A28" s="214" t="s">
        <v>286</v>
      </c>
      <c r="B28" s="215"/>
      <c r="C28" s="206">
        <v>21506</v>
      </c>
      <c r="D28" s="215"/>
      <c r="E28" s="206">
        <v>647698963</v>
      </c>
      <c r="F28" s="207"/>
      <c r="G28" s="206">
        <v>-597376465</v>
      </c>
      <c r="H28" s="215"/>
      <c r="I28" s="206">
        <f t="shared" si="0"/>
        <v>50322498</v>
      </c>
      <c r="J28" s="206"/>
      <c r="K28" s="207">
        <v>698437</v>
      </c>
      <c r="L28" s="206"/>
      <c r="M28" s="206">
        <v>21153911619</v>
      </c>
      <c r="N28" s="215"/>
      <c r="O28" s="206">
        <v>-19341154570</v>
      </c>
      <c r="P28" s="206"/>
      <c r="Q28" s="206">
        <f t="shared" si="1"/>
        <v>1812757049</v>
      </c>
    </row>
    <row r="29" spans="1:17" ht="21.75">
      <c r="A29" s="214" t="s">
        <v>152</v>
      </c>
      <c r="B29" s="215"/>
      <c r="C29" s="206">
        <v>17392</v>
      </c>
      <c r="D29" s="215"/>
      <c r="E29" s="206">
        <v>488443325</v>
      </c>
      <c r="F29" s="207"/>
      <c r="G29" s="206">
        <v>-593951187</v>
      </c>
      <c r="H29" s="215"/>
      <c r="I29" s="206">
        <f t="shared" si="0"/>
        <v>-105507862</v>
      </c>
      <c r="J29" s="206"/>
      <c r="K29" s="207">
        <v>1342286</v>
      </c>
      <c r="L29" s="206"/>
      <c r="M29" s="206">
        <v>40883303869</v>
      </c>
      <c r="N29" s="215"/>
      <c r="O29" s="206">
        <v>-46207400957</v>
      </c>
      <c r="P29" s="206"/>
      <c r="Q29" s="206">
        <f t="shared" si="1"/>
        <v>-5324097088</v>
      </c>
    </row>
    <row r="30" spans="1:17" ht="21.75">
      <c r="A30" s="214" t="s">
        <v>270</v>
      </c>
      <c r="B30" s="215"/>
      <c r="C30" s="206">
        <v>9833</v>
      </c>
      <c r="D30" s="215"/>
      <c r="E30" s="206">
        <v>118271377</v>
      </c>
      <c r="F30" s="207"/>
      <c r="G30" s="206">
        <v>-147936600</v>
      </c>
      <c r="H30" s="215"/>
      <c r="I30" s="206">
        <f t="shared" si="0"/>
        <v>-29665223</v>
      </c>
      <c r="J30" s="206"/>
      <c r="K30" s="207">
        <v>2912608</v>
      </c>
      <c r="L30" s="206"/>
      <c r="M30" s="206">
        <v>36090745512</v>
      </c>
      <c r="N30" s="215"/>
      <c r="O30" s="206">
        <v>-44665514650</v>
      </c>
      <c r="P30" s="206"/>
      <c r="Q30" s="206">
        <f t="shared" si="1"/>
        <v>-8574769138</v>
      </c>
    </row>
    <row r="31" spans="1:17" ht="21.75">
      <c r="A31" s="214" t="s">
        <v>250</v>
      </c>
      <c r="B31" s="215"/>
      <c r="C31" s="206">
        <v>36397</v>
      </c>
      <c r="D31" s="215"/>
      <c r="E31" s="206">
        <v>183926192</v>
      </c>
      <c r="F31" s="207"/>
      <c r="G31" s="206">
        <v>-258415341</v>
      </c>
      <c r="H31" s="215"/>
      <c r="I31" s="206">
        <f t="shared" si="0"/>
        <v>-74489149</v>
      </c>
      <c r="J31" s="206"/>
      <c r="K31" s="207">
        <v>603045</v>
      </c>
      <c r="L31" s="206"/>
      <c r="M31" s="206">
        <v>3390590301</v>
      </c>
      <c r="N31" s="215"/>
      <c r="O31" s="206">
        <v>-4303444349</v>
      </c>
      <c r="P31" s="206"/>
      <c r="Q31" s="206">
        <f t="shared" si="1"/>
        <v>-912854048</v>
      </c>
    </row>
    <row r="32" spans="1:17" ht="21.75">
      <c r="A32" s="214" t="s">
        <v>148</v>
      </c>
      <c r="B32" s="215"/>
      <c r="C32" s="206">
        <v>50678</v>
      </c>
      <c r="D32" s="215"/>
      <c r="E32" s="206">
        <v>318539834</v>
      </c>
      <c r="F32" s="207"/>
      <c r="G32" s="206">
        <v>-319821323</v>
      </c>
      <c r="H32" s="215"/>
      <c r="I32" s="206">
        <f t="shared" si="0"/>
        <v>-1281489</v>
      </c>
      <c r="J32" s="206"/>
      <c r="K32" s="207">
        <v>2037150</v>
      </c>
      <c r="L32" s="206"/>
      <c r="M32" s="206">
        <v>14359294643</v>
      </c>
      <c r="N32" s="215"/>
      <c r="O32" s="206">
        <v>-12916683809</v>
      </c>
      <c r="P32" s="206"/>
      <c r="Q32" s="206">
        <f t="shared" si="1"/>
        <v>1442610834</v>
      </c>
    </row>
    <row r="33" spans="1:17" ht="21.75">
      <c r="A33" s="214" t="s">
        <v>133</v>
      </c>
      <c r="B33" s="215"/>
      <c r="C33" s="206">
        <v>0</v>
      </c>
      <c r="D33" s="215"/>
      <c r="E33" s="206">
        <v>0</v>
      </c>
      <c r="F33" s="207"/>
      <c r="G33" s="206">
        <v>0</v>
      </c>
      <c r="H33" s="215"/>
      <c r="I33" s="206">
        <f t="shared" si="0"/>
        <v>0</v>
      </c>
      <c r="J33" s="206"/>
      <c r="K33" s="207">
        <v>2839045</v>
      </c>
      <c r="L33" s="206"/>
      <c r="M33" s="206">
        <v>48107894827</v>
      </c>
      <c r="N33" s="215"/>
      <c r="O33" s="206">
        <v>-40873139623</v>
      </c>
      <c r="P33" s="206"/>
      <c r="Q33" s="206">
        <f t="shared" si="1"/>
        <v>7234755204</v>
      </c>
    </row>
    <row r="34" spans="1:17" ht="21.75">
      <c r="A34" s="214" t="s">
        <v>228</v>
      </c>
      <c r="B34" s="215"/>
      <c r="C34" s="206">
        <v>139494</v>
      </c>
      <c r="D34" s="215"/>
      <c r="E34" s="206">
        <v>483913581</v>
      </c>
      <c r="F34" s="207"/>
      <c r="G34" s="206">
        <v>-571165492</v>
      </c>
      <c r="H34" s="215"/>
      <c r="I34" s="206">
        <f t="shared" si="0"/>
        <v>-87251911</v>
      </c>
      <c r="J34" s="206"/>
      <c r="K34" s="207">
        <v>2231511</v>
      </c>
      <c r="L34" s="206"/>
      <c r="M34" s="206">
        <v>7850884589</v>
      </c>
      <c r="N34" s="215"/>
      <c r="O34" s="206">
        <v>-9345799704</v>
      </c>
      <c r="P34" s="206"/>
      <c r="Q34" s="206">
        <f t="shared" si="1"/>
        <v>-1494915115</v>
      </c>
    </row>
    <row r="35" spans="1:17" ht="21.75">
      <c r="A35" s="214" t="s">
        <v>155</v>
      </c>
      <c r="B35" s="215"/>
      <c r="C35" s="206">
        <v>18372</v>
      </c>
      <c r="D35" s="215"/>
      <c r="E35" s="206">
        <v>844567705</v>
      </c>
      <c r="F35" s="207"/>
      <c r="G35" s="206">
        <v>-822671326</v>
      </c>
      <c r="H35" s="215"/>
      <c r="I35" s="206">
        <f t="shared" si="0"/>
        <v>21896379</v>
      </c>
      <c r="J35" s="206"/>
      <c r="K35" s="207">
        <v>509865</v>
      </c>
      <c r="L35" s="206"/>
      <c r="M35" s="206">
        <v>22695462073</v>
      </c>
      <c r="N35" s="215"/>
      <c r="O35" s="206">
        <v>-22828849891</v>
      </c>
      <c r="P35" s="206"/>
      <c r="Q35" s="206">
        <f t="shared" si="1"/>
        <v>-133387818</v>
      </c>
    </row>
    <row r="36" spans="1:17" ht="21.75">
      <c r="A36" s="214" t="s">
        <v>205</v>
      </c>
      <c r="B36" s="215"/>
      <c r="C36" s="206">
        <v>130787</v>
      </c>
      <c r="D36" s="215"/>
      <c r="E36" s="206">
        <v>529495530</v>
      </c>
      <c r="F36" s="207"/>
      <c r="G36" s="206">
        <v>-501446181</v>
      </c>
      <c r="H36" s="215"/>
      <c r="I36" s="206">
        <f t="shared" si="0"/>
        <v>28049349</v>
      </c>
      <c r="J36" s="206"/>
      <c r="K36" s="207">
        <v>3191483</v>
      </c>
      <c r="L36" s="206"/>
      <c r="M36" s="206">
        <v>14883063585</v>
      </c>
      <c r="N36" s="215"/>
      <c r="O36" s="206">
        <v>-13306181805</v>
      </c>
      <c r="P36" s="206"/>
      <c r="Q36" s="206">
        <f t="shared" si="1"/>
        <v>1576881780</v>
      </c>
    </row>
    <row r="37" spans="1:17" ht="21.75">
      <c r="A37" s="214" t="s">
        <v>196</v>
      </c>
      <c r="B37" s="215"/>
      <c r="C37" s="206">
        <v>61351</v>
      </c>
      <c r="D37" s="215"/>
      <c r="E37" s="206">
        <v>495101011</v>
      </c>
      <c r="F37" s="207"/>
      <c r="G37" s="206">
        <v>-463279853</v>
      </c>
      <c r="H37" s="215"/>
      <c r="I37" s="206">
        <f t="shared" si="0"/>
        <v>31821158</v>
      </c>
      <c r="J37" s="206"/>
      <c r="K37" s="207">
        <v>3191365</v>
      </c>
      <c r="L37" s="206"/>
      <c r="M37" s="206">
        <v>25707987394</v>
      </c>
      <c r="N37" s="215"/>
      <c r="O37" s="206">
        <v>-24085064015</v>
      </c>
      <c r="P37" s="206"/>
      <c r="Q37" s="206">
        <f t="shared" si="1"/>
        <v>1622923379</v>
      </c>
    </row>
    <row r="38" spans="1:17" ht="21.75">
      <c r="A38" s="214" t="s">
        <v>158</v>
      </c>
      <c r="B38" s="215"/>
      <c r="C38" s="206">
        <v>261882</v>
      </c>
      <c r="D38" s="215"/>
      <c r="E38" s="206">
        <v>2827377465</v>
      </c>
      <c r="F38" s="207"/>
      <c r="G38" s="206">
        <v>-2669071678</v>
      </c>
      <c r="H38" s="215"/>
      <c r="I38" s="206">
        <f t="shared" si="0"/>
        <v>158305787</v>
      </c>
      <c r="J38" s="206"/>
      <c r="K38" s="207">
        <v>1971014</v>
      </c>
      <c r="L38" s="206"/>
      <c r="M38" s="206">
        <v>21221011216</v>
      </c>
      <c r="N38" s="215"/>
      <c r="O38" s="206">
        <v>-19989685802</v>
      </c>
      <c r="P38" s="206"/>
      <c r="Q38" s="206">
        <f t="shared" si="1"/>
        <v>1231325414</v>
      </c>
    </row>
    <row r="39" spans="1:17" ht="21.75">
      <c r="A39" s="214" t="s">
        <v>99</v>
      </c>
      <c r="B39" s="215"/>
      <c r="C39" s="206">
        <v>271945</v>
      </c>
      <c r="D39" s="215"/>
      <c r="E39" s="206">
        <v>614239695</v>
      </c>
      <c r="F39" s="207"/>
      <c r="G39" s="206">
        <v>-787815187</v>
      </c>
      <c r="H39" s="215"/>
      <c r="I39" s="206">
        <f t="shared" si="0"/>
        <v>-173575492</v>
      </c>
      <c r="J39" s="206"/>
      <c r="K39" s="207">
        <v>3835466</v>
      </c>
      <c r="L39" s="206"/>
      <c r="M39" s="206">
        <v>9557549874</v>
      </c>
      <c r="N39" s="215"/>
      <c r="O39" s="206">
        <v>-12000904260</v>
      </c>
      <c r="P39" s="206"/>
      <c r="Q39" s="206">
        <f t="shared" si="1"/>
        <v>-2443354386</v>
      </c>
    </row>
    <row r="40" spans="1:17" ht="21.75">
      <c r="A40" s="214" t="s">
        <v>139</v>
      </c>
      <c r="B40" s="215"/>
      <c r="C40" s="206">
        <v>123480</v>
      </c>
      <c r="D40" s="215"/>
      <c r="E40" s="206">
        <v>571800798</v>
      </c>
      <c r="F40" s="207"/>
      <c r="G40" s="206">
        <v>-613586261</v>
      </c>
      <c r="H40" s="215"/>
      <c r="I40" s="206">
        <f t="shared" si="0"/>
        <v>-41785463</v>
      </c>
      <c r="J40" s="206"/>
      <c r="K40" s="207">
        <v>1733602</v>
      </c>
      <c r="L40" s="206"/>
      <c r="M40" s="206">
        <v>9327601751</v>
      </c>
      <c r="N40" s="215"/>
      <c r="O40" s="206">
        <v>-9844413668</v>
      </c>
      <c r="P40" s="206"/>
      <c r="Q40" s="206">
        <f t="shared" si="1"/>
        <v>-516811917</v>
      </c>
    </row>
    <row r="41" spans="1:17" ht="21.75">
      <c r="A41" s="214" t="s">
        <v>176</v>
      </c>
      <c r="B41" s="215"/>
      <c r="C41" s="206">
        <v>42853</v>
      </c>
      <c r="D41" s="215"/>
      <c r="E41" s="206">
        <v>1343113486</v>
      </c>
      <c r="F41" s="207"/>
      <c r="G41" s="206">
        <v>-1205465785</v>
      </c>
      <c r="H41" s="215"/>
      <c r="I41" s="206">
        <f t="shared" si="0"/>
        <v>137647701</v>
      </c>
      <c r="J41" s="206"/>
      <c r="K41" s="207">
        <v>2107563</v>
      </c>
      <c r="L41" s="206"/>
      <c r="M41" s="206">
        <v>67114211904</v>
      </c>
      <c r="N41" s="215"/>
      <c r="O41" s="206">
        <v>-58950455391</v>
      </c>
      <c r="P41" s="206"/>
      <c r="Q41" s="206">
        <f t="shared" si="1"/>
        <v>8163756513</v>
      </c>
    </row>
    <row r="42" spans="1:17" ht="21.75">
      <c r="A42" s="214" t="s">
        <v>226</v>
      </c>
      <c r="B42" s="215"/>
      <c r="C42" s="206">
        <v>61851</v>
      </c>
      <c r="D42" s="215"/>
      <c r="E42" s="206">
        <v>697193779</v>
      </c>
      <c r="F42" s="207"/>
      <c r="G42" s="206">
        <v>-718953376</v>
      </c>
      <c r="H42" s="215"/>
      <c r="I42" s="206">
        <f t="shared" si="0"/>
        <v>-21759597</v>
      </c>
      <c r="J42" s="206"/>
      <c r="K42" s="207">
        <v>2169873</v>
      </c>
      <c r="L42" s="206"/>
      <c r="M42" s="206">
        <v>26668746412</v>
      </c>
      <c r="N42" s="215"/>
      <c r="O42" s="206">
        <v>-24098104145</v>
      </c>
      <c r="P42" s="206"/>
      <c r="Q42" s="206">
        <f t="shared" si="1"/>
        <v>2570642267</v>
      </c>
    </row>
    <row r="43" spans="1:17" ht="21.75">
      <c r="A43" s="214" t="s">
        <v>267</v>
      </c>
      <c r="B43" s="215"/>
      <c r="C43" s="206">
        <v>4733</v>
      </c>
      <c r="D43" s="215"/>
      <c r="E43" s="206">
        <v>36035862</v>
      </c>
      <c r="F43" s="207"/>
      <c r="G43" s="206">
        <v>-32997468</v>
      </c>
      <c r="H43" s="215"/>
      <c r="I43" s="206">
        <f t="shared" si="0"/>
        <v>3038394</v>
      </c>
      <c r="J43" s="206"/>
      <c r="K43" s="207">
        <v>59151</v>
      </c>
      <c r="L43" s="206"/>
      <c r="M43" s="206">
        <v>680438353</v>
      </c>
      <c r="N43" s="215"/>
      <c r="O43" s="206">
        <v>-601191371</v>
      </c>
      <c r="P43" s="206"/>
      <c r="Q43" s="206">
        <f t="shared" si="1"/>
        <v>79246982</v>
      </c>
    </row>
    <row r="44" spans="1:17" ht="21.75">
      <c r="A44" s="214" t="s">
        <v>249</v>
      </c>
      <c r="B44" s="215"/>
      <c r="C44" s="206">
        <v>25820</v>
      </c>
      <c r="D44" s="215"/>
      <c r="E44" s="206">
        <v>255728560</v>
      </c>
      <c r="F44" s="207"/>
      <c r="G44" s="206">
        <v>-330125336</v>
      </c>
      <c r="H44" s="215"/>
      <c r="I44" s="206">
        <f t="shared" si="0"/>
        <v>-74396776</v>
      </c>
      <c r="J44" s="206"/>
      <c r="K44" s="207">
        <v>3737625</v>
      </c>
      <c r="L44" s="206"/>
      <c r="M44" s="206">
        <v>41104212126</v>
      </c>
      <c r="N44" s="215"/>
      <c r="O44" s="206">
        <v>-47809669507</v>
      </c>
      <c r="P44" s="206"/>
      <c r="Q44" s="206">
        <f t="shared" si="1"/>
        <v>-6705457381</v>
      </c>
    </row>
    <row r="45" spans="1:17" ht="21.75">
      <c r="A45" s="214" t="s">
        <v>96</v>
      </c>
      <c r="B45" s="215"/>
      <c r="C45" s="206">
        <v>8438</v>
      </c>
      <c r="D45" s="215"/>
      <c r="E45" s="206">
        <v>44413259</v>
      </c>
      <c r="F45" s="207"/>
      <c r="G45" s="206">
        <v>-41411348</v>
      </c>
      <c r="H45" s="215"/>
      <c r="I45" s="206">
        <f t="shared" si="0"/>
        <v>3001911</v>
      </c>
      <c r="J45" s="206"/>
      <c r="K45" s="207">
        <v>14072701</v>
      </c>
      <c r="L45" s="206"/>
      <c r="M45" s="206">
        <v>80526639525</v>
      </c>
      <c r="N45" s="215"/>
      <c r="O45" s="206">
        <v>-69206339837</v>
      </c>
      <c r="P45" s="206"/>
      <c r="Q45" s="206">
        <f t="shared" si="1"/>
        <v>11320299688</v>
      </c>
    </row>
    <row r="46" spans="1:17" ht="21.75">
      <c r="A46" s="214" t="s">
        <v>182</v>
      </c>
      <c r="B46" s="215"/>
      <c r="C46" s="206">
        <v>127671</v>
      </c>
      <c r="D46" s="215"/>
      <c r="E46" s="206">
        <v>334007718</v>
      </c>
      <c r="F46" s="207"/>
      <c r="G46" s="206">
        <v>-372891305</v>
      </c>
      <c r="H46" s="215"/>
      <c r="I46" s="206">
        <f t="shared" si="0"/>
        <v>-38883587</v>
      </c>
      <c r="J46" s="206"/>
      <c r="K46" s="207">
        <v>6443421</v>
      </c>
      <c r="L46" s="206"/>
      <c r="M46" s="206">
        <v>18324894384</v>
      </c>
      <c r="N46" s="215"/>
      <c r="O46" s="206">
        <v>-18854388345</v>
      </c>
      <c r="P46" s="206"/>
      <c r="Q46" s="206">
        <f t="shared" si="1"/>
        <v>-529493961</v>
      </c>
    </row>
    <row r="47" spans="1:17" ht="21.75">
      <c r="A47" s="214" t="s">
        <v>210</v>
      </c>
      <c r="B47" s="215"/>
      <c r="C47" s="206">
        <v>1827125</v>
      </c>
      <c r="D47" s="215"/>
      <c r="E47" s="206">
        <v>17029450864</v>
      </c>
      <c r="F47" s="207"/>
      <c r="G47" s="206">
        <v>-14036754268</v>
      </c>
      <c r="H47" s="215"/>
      <c r="I47" s="206">
        <f t="shared" si="0"/>
        <v>2992696596</v>
      </c>
      <c r="J47" s="206"/>
      <c r="K47" s="207">
        <v>4418510</v>
      </c>
      <c r="L47" s="206"/>
      <c r="M47" s="206">
        <v>37068348116</v>
      </c>
      <c r="N47" s="215"/>
      <c r="O47" s="206">
        <v>-33918295007</v>
      </c>
      <c r="P47" s="206"/>
      <c r="Q47" s="206">
        <f t="shared" si="1"/>
        <v>3150053109</v>
      </c>
    </row>
    <row r="48" spans="1:17" ht="21.75">
      <c r="A48" s="214" t="s">
        <v>186</v>
      </c>
      <c r="B48" s="215"/>
      <c r="C48" s="206">
        <v>0</v>
      </c>
      <c r="D48" s="215"/>
      <c r="E48" s="206">
        <v>0</v>
      </c>
      <c r="F48" s="207"/>
      <c r="G48" s="206">
        <v>0</v>
      </c>
      <c r="H48" s="215"/>
      <c r="I48" s="206">
        <f t="shared" si="0"/>
        <v>0</v>
      </c>
      <c r="J48" s="206"/>
      <c r="K48" s="207">
        <v>807746</v>
      </c>
      <c r="L48" s="206"/>
      <c r="M48" s="206">
        <v>16863209871</v>
      </c>
      <c r="N48" s="215"/>
      <c r="O48" s="206">
        <v>-15836630336</v>
      </c>
      <c r="P48" s="206"/>
      <c r="Q48" s="206">
        <f t="shared" si="1"/>
        <v>1026579535</v>
      </c>
    </row>
    <row r="49" spans="1:17" ht="21.75">
      <c r="A49" s="214" t="s">
        <v>128</v>
      </c>
      <c r="B49" s="215"/>
      <c r="C49" s="206">
        <v>0</v>
      </c>
      <c r="D49" s="215"/>
      <c r="E49" s="206">
        <v>0</v>
      </c>
      <c r="F49" s="207"/>
      <c r="G49" s="206">
        <v>0</v>
      </c>
      <c r="H49" s="215"/>
      <c r="I49" s="206">
        <f t="shared" si="0"/>
        <v>0</v>
      </c>
      <c r="J49" s="206"/>
      <c r="K49" s="207">
        <v>11677224</v>
      </c>
      <c r="L49" s="206"/>
      <c r="M49" s="206">
        <v>96086141195</v>
      </c>
      <c r="N49" s="215"/>
      <c r="O49" s="206">
        <v>-70311012406</v>
      </c>
      <c r="P49" s="206"/>
      <c r="Q49" s="206">
        <f t="shared" si="1"/>
        <v>25775128789</v>
      </c>
    </row>
    <row r="50" spans="1:17" ht="21.75">
      <c r="A50" s="214" t="s">
        <v>135</v>
      </c>
      <c r="B50" s="215"/>
      <c r="C50" s="206">
        <v>48142</v>
      </c>
      <c r="D50" s="215"/>
      <c r="E50" s="206">
        <v>248569732</v>
      </c>
      <c r="F50" s="207"/>
      <c r="G50" s="206">
        <v>-346907671</v>
      </c>
      <c r="H50" s="215"/>
      <c r="I50" s="206">
        <f t="shared" si="0"/>
        <v>-98337939</v>
      </c>
      <c r="J50" s="206"/>
      <c r="K50" s="207">
        <v>714150</v>
      </c>
      <c r="L50" s="206"/>
      <c r="M50" s="206">
        <v>5024251561</v>
      </c>
      <c r="N50" s="215"/>
      <c r="O50" s="206">
        <v>-6682741812</v>
      </c>
      <c r="P50" s="206"/>
      <c r="Q50" s="206">
        <f t="shared" si="1"/>
        <v>-1658490251</v>
      </c>
    </row>
    <row r="51" spans="1:17" ht="21.75">
      <c r="A51" s="214" t="s">
        <v>204</v>
      </c>
      <c r="B51" s="215"/>
      <c r="C51" s="206">
        <v>364882</v>
      </c>
      <c r="D51" s="215"/>
      <c r="E51" s="206">
        <v>629838498</v>
      </c>
      <c r="F51" s="207"/>
      <c r="G51" s="206">
        <v>-830633706</v>
      </c>
      <c r="H51" s="215"/>
      <c r="I51" s="206">
        <f t="shared" si="0"/>
        <v>-200795208</v>
      </c>
      <c r="J51" s="206"/>
      <c r="K51" s="207">
        <v>23668728</v>
      </c>
      <c r="L51" s="206"/>
      <c r="M51" s="206">
        <v>40290490789</v>
      </c>
      <c r="N51" s="215"/>
      <c r="O51" s="206">
        <v>-53921181735</v>
      </c>
      <c r="P51" s="206"/>
      <c r="Q51" s="206">
        <f t="shared" si="1"/>
        <v>-13630690946</v>
      </c>
    </row>
    <row r="52" spans="1:17" ht="21.75">
      <c r="A52" s="214" t="s">
        <v>285</v>
      </c>
      <c r="B52" s="215"/>
      <c r="C52" s="206">
        <v>75490</v>
      </c>
      <c r="D52" s="215"/>
      <c r="E52" s="206">
        <v>1363474356</v>
      </c>
      <c r="F52" s="207"/>
      <c r="G52" s="206">
        <v>-1350220006</v>
      </c>
      <c r="H52" s="215"/>
      <c r="I52" s="206">
        <f t="shared" si="0"/>
        <v>13254350</v>
      </c>
      <c r="J52" s="206"/>
      <c r="K52" s="207">
        <v>1201596</v>
      </c>
      <c r="L52" s="206"/>
      <c r="M52" s="206">
        <v>20203603372</v>
      </c>
      <c r="N52" s="215"/>
      <c r="O52" s="206">
        <v>-21499760197</v>
      </c>
      <c r="P52" s="206"/>
      <c r="Q52" s="206">
        <f t="shared" si="1"/>
        <v>-1296156825</v>
      </c>
    </row>
    <row r="53" spans="1:17" ht="21.75">
      <c r="A53" s="214" t="s">
        <v>105</v>
      </c>
      <c r="B53" s="215"/>
      <c r="C53" s="206">
        <v>16680</v>
      </c>
      <c r="D53" s="215"/>
      <c r="E53" s="206">
        <v>977511749</v>
      </c>
      <c r="F53" s="207"/>
      <c r="G53" s="206">
        <v>-1025192625</v>
      </c>
      <c r="H53" s="215"/>
      <c r="I53" s="206">
        <f t="shared" si="0"/>
        <v>-47680876</v>
      </c>
      <c r="J53" s="206"/>
      <c r="K53" s="207">
        <v>261481</v>
      </c>
      <c r="L53" s="206"/>
      <c r="M53" s="206">
        <v>16149597657</v>
      </c>
      <c r="N53" s="215"/>
      <c r="O53" s="206">
        <v>-16202067958</v>
      </c>
      <c r="P53" s="206"/>
      <c r="Q53" s="206">
        <f t="shared" si="1"/>
        <v>-52470301</v>
      </c>
    </row>
    <row r="54" spans="1:17" ht="21.75">
      <c r="A54" s="214" t="s">
        <v>119</v>
      </c>
      <c r="B54" s="215"/>
      <c r="C54" s="206">
        <v>8100</v>
      </c>
      <c r="D54" s="215"/>
      <c r="E54" s="206">
        <v>321440290</v>
      </c>
      <c r="F54" s="207"/>
      <c r="G54" s="206">
        <v>-195337550</v>
      </c>
      <c r="H54" s="215"/>
      <c r="I54" s="206">
        <f t="shared" si="0"/>
        <v>126102740</v>
      </c>
      <c r="J54" s="206"/>
      <c r="K54" s="207">
        <v>1481047</v>
      </c>
      <c r="L54" s="206"/>
      <c r="M54" s="206">
        <v>46096953144</v>
      </c>
      <c r="N54" s="215"/>
      <c r="O54" s="206">
        <v>-34900166648</v>
      </c>
      <c r="P54" s="206"/>
      <c r="Q54" s="206">
        <f t="shared" si="1"/>
        <v>11196786496</v>
      </c>
    </row>
    <row r="55" spans="1:17" ht="21.75">
      <c r="A55" s="214" t="s">
        <v>227</v>
      </c>
      <c r="B55" s="215"/>
      <c r="C55" s="206">
        <v>9092</v>
      </c>
      <c r="D55" s="215"/>
      <c r="E55" s="206">
        <v>168519453</v>
      </c>
      <c r="F55" s="207"/>
      <c r="G55" s="206">
        <v>-181080660</v>
      </c>
      <c r="H55" s="215"/>
      <c r="I55" s="206">
        <f t="shared" si="0"/>
        <v>-12561207</v>
      </c>
      <c r="J55" s="206"/>
      <c r="K55" s="207">
        <v>580736</v>
      </c>
      <c r="L55" s="206"/>
      <c r="M55" s="206">
        <v>10841125726</v>
      </c>
      <c r="N55" s="215"/>
      <c r="O55" s="206">
        <v>-11637658862</v>
      </c>
      <c r="P55" s="206"/>
      <c r="Q55" s="206">
        <f t="shared" si="1"/>
        <v>-796533136</v>
      </c>
    </row>
    <row r="56" spans="1:17" ht="21.75">
      <c r="A56" s="214" t="s">
        <v>251</v>
      </c>
      <c r="B56" s="215"/>
      <c r="C56" s="206">
        <v>72696</v>
      </c>
      <c r="D56" s="215"/>
      <c r="E56" s="206">
        <v>574781201</v>
      </c>
      <c r="F56" s="207"/>
      <c r="G56" s="206">
        <v>-902588413</v>
      </c>
      <c r="H56" s="215"/>
      <c r="I56" s="206">
        <f t="shared" si="0"/>
        <v>-327807212</v>
      </c>
      <c r="J56" s="206"/>
      <c r="K56" s="207">
        <v>1077075</v>
      </c>
      <c r="L56" s="206"/>
      <c r="M56" s="206">
        <v>9951607267</v>
      </c>
      <c r="N56" s="215"/>
      <c r="O56" s="206">
        <v>-13933467833</v>
      </c>
      <c r="P56" s="206"/>
      <c r="Q56" s="206">
        <f t="shared" si="1"/>
        <v>-3981860566</v>
      </c>
    </row>
    <row r="57" spans="1:17" ht="21.75">
      <c r="A57" s="214" t="s">
        <v>179</v>
      </c>
      <c r="B57" s="215"/>
      <c r="C57" s="206">
        <v>245037</v>
      </c>
      <c r="D57" s="215"/>
      <c r="E57" s="206">
        <v>11418248513</v>
      </c>
      <c r="F57" s="207"/>
      <c r="G57" s="206">
        <v>-13884886645</v>
      </c>
      <c r="H57" s="215"/>
      <c r="I57" s="206">
        <f t="shared" si="0"/>
        <v>-2466638132</v>
      </c>
      <c r="J57" s="206"/>
      <c r="K57" s="207">
        <v>2285850</v>
      </c>
      <c r="L57" s="206"/>
      <c r="M57" s="206">
        <v>101134621550</v>
      </c>
      <c r="N57" s="215"/>
      <c r="O57" s="206">
        <v>-129652210322</v>
      </c>
      <c r="P57" s="206"/>
      <c r="Q57" s="206">
        <f t="shared" si="1"/>
        <v>-28517588772</v>
      </c>
    </row>
    <row r="58" spans="1:17" ht="21.75">
      <c r="A58" s="214" t="s">
        <v>129</v>
      </c>
      <c r="B58" s="215"/>
      <c r="C58" s="206">
        <v>2024318</v>
      </c>
      <c r="D58" s="215"/>
      <c r="E58" s="206">
        <v>14818356402</v>
      </c>
      <c r="F58" s="207"/>
      <c r="G58" s="206">
        <v>-15388648683</v>
      </c>
      <c r="H58" s="215"/>
      <c r="I58" s="206">
        <f t="shared" si="0"/>
        <v>-570292281</v>
      </c>
      <c r="J58" s="206"/>
      <c r="K58" s="207">
        <v>3605051</v>
      </c>
      <c r="L58" s="206"/>
      <c r="M58" s="206">
        <v>25570871141</v>
      </c>
      <c r="N58" s="215"/>
      <c r="O58" s="206">
        <v>-27497365205</v>
      </c>
      <c r="P58" s="206"/>
      <c r="Q58" s="206">
        <f t="shared" si="1"/>
        <v>-1926494064</v>
      </c>
    </row>
    <row r="59" spans="1:17" ht="21.75">
      <c r="A59" s="214" t="s">
        <v>153</v>
      </c>
      <c r="B59" s="215"/>
      <c r="C59" s="206">
        <v>150594</v>
      </c>
      <c r="D59" s="215"/>
      <c r="E59" s="206">
        <v>827057012</v>
      </c>
      <c r="F59" s="207"/>
      <c r="G59" s="206">
        <v>-1020142644</v>
      </c>
      <c r="H59" s="215"/>
      <c r="I59" s="206">
        <f t="shared" si="0"/>
        <v>-193085632</v>
      </c>
      <c r="J59" s="206"/>
      <c r="K59" s="207">
        <v>3037027</v>
      </c>
      <c r="L59" s="206"/>
      <c r="M59" s="206">
        <v>17402846922</v>
      </c>
      <c r="N59" s="215"/>
      <c r="O59" s="206">
        <v>-20655491280</v>
      </c>
      <c r="P59" s="206"/>
      <c r="Q59" s="206">
        <f t="shared" si="1"/>
        <v>-3252644358</v>
      </c>
    </row>
    <row r="60" spans="1:17" ht="21.75">
      <c r="A60" s="214" t="s">
        <v>195</v>
      </c>
      <c r="B60" s="215"/>
      <c r="C60" s="206">
        <v>111606</v>
      </c>
      <c r="D60" s="215"/>
      <c r="E60" s="206">
        <v>503611769</v>
      </c>
      <c r="F60" s="207"/>
      <c r="G60" s="206">
        <v>-575959787</v>
      </c>
      <c r="H60" s="215"/>
      <c r="I60" s="206">
        <f t="shared" si="0"/>
        <v>-72348018</v>
      </c>
      <c r="J60" s="206"/>
      <c r="K60" s="207">
        <v>1415476</v>
      </c>
      <c r="L60" s="206"/>
      <c r="M60" s="206">
        <v>9345492093</v>
      </c>
      <c r="N60" s="215"/>
      <c r="O60" s="206">
        <v>-10131196982</v>
      </c>
      <c r="P60" s="206"/>
      <c r="Q60" s="206">
        <f t="shared" si="1"/>
        <v>-785704889</v>
      </c>
    </row>
    <row r="61" spans="1:17" ht="21.75">
      <c r="A61" s="214" t="s">
        <v>127</v>
      </c>
      <c r="B61" s="215"/>
      <c r="C61" s="206">
        <v>35991</v>
      </c>
      <c r="D61" s="215"/>
      <c r="E61" s="206">
        <v>534817291</v>
      </c>
      <c r="F61" s="207"/>
      <c r="G61" s="206">
        <v>-574456682</v>
      </c>
      <c r="H61" s="215"/>
      <c r="I61" s="206">
        <f t="shared" si="0"/>
        <v>-39639391</v>
      </c>
      <c r="J61" s="206"/>
      <c r="K61" s="207">
        <v>550451</v>
      </c>
      <c r="L61" s="206"/>
      <c r="M61" s="206">
        <v>8887483712</v>
      </c>
      <c r="N61" s="215"/>
      <c r="O61" s="206">
        <v>-8828135239</v>
      </c>
      <c r="P61" s="206"/>
      <c r="Q61" s="206">
        <f t="shared" si="1"/>
        <v>59348473</v>
      </c>
    </row>
    <row r="62" spans="1:17" ht="21.75">
      <c r="A62" s="214" t="s">
        <v>201</v>
      </c>
      <c r="B62" s="215"/>
      <c r="C62" s="206">
        <v>264061</v>
      </c>
      <c r="D62" s="215"/>
      <c r="E62" s="206">
        <v>901655402</v>
      </c>
      <c r="F62" s="207"/>
      <c r="G62" s="206">
        <v>-970811445</v>
      </c>
      <c r="H62" s="215"/>
      <c r="I62" s="206">
        <f t="shared" si="0"/>
        <v>-69156043</v>
      </c>
      <c r="J62" s="206"/>
      <c r="K62" s="207">
        <v>9328366</v>
      </c>
      <c r="L62" s="206"/>
      <c r="M62" s="206">
        <v>34482132630</v>
      </c>
      <c r="N62" s="215"/>
      <c r="O62" s="206">
        <v>-34887528583</v>
      </c>
      <c r="P62" s="206"/>
      <c r="Q62" s="206">
        <f t="shared" si="1"/>
        <v>-405395953</v>
      </c>
    </row>
    <row r="63" spans="1:17" ht="21.75">
      <c r="A63" s="214" t="s">
        <v>212</v>
      </c>
      <c r="B63" s="215"/>
      <c r="C63" s="206">
        <v>523981</v>
      </c>
      <c r="D63" s="215"/>
      <c r="E63" s="206">
        <v>1104911519</v>
      </c>
      <c r="F63" s="207"/>
      <c r="G63" s="206">
        <v>-1262650545</v>
      </c>
      <c r="H63" s="215"/>
      <c r="I63" s="206">
        <f t="shared" si="0"/>
        <v>-157739026</v>
      </c>
      <c r="J63" s="206"/>
      <c r="K63" s="207">
        <v>9065739</v>
      </c>
      <c r="L63" s="206"/>
      <c r="M63" s="206">
        <v>20471101108</v>
      </c>
      <c r="N63" s="215"/>
      <c r="O63" s="206">
        <v>-21894328961</v>
      </c>
      <c r="P63" s="206"/>
      <c r="Q63" s="206">
        <f t="shared" si="1"/>
        <v>-1423227853</v>
      </c>
    </row>
    <row r="64" spans="1:17" ht="21.75">
      <c r="A64" s="214" t="s">
        <v>193</v>
      </c>
      <c r="B64" s="215"/>
      <c r="C64" s="206">
        <v>247489</v>
      </c>
      <c r="D64" s="215"/>
      <c r="E64" s="206">
        <v>816310609</v>
      </c>
      <c r="F64" s="207"/>
      <c r="G64" s="206">
        <v>-774764900</v>
      </c>
      <c r="H64" s="215"/>
      <c r="I64" s="206">
        <f t="shared" si="0"/>
        <v>41545709</v>
      </c>
      <c r="J64" s="206"/>
      <c r="K64" s="207">
        <v>10372032</v>
      </c>
      <c r="L64" s="206"/>
      <c r="M64" s="206">
        <v>38688858974</v>
      </c>
      <c r="N64" s="215"/>
      <c r="O64" s="206">
        <v>-34409770205</v>
      </c>
      <c r="P64" s="206"/>
      <c r="Q64" s="206">
        <f t="shared" si="1"/>
        <v>4279088769</v>
      </c>
    </row>
    <row r="65" spans="1:17" ht="21.75">
      <c r="A65" s="214" t="s">
        <v>256</v>
      </c>
      <c r="B65" s="215"/>
      <c r="C65" s="206">
        <v>31782</v>
      </c>
      <c r="D65" s="215"/>
      <c r="E65" s="206">
        <v>239038740</v>
      </c>
      <c r="F65" s="207"/>
      <c r="G65" s="206">
        <v>-242265198</v>
      </c>
      <c r="H65" s="215"/>
      <c r="I65" s="206">
        <f t="shared" si="0"/>
        <v>-3226458</v>
      </c>
      <c r="J65" s="206"/>
      <c r="K65" s="207">
        <v>7663166</v>
      </c>
      <c r="L65" s="206"/>
      <c r="M65" s="206">
        <v>58335870413</v>
      </c>
      <c r="N65" s="215"/>
      <c r="O65" s="206">
        <v>-58485651499</v>
      </c>
      <c r="P65" s="206"/>
      <c r="Q65" s="206">
        <f t="shared" si="1"/>
        <v>-149781086</v>
      </c>
    </row>
    <row r="66" spans="1:17" ht="21.75">
      <c r="A66" s="214" t="s">
        <v>112</v>
      </c>
      <c r="B66" s="215"/>
      <c r="C66" s="206">
        <v>244122</v>
      </c>
      <c r="D66" s="215"/>
      <c r="E66" s="206">
        <v>465493574</v>
      </c>
      <c r="F66" s="207"/>
      <c r="G66" s="206">
        <v>-414512994</v>
      </c>
      <c r="H66" s="215"/>
      <c r="I66" s="206">
        <f t="shared" si="0"/>
        <v>50980580</v>
      </c>
      <c r="J66" s="206"/>
      <c r="K66" s="207">
        <v>6696339</v>
      </c>
      <c r="L66" s="206"/>
      <c r="M66" s="206">
        <v>14866052207</v>
      </c>
      <c r="N66" s="215"/>
      <c r="O66" s="206">
        <v>-13678731048</v>
      </c>
      <c r="P66" s="206"/>
      <c r="Q66" s="206">
        <f t="shared" si="1"/>
        <v>1187321159</v>
      </c>
    </row>
    <row r="67" spans="1:17" ht="21.75">
      <c r="A67" s="214" t="s">
        <v>110</v>
      </c>
      <c r="B67" s="215"/>
      <c r="C67" s="206">
        <v>99084</v>
      </c>
      <c r="D67" s="215"/>
      <c r="E67" s="206">
        <v>275924780</v>
      </c>
      <c r="F67" s="207"/>
      <c r="G67" s="206">
        <v>-396769318</v>
      </c>
      <c r="H67" s="215"/>
      <c r="I67" s="206">
        <f t="shared" si="0"/>
        <v>-120844538</v>
      </c>
      <c r="J67" s="206"/>
      <c r="K67" s="207">
        <v>1679613</v>
      </c>
      <c r="L67" s="206"/>
      <c r="M67" s="206">
        <v>5402111064</v>
      </c>
      <c r="N67" s="215"/>
      <c r="O67" s="206">
        <v>-6733960125</v>
      </c>
      <c r="P67" s="206"/>
      <c r="Q67" s="206">
        <f t="shared" si="1"/>
        <v>-1331849061</v>
      </c>
    </row>
    <row r="68" spans="1:17" ht="21.75">
      <c r="A68" s="214" t="s">
        <v>276</v>
      </c>
      <c r="B68" s="215"/>
      <c r="C68" s="206">
        <v>74021</v>
      </c>
      <c r="D68" s="215"/>
      <c r="E68" s="206">
        <v>1151746816</v>
      </c>
      <c r="F68" s="207"/>
      <c r="G68" s="206">
        <v>-1279158325</v>
      </c>
      <c r="H68" s="215"/>
      <c r="I68" s="206">
        <f t="shared" si="0"/>
        <v>-127411509</v>
      </c>
      <c r="J68" s="206"/>
      <c r="K68" s="207">
        <v>1241980</v>
      </c>
      <c r="L68" s="206"/>
      <c r="M68" s="206">
        <v>19312648126</v>
      </c>
      <c r="N68" s="215"/>
      <c r="O68" s="206">
        <v>-21605981661</v>
      </c>
      <c r="P68" s="206"/>
      <c r="Q68" s="206">
        <f t="shared" si="1"/>
        <v>-2293333535</v>
      </c>
    </row>
    <row r="69" spans="1:17" ht="21.75">
      <c r="A69" s="214" t="s">
        <v>124</v>
      </c>
      <c r="B69" s="215"/>
      <c r="C69" s="206">
        <v>52472</v>
      </c>
      <c r="D69" s="215"/>
      <c r="E69" s="206">
        <v>225827713</v>
      </c>
      <c r="F69" s="207"/>
      <c r="G69" s="206">
        <v>-281969343</v>
      </c>
      <c r="H69" s="215"/>
      <c r="I69" s="206">
        <f t="shared" si="0"/>
        <v>-56141630</v>
      </c>
      <c r="J69" s="206"/>
      <c r="K69" s="207">
        <v>863719</v>
      </c>
      <c r="L69" s="206"/>
      <c r="M69" s="206">
        <v>3925762408</v>
      </c>
      <c r="N69" s="215"/>
      <c r="O69" s="206">
        <v>-4646574149</v>
      </c>
      <c r="P69" s="206"/>
      <c r="Q69" s="206">
        <f t="shared" si="1"/>
        <v>-720811741</v>
      </c>
    </row>
    <row r="70" spans="1:17" ht="21.75">
      <c r="A70" s="214" t="s">
        <v>171</v>
      </c>
      <c r="B70" s="215"/>
      <c r="C70" s="206">
        <v>0</v>
      </c>
      <c r="D70" s="215"/>
      <c r="E70" s="206">
        <v>0</v>
      </c>
      <c r="F70" s="207"/>
      <c r="G70" s="206">
        <v>0</v>
      </c>
      <c r="H70" s="215"/>
      <c r="I70" s="206">
        <f t="shared" si="0"/>
        <v>0</v>
      </c>
      <c r="J70" s="206"/>
      <c r="K70" s="207">
        <v>7769755</v>
      </c>
      <c r="L70" s="206"/>
      <c r="M70" s="206">
        <v>117868032112</v>
      </c>
      <c r="N70" s="215"/>
      <c r="O70" s="206">
        <v>-101432472704</v>
      </c>
      <c r="P70" s="206"/>
      <c r="Q70" s="206">
        <f t="shared" si="1"/>
        <v>16435559408</v>
      </c>
    </row>
    <row r="71" spans="1:17" ht="21.75">
      <c r="A71" s="214" t="s">
        <v>154</v>
      </c>
      <c r="B71" s="215"/>
      <c r="C71" s="206">
        <v>138663</v>
      </c>
      <c r="D71" s="215"/>
      <c r="E71" s="206">
        <v>622208249</v>
      </c>
      <c r="F71" s="207"/>
      <c r="G71" s="206">
        <v>-812765318</v>
      </c>
      <c r="H71" s="215"/>
      <c r="I71" s="206">
        <f t="shared" si="0"/>
        <v>-190557069</v>
      </c>
      <c r="J71" s="206"/>
      <c r="K71" s="207">
        <v>2228896</v>
      </c>
      <c r="L71" s="206"/>
      <c r="M71" s="206">
        <v>10446822238</v>
      </c>
      <c r="N71" s="215"/>
      <c r="O71" s="206">
        <v>-13076605331</v>
      </c>
      <c r="P71" s="206"/>
      <c r="Q71" s="206">
        <f t="shared" si="1"/>
        <v>-2629783093</v>
      </c>
    </row>
    <row r="72" spans="1:17" ht="21.75">
      <c r="A72" s="214" t="s">
        <v>93</v>
      </c>
      <c r="B72" s="215"/>
      <c r="C72" s="206">
        <v>5025</v>
      </c>
      <c r="D72" s="215"/>
      <c r="E72" s="206">
        <v>31256956</v>
      </c>
      <c r="F72" s="207"/>
      <c r="G72" s="206">
        <v>-35585343</v>
      </c>
      <c r="H72" s="215"/>
      <c r="I72" s="206">
        <f t="shared" si="0"/>
        <v>-4328387</v>
      </c>
      <c r="J72" s="206"/>
      <c r="K72" s="207">
        <v>2077916</v>
      </c>
      <c r="L72" s="206"/>
      <c r="M72" s="206">
        <v>13615311197</v>
      </c>
      <c r="N72" s="215"/>
      <c r="O72" s="206">
        <v>-14749468155</v>
      </c>
      <c r="P72" s="206"/>
      <c r="Q72" s="206">
        <f t="shared" si="1"/>
        <v>-1134156958</v>
      </c>
    </row>
    <row r="73" spans="1:17" ht="21.75">
      <c r="A73" s="214" t="s">
        <v>117</v>
      </c>
      <c r="B73" s="215"/>
      <c r="C73" s="206">
        <v>13988</v>
      </c>
      <c r="D73" s="215"/>
      <c r="E73" s="206">
        <v>248862798</v>
      </c>
      <c r="F73" s="207"/>
      <c r="G73" s="206">
        <v>-211719948</v>
      </c>
      <c r="H73" s="215"/>
      <c r="I73" s="206">
        <f t="shared" ref="I73:I136" si="2">G73+E73</f>
        <v>37142850</v>
      </c>
      <c r="J73" s="206"/>
      <c r="K73" s="207">
        <v>178150</v>
      </c>
      <c r="L73" s="206"/>
      <c r="M73" s="206">
        <v>2943693066</v>
      </c>
      <c r="N73" s="215"/>
      <c r="O73" s="206">
        <v>-2700505103</v>
      </c>
      <c r="P73" s="206"/>
      <c r="Q73" s="206">
        <f t="shared" ref="Q73:Q136" si="3">M73+O73</f>
        <v>243187963</v>
      </c>
    </row>
    <row r="74" spans="1:17" ht="21.75">
      <c r="A74" s="214" t="s">
        <v>167</v>
      </c>
      <c r="B74" s="215"/>
      <c r="C74" s="206">
        <v>0</v>
      </c>
      <c r="D74" s="215"/>
      <c r="E74" s="206">
        <v>0</v>
      </c>
      <c r="F74" s="207"/>
      <c r="G74" s="206">
        <v>0</v>
      </c>
      <c r="H74" s="215"/>
      <c r="I74" s="206">
        <f t="shared" si="2"/>
        <v>0</v>
      </c>
      <c r="J74" s="206"/>
      <c r="K74" s="207">
        <v>260313</v>
      </c>
      <c r="L74" s="206"/>
      <c r="M74" s="206">
        <v>12752060154</v>
      </c>
      <c r="N74" s="215"/>
      <c r="O74" s="206">
        <v>-14389935979</v>
      </c>
      <c r="P74" s="206"/>
      <c r="Q74" s="206">
        <f t="shared" si="3"/>
        <v>-1637875825</v>
      </c>
    </row>
    <row r="75" spans="1:17" ht="21.75">
      <c r="A75" s="214" t="s">
        <v>94</v>
      </c>
      <c r="B75" s="215"/>
      <c r="C75" s="206">
        <v>207431</v>
      </c>
      <c r="D75" s="215"/>
      <c r="E75" s="206">
        <v>4779295926</v>
      </c>
      <c r="F75" s="207"/>
      <c r="G75" s="206">
        <v>-4267786354</v>
      </c>
      <c r="H75" s="215"/>
      <c r="I75" s="206">
        <f t="shared" si="2"/>
        <v>511509572</v>
      </c>
      <c r="J75" s="206"/>
      <c r="K75" s="207">
        <v>658242</v>
      </c>
      <c r="L75" s="206"/>
      <c r="M75" s="206">
        <v>14801420129</v>
      </c>
      <c r="N75" s="215"/>
      <c r="O75" s="206">
        <v>-13411423798</v>
      </c>
      <c r="P75" s="206"/>
      <c r="Q75" s="206">
        <f t="shared" si="3"/>
        <v>1389996331</v>
      </c>
    </row>
    <row r="76" spans="1:17" ht="21.75">
      <c r="A76" s="214" t="s">
        <v>191</v>
      </c>
      <c r="B76" s="215"/>
      <c r="C76" s="206">
        <v>12127888</v>
      </c>
      <c r="D76" s="215"/>
      <c r="E76" s="206">
        <v>55852250164</v>
      </c>
      <c r="F76" s="207"/>
      <c r="G76" s="206">
        <v>-36627946622</v>
      </c>
      <c r="H76" s="215"/>
      <c r="I76" s="206">
        <f t="shared" si="2"/>
        <v>19224303542</v>
      </c>
      <c r="J76" s="206"/>
      <c r="K76" s="207">
        <v>15076025</v>
      </c>
      <c r="L76" s="206"/>
      <c r="M76" s="206">
        <v>65385006777</v>
      </c>
      <c r="N76" s="215"/>
      <c r="O76" s="206">
        <v>-47829637360</v>
      </c>
      <c r="P76" s="206"/>
      <c r="Q76" s="206">
        <f t="shared" si="3"/>
        <v>17555369417</v>
      </c>
    </row>
    <row r="77" spans="1:17" ht="21.75">
      <c r="A77" s="214" t="s">
        <v>219</v>
      </c>
      <c r="B77" s="215"/>
      <c r="C77" s="206">
        <v>53932</v>
      </c>
      <c r="D77" s="215"/>
      <c r="E77" s="206">
        <v>751664808</v>
      </c>
      <c r="F77" s="207"/>
      <c r="G77" s="206">
        <v>-1012788424</v>
      </c>
      <c r="H77" s="215"/>
      <c r="I77" s="206">
        <f t="shared" si="2"/>
        <v>-261123616</v>
      </c>
      <c r="J77" s="206"/>
      <c r="K77" s="207">
        <v>1205536</v>
      </c>
      <c r="L77" s="206"/>
      <c r="M77" s="206">
        <v>18941196771</v>
      </c>
      <c r="N77" s="215"/>
      <c r="O77" s="206">
        <v>-22685858364</v>
      </c>
      <c r="P77" s="206"/>
      <c r="Q77" s="206">
        <f t="shared" si="3"/>
        <v>-3744661593</v>
      </c>
    </row>
    <row r="78" spans="1:17" ht="21.75">
      <c r="A78" s="214" t="s">
        <v>233</v>
      </c>
      <c r="B78" s="215"/>
      <c r="C78" s="206">
        <v>67480</v>
      </c>
      <c r="D78" s="215"/>
      <c r="E78" s="206">
        <v>962290977</v>
      </c>
      <c r="F78" s="207"/>
      <c r="G78" s="206">
        <v>-1040723250</v>
      </c>
      <c r="H78" s="215"/>
      <c r="I78" s="206">
        <f t="shared" si="2"/>
        <v>-78432273</v>
      </c>
      <c r="J78" s="206"/>
      <c r="K78" s="207">
        <v>843248</v>
      </c>
      <c r="L78" s="206"/>
      <c r="M78" s="206">
        <v>12989888547</v>
      </c>
      <c r="N78" s="215"/>
      <c r="O78" s="206">
        <v>-13046393649</v>
      </c>
      <c r="P78" s="206"/>
      <c r="Q78" s="206">
        <f t="shared" si="3"/>
        <v>-56505102</v>
      </c>
    </row>
    <row r="79" spans="1:17" ht="21.75">
      <c r="A79" s="214" t="s">
        <v>162</v>
      </c>
      <c r="B79" s="215"/>
      <c r="C79" s="206">
        <v>1309528</v>
      </c>
      <c r="D79" s="215"/>
      <c r="E79" s="206">
        <v>8563225065</v>
      </c>
      <c r="F79" s="207"/>
      <c r="G79" s="206">
        <v>-7476313834</v>
      </c>
      <c r="H79" s="215"/>
      <c r="I79" s="206">
        <f t="shared" si="2"/>
        <v>1086911231</v>
      </c>
      <c r="J79" s="206"/>
      <c r="K79" s="207">
        <v>13972099</v>
      </c>
      <c r="L79" s="206"/>
      <c r="M79" s="206">
        <v>97288223780</v>
      </c>
      <c r="N79" s="215"/>
      <c r="O79" s="206">
        <v>-91182006686</v>
      </c>
      <c r="P79" s="206"/>
      <c r="Q79" s="206">
        <f t="shared" si="3"/>
        <v>6106217094</v>
      </c>
    </row>
    <row r="80" spans="1:17" ht="21.75">
      <c r="A80" s="214" t="s">
        <v>161</v>
      </c>
      <c r="B80" s="215"/>
      <c r="C80" s="206">
        <v>264765</v>
      </c>
      <c r="D80" s="215"/>
      <c r="E80" s="206">
        <v>406923643</v>
      </c>
      <c r="F80" s="207"/>
      <c r="G80" s="206">
        <v>-579850789</v>
      </c>
      <c r="H80" s="215"/>
      <c r="I80" s="206">
        <f t="shared" si="2"/>
        <v>-172927146</v>
      </c>
      <c r="J80" s="206"/>
      <c r="K80" s="207">
        <v>3670541</v>
      </c>
      <c r="L80" s="206"/>
      <c r="M80" s="206">
        <v>6194278281</v>
      </c>
      <c r="N80" s="215"/>
      <c r="O80" s="206">
        <v>-8144210060</v>
      </c>
      <c r="P80" s="206"/>
      <c r="Q80" s="206">
        <f t="shared" si="3"/>
        <v>-1949931779</v>
      </c>
    </row>
    <row r="81" spans="1:17" ht="21.75">
      <c r="A81" s="214" t="s">
        <v>163</v>
      </c>
      <c r="B81" s="215"/>
      <c r="C81" s="206">
        <v>20387</v>
      </c>
      <c r="D81" s="215"/>
      <c r="E81" s="206">
        <v>99405653</v>
      </c>
      <c r="F81" s="207"/>
      <c r="G81" s="206">
        <v>-139445670</v>
      </c>
      <c r="H81" s="215"/>
      <c r="I81" s="206">
        <f t="shared" si="2"/>
        <v>-40040017</v>
      </c>
      <c r="J81" s="206"/>
      <c r="K81" s="207">
        <v>386018</v>
      </c>
      <c r="L81" s="206"/>
      <c r="M81" s="206">
        <v>2014214203</v>
      </c>
      <c r="N81" s="215"/>
      <c r="O81" s="206">
        <v>-2645557326</v>
      </c>
      <c r="P81" s="206"/>
      <c r="Q81" s="206">
        <f t="shared" si="3"/>
        <v>-631343123</v>
      </c>
    </row>
    <row r="82" spans="1:17" ht="21.75">
      <c r="A82" s="214" t="s">
        <v>106</v>
      </c>
      <c r="B82" s="215"/>
      <c r="C82" s="206">
        <v>196168</v>
      </c>
      <c r="D82" s="215"/>
      <c r="E82" s="206">
        <v>616505207</v>
      </c>
      <c r="F82" s="207"/>
      <c r="G82" s="206">
        <v>-610054187</v>
      </c>
      <c r="H82" s="215"/>
      <c r="I82" s="206">
        <f t="shared" si="2"/>
        <v>6451020</v>
      </c>
      <c r="J82" s="206"/>
      <c r="K82" s="207">
        <v>11878069</v>
      </c>
      <c r="L82" s="206"/>
      <c r="M82" s="206">
        <v>52131512051</v>
      </c>
      <c r="N82" s="215"/>
      <c r="O82" s="206">
        <v>-49697964435</v>
      </c>
      <c r="P82" s="206"/>
      <c r="Q82" s="206">
        <f t="shared" si="3"/>
        <v>2433547616</v>
      </c>
    </row>
    <row r="83" spans="1:17" ht="21.75">
      <c r="A83" s="214" t="s">
        <v>100</v>
      </c>
      <c r="B83" s="215"/>
      <c r="C83" s="206">
        <v>19951</v>
      </c>
      <c r="D83" s="215"/>
      <c r="E83" s="206">
        <v>219763755</v>
      </c>
      <c r="F83" s="207"/>
      <c r="G83" s="206">
        <v>-225991115</v>
      </c>
      <c r="H83" s="215"/>
      <c r="I83" s="206">
        <f t="shared" si="2"/>
        <v>-6227360</v>
      </c>
      <c r="J83" s="206"/>
      <c r="K83" s="207">
        <v>1892888</v>
      </c>
      <c r="L83" s="206"/>
      <c r="M83" s="206">
        <v>22316709044</v>
      </c>
      <c r="N83" s="215"/>
      <c r="O83" s="206">
        <v>-21486274811</v>
      </c>
      <c r="P83" s="206"/>
      <c r="Q83" s="206">
        <f t="shared" si="3"/>
        <v>830434233</v>
      </c>
    </row>
    <row r="84" spans="1:17" ht="21.75">
      <c r="A84" s="214" t="s">
        <v>279</v>
      </c>
      <c r="B84" s="215"/>
      <c r="C84" s="206">
        <v>1110</v>
      </c>
      <c r="D84" s="215"/>
      <c r="E84" s="206">
        <v>45412384</v>
      </c>
      <c r="F84" s="207"/>
      <c r="G84" s="206">
        <v>-45082362</v>
      </c>
      <c r="H84" s="215"/>
      <c r="I84" s="206">
        <f t="shared" si="2"/>
        <v>330022</v>
      </c>
      <c r="J84" s="206"/>
      <c r="K84" s="207">
        <v>1646533</v>
      </c>
      <c r="L84" s="206"/>
      <c r="M84" s="206">
        <v>73742757568</v>
      </c>
      <c r="N84" s="215"/>
      <c r="O84" s="206">
        <v>-63702768050</v>
      </c>
      <c r="P84" s="206"/>
      <c r="Q84" s="206">
        <f t="shared" si="3"/>
        <v>10039989518</v>
      </c>
    </row>
    <row r="85" spans="1:17" ht="21.75">
      <c r="A85" s="214" t="s">
        <v>236</v>
      </c>
      <c r="B85" s="215"/>
      <c r="C85" s="206">
        <v>181553</v>
      </c>
      <c r="D85" s="215"/>
      <c r="E85" s="206">
        <v>512075947</v>
      </c>
      <c r="F85" s="207"/>
      <c r="G85" s="206">
        <v>-675210272</v>
      </c>
      <c r="H85" s="215"/>
      <c r="I85" s="206">
        <f t="shared" si="2"/>
        <v>-163134325</v>
      </c>
      <c r="J85" s="206"/>
      <c r="K85" s="207">
        <v>5176340</v>
      </c>
      <c r="L85" s="206"/>
      <c r="M85" s="206">
        <v>17363658735</v>
      </c>
      <c r="N85" s="215"/>
      <c r="O85" s="206">
        <v>-19689158727</v>
      </c>
      <c r="P85" s="206"/>
      <c r="Q85" s="206">
        <f t="shared" si="3"/>
        <v>-2325499992</v>
      </c>
    </row>
    <row r="86" spans="1:17" ht="21.75">
      <c r="A86" s="214" t="s">
        <v>223</v>
      </c>
      <c r="B86" s="215"/>
      <c r="C86" s="206">
        <v>92698</v>
      </c>
      <c r="D86" s="215"/>
      <c r="E86" s="206">
        <v>409861131</v>
      </c>
      <c r="F86" s="207"/>
      <c r="G86" s="206">
        <v>-538885369</v>
      </c>
      <c r="H86" s="215"/>
      <c r="I86" s="206">
        <f t="shared" si="2"/>
        <v>-129024238</v>
      </c>
      <c r="J86" s="206"/>
      <c r="K86" s="207">
        <v>1372523</v>
      </c>
      <c r="L86" s="206"/>
      <c r="M86" s="206">
        <v>6719180864</v>
      </c>
      <c r="N86" s="215"/>
      <c r="O86" s="206">
        <v>-8006500421</v>
      </c>
      <c r="P86" s="206"/>
      <c r="Q86" s="206">
        <f t="shared" si="3"/>
        <v>-1287319557</v>
      </c>
    </row>
    <row r="87" spans="1:17" ht="21.75">
      <c r="A87" s="214" t="s">
        <v>208</v>
      </c>
      <c r="B87" s="215"/>
      <c r="C87" s="206">
        <v>12839</v>
      </c>
      <c r="D87" s="215"/>
      <c r="E87" s="206">
        <v>569908608</v>
      </c>
      <c r="F87" s="207"/>
      <c r="G87" s="206">
        <v>-614826063</v>
      </c>
      <c r="H87" s="215"/>
      <c r="I87" s="206">
        <f t="shared" si="2"/>
        <v>-44917455</v>
      </c>
      <c r="J87" s="206"/>
      <c r="K87" s="207">
        <v>177978</v>
      </c>
      <c r="L87" s="206"/>
      <c r="M87" s="206">
        <v>7950498816</v>
      </c>
      <c r="N87" s="215"/>
      <c r="O87" s="206">
        <v>-8597959832</v>
      </c>
      <c r="P87" s="206"/>
      <c r="Q87" s="206">
        <f t="shared" si="3"/>
        <v>-647461016</v>
      </c>
    </row>
    <row r="88" spans="1:17" ht="21.75">
      <c r="A88" s="214" t="s">
        <v>263</v>
      </c>
      <c r="B88" s="215"/>
      <c r="C88" s="206">
        <v>0</v>
      </c>
      <c r="D88" s="215"/>
      <c r="E88" s="206">
        <v>0</v>
      </c>
      <c r="F88" s="207"/>
      <c r="G88" s="206">
        <v>0</v>
      </c>
      <c r="H88" s="215"/>
      <c r="I88" s="206">
        <f t="shared" si="2"/>
        <v>0</v>
      </c>
      <c r="J88" s="206"/>
      <c r="K88" s="207">
        <v>2702546</v>
      </c>
      <c r="L88" s="206"/>
      <c r="M88" s="206">
        <v>47015147025</v>
      </c>
      <c r="N88" s="215"/>
      <c r="O88" s="206">
        <v>-39174090178</v>
      </c>
      <c r="P88" s="206"/>
      <c r="Q88" s="206">
        <f t="shared" si="3"/>
        <v>7841056847</v>
      </c>
    </row>
    <row r="89" spans="1:17" ht="21.75">
      <c r="A89" s="214" t="s">
        <v>213</v>
      </c>
      <c r="B89" s="215"/>
      <c r="C89" s="206">
        <v>92857</v>
      </c>
      <c r="D89" s="215"/>
      <c r="E89" s="206">
        <v>625818512</v>
      </c>
      <c r="F89" s="207"/>
      <c r="G89" s="206">
        <v>-781388758</v>
      </c>
      <c r="H89" s="215"/>
      <c r="I89" s="206">
        <f t="shared" si="2"/>
        <v>-155570246</v>
      </c>
      <c r="J89" s="206"/>
      <c r="K89" s="207">
        <v>2953068</v>
      </c>
      <c r="L89" s="206"/>
      <c r="M89" s="206">
        <v>22119659852</v>
      </c>
      <c r="N89" s="215"/>
      <c r="O89" s="206">
        <v>-24923947933</v>
      </c>
      <c r="P89" s="206"/>
      <c r="Q89" s="206">
        <f t="shared" si="3"/>
        <v>-2804288081</v>
      </c>
    </row>
    <row r="90" spans="1:17" ht="21.75">
      <c r="A90" s="214" t="s">
        <v>265</v>
      </c>
      <c r="B90" s="215"/>
      <c r="C90" s="206">
        <v>866259</v>
      </c>
      <c r="D90" s="215"/>
      <c r="E90" s="206">
        <v>24649581224</v>
      </c>
      <c r="F90" s="207"/>
      <c r="G90" s="206">
        <v>-19202925333</v>
      </c>
      <c r="H90" s="215"/>
      <c r="I90" s="206">
        <f t="shared" si="2"/>
        <v>5446655891</v>
      </c>
      <c r="J90" s="206"/>
      <c r="K90" s="207">
        <v>12427217</v>
      </c>
      <c r="L90" s="206"/>
      <c r="M90" s="206">
        <v>334144785301</v>
      </c>
      <c r="N90" s="215"/>
      <c r="O90" s="206">
        <v>-275407822362</v>
      </c>
      <c r="P90" s="206"/>
      <c r="Q90" s="206">
        <f t="shared" si="3"/>
        <v>58736962939</v>
      </c>
    </row>
    <row r="91" spans="1:17" ht="21.75">
      <c r="A91" s="214" t="s">
        <v>146</v>
      </c>
      <c r="B91" s="215"/>
      <c r="C91" s="206">
        <v>2542995</v>
      </c>
      <c r="D91" s="215"/>
      <c r="E91" s="206">
        <v>7760886676</v>
      </c>
      <c r="F91" s="207"/>
      <c r="G91" s="206">
        <v>-11317831605</v>
      </c>
      <c r="H91" s="215"/>
      <c r="I91" s="206">
        <f t="shared" si="2"/>
        <v>-3556944929</v>
      </c>
      <c r="J91" s="206"/>
      <c r="K91" s="207">
        <v>7328840</v>
      </c>
      <c r="L91" s="206"/>
      <c r="M91" s="206">
        <v>29947975289</v>
      </c>
      <c r="N91" s="215"/>
      <c r="O91" s="206">
        <v>-39344850215</v>
      </c>
      <c r="P91" s="206"/>
      <c r="Q91" s="206">
        <f t="shared" si="3"/>
        <v>-9396874926</v>
      </c>
    </row>
    <row r="92" spans="1:17" ht="21.75">
      <c r="A92" s="214" t="s">
        <v>156</v>
      </c>
      <c r="B92" s="215"/>
      <c r="C92" s="206">
        <v>378787</v>
      </c>
      <c r="D92" s="215"/>
      <c r="E92" s="206">
        <v>7265297671</v>
      </c>
      <c r="F92" s="207"/>
      <c r="G92" s="206">
        <v>-5233539572</v>
      </c>
      <c r="H92" s="215"/>
      <c r="I92" s="206">
        <f t="shared" si="2"/>
        <v>2031758099</v>
      </c>
      <c r="J92" s="206"/>
      <c r="K92" s="207">
        <v>1346258</v>
      </c>
      <c r="L92" s="206"/>
      <c r="M92" s="206">
        <v>25146837239</v>
      </c>
      <c r="N92" s="215"/>
      <c r="O92" s="206">
        <v>-19691236837</v>
      </c>
      <c r="P92" s="206"/>
      <c r="Q92" s="206">
        <f t="shared" si="3"/>
        <v>5455600402</v>
      </c>
    </row>
    <row r="93" spans="1:17" ht="21.75">
      <c r="A93" s="214" t="s">
        <v>126</v>
      </c>
      <c r="B93" s="215"/>
      <c r="C93" s="206">
        <v>312787</v>
      </c>
      <c r="D93" s="215"/>
      <c r="E93" s="206">
        <v>497971873</v>
      </c>
      <c r="F93" s="207"/>
      <c r="G93" s="206">
        <v>-617250960</v>
      </c>
      <c r="H93" s="215"/>
      <c r="I93" s="206">
        <f t="shared" si="2"/>
        <v>-119279087</v>
      </c>
      <c r="J93" s="206"/>
      <c r="K93" s="207">
        <v>4698173</v>
      </c>
      <c r="L93" s="206"/>
      <c r="M93" s="206">
        <v>7922687961</v>
      </c>
      <c r="N93" s="215"/>
      <c r="O93" s="206">
        <v>-9377698564</v>
      </c>
      <c r="P93" s="206"/>
      <c r="Q93" s="206">
        <f t="shared" si="3"/>
        <v>-1455010603</v>
      </c>
    </row>
    <row r="94" spans="1:17" ht="21.75">
      <c r="A94" s="214" t="s">
        <v>108</v>
      </c>
      <c r="B94" s="215"/>
      <c r="C94" s="206">
        <v>46299</v>
      </c>
      <c r="D94" s="215"/>
      <c r="E94" s="206">
        <v>499652567</v>
      </c>
      <c r="F94" s="207"/>
      <c r="G94" s="206">
        <v>-454225183</v>
      </c>
      <c r="H94" s="215"/>
      <c r="I94" s="206">
        <f t="shared" si="2"/>
        <v>45427384</v>
      </c>
      <c r="J94" s="206"/>
      <c r="K94" s="207">
        <v>673378</v>
      </c>
      <c r="L94" s="206"/>
      <c r="M94" s="206">
        <v>7978014722</v>
      </c>
      <c r="N94" s="215"/>
      <c r="O94" s="206">
        <v>-7325153116</v>
      </c>
      <c r="P94" s="206"/>
      <c r="Q94" s="206">
        <f t="shared" si="3"/>
        <v>652861606</v>
      </c>
    </row>
    <row r="95" spans="1:17" ht="21.75">
      <c r="A95" s="214" t="s">
        <v>130</v>
      </c>
      <c r="B95" s="215"/>
      <c r="C95" s="206">
        <v>0</v>
      </c>
      <c r="D95" s="215"/>
      <c r="E95" s="206">
        <v>0</v>
      </c>
      <c r="F95" s="207"/>
      <c r="G95" s="206">
        <v>0</v>
      </c>
      <c r="H95" s="215"/>
      <c r="I95" s="206">
        <f t="shared" si="2"/>
        <v>0</v>
      </c>
      <c r="J95" s="206"/>
      <c r="K95" s="207">
        <v>1634789</v>
      </c>
      <c r="L95" s="206"/>
      <c r="M95" s="206">
        <v>18213716184</v>
      </c>
      <c r="N95" s="215"/>
      <c r="O95" s="206">
        <v>-18232658710</v>
      </c>
      <c r="P95" s="206"/>
      <c r="Q95" s="206">
        <f t="shared" si="3"/>
        <v>-18942526</v>
      </c>
    </row>
    <row r="96" spans="1:17" ht="21.75">
      <c r="A96" s="214" t="s">
        <v>230</v>
      </c>
      <c r="B96" s="215"/>
      <c r="C96" s="206">
        <v>323261</v>
      </c>
      <c r="D96" s="215"/>
      <c r="E96" s="206">
        <v>1309353867</v>
      </c>
      <c r="F96" s="207"/>
      <c r="G96" s="206">
        <v>-914229776</v>
      </c>
      <c r="H96" s="215"/>
      <c r="I96" s="206">
        <f t="shared" si="2"/>
        <v>395124091</v>
      </c>
      <c r="J96" s="206"/>
      <c r="K96" s="207">
        <v>2191106</v>
      </c>
      <c r="L96" s="206"/>
      <c r="M96" s="206">
        <v>23460023338</v>
      </c>
      <c r="N96" s="215"/>
      <c r="O96" s="206">
        <v>-18432993361</v>
      </c>
      <c r="P96" s="206"/>
      <c r="Q96" s="206">
        <f t="shared" si="3"/>
        <v>5027029977</v>
      </c>
    </row>
    <row r="97" spans="1:17" ht="21.75">
      <c r="A97" s="214" t="s">
        <v>225</v>
      </c>
      <c r="B97" s="215"/>
      <c r="C97" s="206">
        <v>56776</v>
      </c>
      <c r="D97" s="215"/>
      <c r="E97" s="206">
        <v>615051073</v>
      </c>
      <c r="F97" s="207"/>
      <c r="G97" s="206">
        <v>-460311799</v>
      </c>
      <c r="H97" s="215"/>
      <c r="I97" s="206">
        <f t="shared" si="2"/>
        <v>154739274</v>
      </c>
      <c r="J97" s="206"/>
      <c r="K97" s="207">
        <v>2815031</v>
      </c>
      <c r="L97" s="206"/>
      <c r="M97" s="206">
        <v>35035086111</v>
      </c>
      <c r="N97" s="215"/>
      <c r="O97" s="206">
        <v>-27117883719</v>
      </c>
      <c r="P97" s="206"/>
      <c r="Q97" s="206">
        <f t="shared" si="3"/>
        <v>7917202392</v>
      </c>
    </row>
    <row r="98" spans="1:17" ht="21.75">
      <c r="A98" s="214" t="s">
        <v>89</v>
      </c>
      <c r="B98" s="215"/>
      <c r="C98" s="206">
        <v>0</v>
      </c>
      <c r="D98" s="215"/>
      <c r="E98" s="206">
        <v>0</v>
      </c>
      <c r="F98" s="207"/>
      <c r="G98" s="206">
        <v>0</v>
      </c>
      <c r="H98" s="215"/>
      <c r="I98" s="206">
        <f t="shared" si="2"/>
        <v>0</v>
      </c>
      <c r="J98" s="206"/>
      <c r="K98" s="207">
        <v>3788309</v>
      </c>
      <c r="L98" s="206"/>
      <c r="M98" s="206">
        <v>131329051954</v>
      </c>
      <c r="N98" s="215"/>
      <c r="O98" s="206">
        <v>-131508537140</v>
      </c>
      <c r="P98" s="206"/>
      <c r="Q98" s="206">
        <f t="shared" si="3"/>
        <v>-179485186</v>
      </c>
    </row>
    <row r="99" spans="1:17" ht="21.75">
      <c r="A99" s="214" t="s">
        <v>269</v>
      </c>
      <c r="B99" s="215"/>
      <c r="C99" s="206">
        <v>27383</v>
      </c>
      <c r="D99" s="215"/>
      <c r="E99" s="206">
        <v>283880068</v>
      </c>
      <c r="F99" s="207"/>
      <c r="G99" s="206">
        <v>-302769402</v>
      </c>
      <c r="H99" s="215"/>
      <c r="I99" s="206">
        <f t="shared" si="2"/>
        <v>-18889334</v>
      </c>
      <c r="J99" s="206"/>
      <c r="K99" s="207">
        <v>1444810</v>
      </c>
      <c r="L99" s="206"/>
      <c r="M99" s="206">
        <v>14419698908</v>
      </c>
      <c r="N99" s="215"/>
      <c r="O99" s="206">
        <v>-16022796712</v>
      </c>
      <c r="P99" s="206"/>
      <c r="Q99" s="206">
        <f t="shared" si="3"/>
        <v>-1603097804</v>
      </c>
    </row>
    <row r="100" spans="1:17" ht="21.75">
      <c r="A100" s="214" t="s">
        <v>189</v>
      </c>
      <c r="B100" s="215"/>
      <c r="C100" s="206">
        <v>191916</v>
      </c>
      <c r="D100" s="215"/>
      <c r="E100" s="206">
        <v>359210423</v>
      </c>
      <c r="F100" s="207"/>
      <c r="G100" s="206">
        <v>-521242959</v>
      </c>
      <c r="H100" s="215"/>
      <c r="I100" s="206">
        <f t="shared" si="2"/>
        <v>-162032536</v>
      </c>
      <c r="J100" s="206"/>
      <c r="K100" s="207">
        <v>11569109</v>
      </c>
      <c r="L100" s="206"/>
      <c r="M100" s="206">
        <v>34433168481</v>
      </c>
      <c r="N100" s="215"/>
      <c r="O100" s="206">
        <v>-38150093842</v>
      </c>
      <c r="P100" s="206"/>
      <c r="Q100" s="206">
        <f t="shared" si="3"/>
        <v>-3716925361</v>
      </c>
    </row>
    <row r="101" spans="1:17" ht="21.75">
      <c r="A101" s="214" t="s">
        <v>198</v>
      </c>
      <c r="B101" s="215"/>
      <c r="C101" s="206">
        <v>74287</v>
      </c>
      <c r="D101" s="215"/>
      <c r="E101" s="206">
        <v>850702922</v>
      </c>
      <c r="F101" s="207"/>
      <c r="G101" s="206">
        <v>-1058331724</v>
      </c>
      <c r="H101" s="215"/>
      <c r="I101" s="206">
        <f t="shared" si="2"/>
        <v>-207628802</v>
      </c>
      <c r="J101" s="206"/>
      <c r="K101" s="207">
        <v>1365790</v>
      </c>
      <c r="L101" s="206"/>
      <c r="M101" s="206">
        <v>17238521565</v>
      </c>
      <c r="N101" s="215"/>
      <c r="O101" s="206">
        <v>-19661336793</v>
      </c>
      <c r="P101" s="206"/>
      <c r="Q101" s="206">
        <f t="shared" si="3"/>
        <v>-2422815228</v>
      </c>
    </row>
    <row r="102" spans="1:17" ht="21.75">
      <c r="A102" s="214" t="s">
        <v>280</v>
      </c>
      <c r="B102" s="215"/>
      <c r="C102" s="206">
        <v>151315</v>
      </c>
      <c r="D102" s="215"/>
      <c r="E102" s="206">
        <v>445318959</v>
      </c>
      <c r="F102" s="207"/>
      <c r="G102" s="206">
        <v>-497600312</v>
      </c>
      <c r="H102" s="215"/>
      <c r="I102" s="206">
        <f t="shared" si="2"/>
        <v>-52281353</v>
      </c>
      <c r="J102" s="206"/>
      <c r="K102" s="207">
        <v>2574575</v>
      </c>
      <c r="L102" s="206"/>
      <c r="M102" s="206">
        <v>8054342784</v>
      </c>
      <c r="N102" s="215"/>
      <c r="O102" s="206">
        <v>-8471966771</v>
      </c>
      <c r="P102" s="206"/>
      <c r="Q102" s="206">
        <f t="shared" si="3"/>
        <v>-417623987</v>
      </c>
    </row>
    <row r="103" spans="1:17" ht="21.75">
      <c r="A103" s="214" t="s">
        <v>184</v>
      </c>
      <c r="B103" s="215"/>
      <c r="C103" s="206">
        <v>17159</v>
      </c>
      <c r="D103" s="215"/>
      <c r="E103" s="206">
        <v>521436481</v>
      </c>
      <c r="F103" s="207"/>
      <c r="G103" s="206">
        <v>-558124054</v>
      </c>
      <c r="H103" s="215"/>
      <c r="I103" s="206">
        <f t="shared" si="2"/>
        <v>-36687573</v>
      </c>
      <c r="J103" s="206"/>
      <c r="K103" s="207">
        <v>579564</v>
      </c>
      <c r="L103" s="206"/>
      <c r="M103" s="206">
        <v>20411462750</v>
      </c>
      <c r="N103" s="215"/>
      <c r="O103" s="206">
        <v>-18911207615</v>
      </c>
      <c r="P103" s="206"/>
      <c r="Q103" s="206">
        <f t="shared" si="3"/>
        <v>1500255135</v>
      </c>
    </row>
    <row r="104" spans="1:17" ht="21.75">
      <c r="A104" s="214" t="s">
        <v>102</v>
      </c>
      <c r="B104" s="215"/>
      <c r="C104" s="206">
        <v>351550</v>
      </c>
      <c r="D104" s="215"/>
      <c r="E104" s="206">
        <v>12377192935</v>
      </c>
      <c r="F104" s="207"/>
      <c r="G104" s="206">
        <v>-10753663851</v>
      </c>
      <c r="H104" s="215"/>
      <c r="I104" s="206">
        <f t="shared" si="2"/>
        <v>1623529084</v>
      </c>
      <c r="J104" s="206"/>
      <c r="K104" s="207">
        <v>4026565</v>
      </c>
      <c r="L104" s="206"/>
      <c r="M104" s="206">
        <v>119584277224</v>
      </c>
      <c r="N104" s="215"/>
      <c r="O104" s="206">
        <v>-123266386934</v>
      </c>
      <c r="P104" s="206"/>
      <c r="Q104" s="206">
        <f t="shared" si="3"/>
        <v>-3682109710</v>
      </c>
    </row>
    <row r="105" spans="1:17" ht="21.75">
      <c r="A105" s="214" t="s">
        <v>277</v>
      </c>
      <c r="B105" s="215"/>
      <c r="C105" s="206">
        <v>600680</v>
      </c>
      <c r="D105" s="215"/>
      <c r="E105" s="206">
        <v>3783065378</v>
      </c>
      <c r="F105" s="207"/>
      <c r="G105" s="206">
        <v>-2761892361</v>
      </c>
      <c r="H105" s="215"/>
      <c r="I105" s="206">
        <f t="shared" si="2"/>
        <v>1021173017</v>
      </c>
      <c r="J105" s="206"/>
      <c r="K105" s="207">
        <v>2635568</v>
      </c>
      <c r="L105" s="206"/>
      <c r="M105" s="206">
        <v>15333412103</v>
      </c>
      <c r="N105" s="215"/>
      <c r="O105" s="206">
        <v>-12004532590</v>
      </c>
      <c r="P105" s="206"/>
      <c r="Q105" s="206">
        <f t="shared" si="3"/>
        <v>3328879513</v>
      </c>
    </row>
    <row r="106" spans="1:17" ht="21.75">
      <c r="A106" s="214" t="s">
        <v>203</v>
      </c>
      <c r="B106" s="215"/>
      <c r="C106" s="206">
        <v>3639</v>
      </c>
      <c r="D106" s="215"/>
      <c r="E106" s="206">
        <v>27310980</v>
      </c>
      <c r="F106" s="207"/>
      <c r="G106" s="206">
        <v>-27413777</v>
      </c>
      <c r="H106" s="215"/>
      <c r="I106" s="206">
        <f t="shared" si="2"/>
        <v>-102797</v>
      </c>
      <c r="J106" s="206"/>
      <c r="K106" s="207">
        <v>2234590</v>
      </c>
      <c r="L106" s="206"/>
      <c r="M106" s="206">
        <v>37180222280</v>
      </c>
      <c r="N106" s="215"/>
      <c r="O106" s="206">
        <v>-39236553294</v>
      </c>
      <c r="P106" s="206"/>
      <c r="Q106" s="206">
        <f t="shared" si="3"/>
        <v>-2056331014</v>
      </c>
    </row>
    <row r="107" spans="1:17" ht="21.75">
      <c r="A107" s="214" t="s">
        <v>145</v>
      </c>
      <c r="B107" s="215"/>
      <c r="C107" s="206">
        <v>0</v>
      </c>
      <c r="D107" s="215"/>
      <c r="E107" s="206">
        <v>0</v>
      </c>
      <c r="F107" s="207"/>
      <c r="G107" s="206">
        <v>0</v>
      </c>
      <c r="H107" s="215"/>
      <c r="I107" s="206">
        <f t="shared" si="2"/>
        <v>0</v>
      </c>
      <c r="J107" s="206"/>
      <c r="K107" s="207">
        <v>1417092</v>
      </c>
      <c r="L107" s="206"/>
      <c r="M107" s="206">
        <v>20655169945</v>
      </c>
      <c r="N107" s="215"/>
      <c r="O107" s="206">
        <v>-20721393055</v>
      </c>
      <c r="P107" s="206"/>
      <c r="Q107" s="206">
        <f t="shared" si="3"/>
        <v>-66223110</v>
      </c>
    </row>
    <row r="108" spans="1:17" ht="21.75">
      <c r="A108" s="214" t="s">
        <v>178</v>
      </c>
      <c r="B108" s="215"/>
      <c r="C108" s="206">
        <v>88219</v>
      </c>
      <c r="D108" s="215"/>
      <c r="E108" s="206">
        <v>2191583015</v>
      </c>
      <c r="F108" s="207"/>
      <c r="G108" s="206">
        <v>-2178760132</v>
      </c>
      <c r="H108" s="215"/>
      <c r="I108" s="206">
        <f t="shared" si="2"/>
        <v>12822883</v>
      </c>
      <c r="J108" s="206"/>
      <c r="K108" s="207">
        <v>1670113</v>
      </c>
      <c r="L108" s="206"/>
      <c r="M108" s="206">
        <v>40710485262</v>
      </c>
      <c r="N108" s="215"/>
      <c r="O108" s="206">
        <v>-41276039499</v>
      </c>
      <c r="P108" s="206"/>
      <c r="Q108" s="206">
        <f t="shared" si="3"/>
        <v>-565554237</v>
      </c>
    </row>
    <row r="109" spans="1:17" ht="21.75">
      <c r="A109" s="214" t="s">
        <v>111</v>
      </c>
      <c r="B109" s="215"/>
      <c r="C109" s="206">
        <v>0</v>
      </c>
      <c r="D109" s="215"/>
      <c r="E109" s="206">
        <v>0</v>
      </c>
      <c r="F109" s="207"/>
      <c r="G109" s="206">
        <v>0</v>
      </c>
      <c r="H109" s="215"/>
      <c r="I109" s="206">
        <f t="shared" si="2"/>
        <v>0</v>
      </c>
      <c r="J109" s="206"/>
      <c r="K109" s="207">
        <v>985615</v>
      </c>
      <c r="L109" s="206"/>
      <c r="M109" s="206">
        <v>6334689057</v>
      </c>
      <c r="N109" s="215"/>
      <c r="O109" s="206">
        <v>-8362989432</v>
      </c>
      <c r="P109" s="206"/>
      <c r="Q109" s="206">
        <f t="shared" si="3"/>
        <v>-2028300375</v>
      </c>
    </row>
    <row r="110" spans="1:17" ht="21.75">
      <c r="A110" s="214" t="s">
        <v>169</v>
      </c>
      <c r="B110" s="215"/>
      <c r="C110" s="206">
        <v>57373</v>
      </c>
      <c r="D110" s="215"/>
      <c r="E110" s="206">
        <v>344657682</v>
      </c>
      <c r="F110" s="207"/>
      <c r="G110" s="206">
        <v>-399416102</v>
      </c>
      <c r="H110" s="215"/>
      <c r="I110" s="206">
        <f t="shared" si="2"/>
        <v>-54758420</v>
      </c>
      <c r="J110" s="206"/>
      <c r="K110" s="207">
        <v>595674</v>
      </c>
      <c r="L110" s="206"/>
      <c r="M110" s="206">
        <v>4565930209</v>
      </c>
      <c r="N110" s="215"/>
      <c r="O110" s="206">
        <v>-5016688608</v>
      </c>
      <c r="P110" s="206"/>
      <c r="Q110" s="206">
        <f t="shared" si="3"/>
        <v>-450758399</v>
      </c>
    </row>
    <row r="111" spans="1:17" ht="21.75">
      <c r="A111" s="214" t="s">
        <v>200</v>
      </c>
      <c r="B111" s="215"/>
      <c r="C111" s="206">
        <v>15487</v>
      </c>
      <c r="D111" s="215"/>
      <c r="E111" s="206">
        <v>99312008</v>
      </c>
      <c r="F111" s="207"/>
      <c r="G111" s="206">
        <v>-146477174</v>
      </c>
      <c r="H111" s="215"/>
      <c r="I111" s="206">
        <f t="shared" si="2"/>
        <v>-47165166</v>
      </c>
      <c r="J111" s="206"/>
      <c r="K111" s="207">
        <v>1331556</v>
      </c>
      <c r="L111" s="206"/>
      <c r="M111" s="206">
        <v>9205979367</v>
      </c>
      <c r="N111" s="215"/>
      <c r="O111" s="206">
        <v>-12653384924</v>
      </c>
      <c r="P111" s="206"/>
      <c r="Q111" s="206">
        <f t="shared" si="3"/>
        <v>-3447405557</v>
      </c>
    </row>
    <row r="112" spans="1:17" ht="21.75">
      <c r="A112" s="214" t="s">
        <v>262</v>
      </c>
      <c r="B112" s="215"/>
      <c r="C112" s="206">
        <v>15221</v>
      </c>
      <c r="D112" s="215"/>
      <c r="E112" s="206">
        <v>511344539</v>
      </c>
      <c r="F112" s="207"/>
      <c r="G112" s="206">
        <v>-714228563</v>
      </c>
      <c r="H112" s="215"/>
      <c r="I112" s="206">
        <f t="shared" si="2"/>
        <v>-202884024</v>
      </c>
      <c r="J112" s="206"/>
      <c r="K112" s="207">
        <v>1574434</v>
      </c>
      <c r="L112" s="206"/>
      <c r="M112" s="206">
        <v>62140616289</v>
      </c>
      <c r="N112" s="215"/>
      <c r="O112" s="206">
        <v>-75095707192</v>
      </c>
      <c r="P112" s="206"/>
      <c r="Q112" s="206">
        <f t="shared" si="3"/>
        <v>-12955090903</v>
      </c>
    </row>
    <row r="113" spans="1:17" ht="21.75">
      <c r="A113" s="214" t="s">
        <v>197</v>
      </c>
      <c r="B113" s="215"/>
      <c r="C113" s="206">
        <v>78372</v>
      </c>
      <c r="D113" s="215"/>
      <c r="E113" s="206">
        <v>826615085</v>
      </c>
      <c r="F113" s="207"/>
      <c r="G113" s="206">
        <v>-784802842</v>
      </c>
      <c r="H113" s="215"/>
      <c r="I113" s="206">
        <f t="shared" si="2"/>
        <v>41812243</v>
      </c>
      <c r="J113" s="206"/>
      <c r="K113" s="207">
        <v>1746304</v>
      </c>
      <c r="L113" s="206"/>
      <c r="M113" s="206">
        <v>18490484081</v>
      </c>
      <c r="N113" s="215"/>
      <c r="O113" s="206">
        <v>-17389396915</v>
      </c>
      <c r="P113" s="206"/>
      <c r="Q113" s="206">
        <f t="shared" si="3"/>
        <v>1101087166</v>
      </c>
    </row>
    <row r="114" spans="1:17" ht="21.75">
      <c r="A114" s="214" t="s">
        <v>187</v>
      </c>
      <c r="B114" s="215"/>
      <c r="C114" s="206">
        <v>21068</v>
      </c>
      <c r="D114" s="215"/>
      <c r="E114" s="206">
        <v>614674746</v>
      </c>
      <c r="F114" s="207"/>
      <c r="G114" s="206">
        <v>-603616774</v>
      </c>
      <c r="H114" s="215"/>
      <c r="I114" s="206">
        <f t="shared" si="2"/>
        <v>11057972</v>
      </c>
      <c r="J114" s="206"/>
      <c r="K114" s="207">
        <v>336546</v>
      </c>
      <c r="L114" s="206"/>
      <c r="M114" s="206">
        <v>9972818636</v>
      </c>
      <c r="N114" s="215"/>
      <c r="O114" s="206">
        <v>-9610788382</v>
      </c>
      <c r="P114" s="206"/>
      <c r="Q114" s="206">
        <f t="shared" si="3"/>
        <v>362030254</v>
      </c>
    </row>
    <row r="115" spans="1:17" ht="21.75">
      <c r="A115" s="214" t="s">
        <v>95</v>
      </c>
      <c r="B115" s="215"/>
      <c r="C115" s="206">
        <v>32573</v>
      </c>
      <c r="D115" s="215"/>
      <c r="E115" s="206">
        <v>553191269</v>
      </c>
      <c r="F115" s="207"/>
      <c r="G115" s="206">
        <v>-700858949</v>
      </c>
      <c r="H115" s="215"/>
      <c r="I115" s="206">
        <f t="shared" si="2"/>
        <v>-147667680</v>
      </c>
      <c r="J115" s="206"/>
      <c r="K115" s="207">
        <v>862835</v>
      </c>
      <c r="L115" s="206"/>
      <c r="M115" s="206">
        <v>16497263548</v>
      </c>
      <c r="N115" s="215"/>
      <c r="O115" s="206">
        <v>-18612027092</v>
      </c>
      <c r="P115" s="206"/>
      <c r="Q115" s="206">
        <f t="shared" si="3"/>
        <v>-2114763544</v>
      </c>
    </row>
    <row r="116" spans="1:17" ht="21.75">
      <c r="A116" s="214" t="s">
        <v>264</v>
      </c>
      <c r="B116" s="215"/>
      <c r="C116" s="206">
        <v>303032</v>
      </c>
      <c r="D116" s="215"/>
      <c r="E116" s="206">
        <v>688013516</v>
      </c>
      <c r="F116" s="207"/>
      <c r="G116" s="206">
        <v>-873638910</v>
      </c>
      <c r="H116" s="215"/>
      <c r="I116" s="206">
        <f t="shared" si="2"/>
        <v>-185625394</v>
      </c>
      <c r="J116" s="206"/>
      <c r="K116" s="207">
        <v>4361773</v>
      </c>
      <c r="L116" s="206"/>
      <c r="M116" s="206">
        <v>11122804793</v>
      </c>
      <c r="N116" s="215"/>
      <c r="O116" s="206">
        <v>-13454903288</v>
      </c>
      <c r="P116" s="206"/>
      <c r="Q116" s="206">
        <f t="shared" si="3"/>
        <v>-2332098495</v>
      </c>
    </row>
    <row r="117" spans="1:17" ht="21.75">
      <c r="A117" s="214" t="s">
        <v>188</v>
      </c>
      <c r="B117" s="215"/>
      <c r="C117" s="206">
        <v>250153</v>
      </c>
      <c r="D117" s="215"/>
      <c r="E117" s="206">
        <v>817290664</v>
      </c>
      <c r="F117" s="207"/>
      <c r="G117" s="206">
        <v>-866472579</v>
      </c>
      <c r="H117" s="215"/>
      <c r="I117" s="206">
        <f t="shared" si="2"/>
        <v>-49181915</v>
      </c>
      <c r="J117" s="206"/>
      <c r="K117" s="207">
        <v>3038208</v>
      </c>
      <c r="L117" s="206"/>
      <c r="M117" s="206">
        <v>31489809603</v>
      </c>
      <c r="N117" s="215"/>
      <c r="O117" s="206">
        <v>-31553739184</v>
      </c>
      <c r="P117" s="206"/>
      <c r="Q117" s="206">
        <f t="shared" si="3"/>
        <v>-63929581</v>
      </c>
    </row>
    <row r="118" spans="1:17" ht="21.75">
      <c r="A118" s="214" t="s">
        <v>118</v>
      </c>
      <c r="B118" s="215"/>
      <c r="C118" s="206">
        <v>21243</v>
      </c>
      <c r="D118" s="215"/>
      <c r="E118" s="206">
        <v>299025192</v>
      </c>
      <c r="F118" s="207"/>
      <c r="G118" s="206">
        <v>-266540364</v>
      </c>
      <c r="H118" s="215"/>
      <c r="I118" s="206">
        <f t="shared" si="2"/>
        <v>32484828</v>
      </c>
      <c r="J118" s="206"/>
      <c r="K118" s="207">
        <v>1167682</v>
      </c>
      <c r="L118" s="206"/>
      <c r="M118" s="206">
        <v>18328669562</v>
      </c>
      <c r="N118" s="215"/>
      <c r="O118" s="206">
        <v>-14902076788</v>
      </c>
      <c r="P118" s="206"/>
      <c r="Q118" s="206">
        <f t="shared" si="3"/>
        <v>3426592774</v>
      </c>
    </row>
    <row r="119" spans="1:17" ht="21.75">
      <c r="A119" s="214" t="s">
        <v>268</v>
      </c>
      <c r="B119" s="215"/>
      <c r="C119" s="206">
        <v>0</v>
      </c>
      <c r="D119" s="215"/>
      <c r="E119" s="206">
        <v>0</v>
      </c>
      <c r="F119" s="207"/>
      <c r="G119" s="206">
        <v>0</v>
      </c>
      <c r="H119" s="215"/>
      <c r="I119" s="206">
        <f t="shared" si="2"/>
        <v>0</v>
      </c>
      <c r="J119" s="206"/>
      <c r="K119" s="207">
        <v>10443430</v>
      </c>
      <c r="L119" s="206"/>
      <c r="M119" s="206">
        <v>144969611738</v>
      </c>
      <c r="N119" s="215"/>
      <c r="O119" s="206">
        <v>-132032589330</v>
      </c>
      <c r="P119" s="206"/>
      <c r="Q119" s="206">
        <f t="shared" si="3"/>
        <v>12937022408</v>
      </c>
    </row>
    <row r="120" spans="1:17" ht="21.75">
      <c r="A120" s="214" t="s">
        <v>272</v>
      </c>
      <c r="B120" s="215"/>
      <c r="C120" s="206">
        <v>40927</v>
      </c>
      <c r="D120" s="215"/>
      <c r="E120" s="206">
        <v>458147249</v>
      </c>
      <c r="F120" s="207"/>
      <c r="G120" s="206">
        <v>-587493123</v>
      </c>
      <c r="H120" s="215"/>
      <c r="I120" s="206">
        <f t="shared" si="2"/>
        <v>-129345874</v>
      </c>
      <c r="J120" s="206"/>
      <c r="K120" s="207">
        <v>660699</v>
      </c>
      <c r="L120" s="206"/>
      <c r="M120" s="206">
        <v>7957063968</v>
      </c>
      <c r="N120" s="215"/>
      <c r="O120" s="206">
        <v>-9671649108</v>
      </c>
      <c r="P120" s="206"/>
      <c r="Q120" s="206">
        <f t="shared" si="3"/>
        <v>-1714585140</v>
      </c>
    </row>
    <row r="121" spans="1:17" ht="21.75">
      <c r="A121" s="214" t="s">
        <v>194</v>
      </c>
      <c r="B121" s="215"/>
      <c r="C121" s="206">
        <v>0</v>
      </c>
      <c r="D121" s="215"/>
      <c r="E121" s="206">
        <v>0</v>
      </c>
      <c r="F121" s="207"/>
      <c r="G121" s="206">
        <v>0</v>
      </c>
      <c r="H121" s="215"/>
      <c r="I121" s="206">
        <f t="shared" si="2"/>
        <v>0</v>
      </c>
      <c r="J121" s="206"/>
      <c r="K121" s="207">
        <v>8149717</v>
      </c>
      <c r="L121" s="206"/>
      <c r="M121" s="206">
        <v>57398257328</v>
      </c>
      <c r="N121" s="215"/>
      <c r="O121" s="206">
        <v>-57647749075</v>
      </c>
      <c r="P121" s="206"/>
      <c r="Q121" s="206">
        <f t="shared" si="3"/>
        <v>-249491747</v>
      </c>
    </row>
    <row r="122" spans="1:17" ht="21.75">
      <c r="A122" s="214" t="s">
        <v>168</v>
      </c>
      <c r="B122" s="215"/>
      <c r="C122" s="206">
        <v>42702</v>
      </c>
      <c r="D122" s="215"/>
      <c r="E122" s="206">
        <v>529670581</v>
      </c>
      <c r="F122" s="207"/>
      <c r="G122" s="206">
        <v>-719703566</v>
      </c>
      <c r="H122" s="215"/>
      <c r="I122" s="206">
        <f t="shared" si="2"/>
        <v>-190032985</v>
      </c>
      <c r="J122" s="206"/>
      <c r="K122" s="207">
        <v>720618</v>
      </c>
      <c r="L122" s="206"/>
      <c r="M122" s="206">
        <v>10437199350</v>
      </c>
      <c r="N122" s="215"/>
      <c r="O122" s="206">
        <v>-12285066584</v>
      </c>
      <c r="P122" s="206"/>
      <c r="Q122" s="206">
        <f t="shared" si="3"/>
        <v>-1847867234</v>
      </c>
    </row>
    <row r="123" spans="1:17" ht="21.75">
      <c r="A123" s="214" t="s">
        <v>143</v>
      </c>
      <c r="B123" s="215"/>
      <c r="C123" s="206">
        <v>49922</v>
      </c>
      <c r="D123" s="215"/>
      <c r="E123" s="206">
        <v>125937110</v>
      </c>
      <c r="F123" s="207"/>
      <c r="G123" s="206">
        <v>-119170913</v>
      </c>
      <c r="H123" s="215"/>
      <c r="I123" s="206">
        <f t="shared" si="2"/>
        <v>6766197</v>
      </c>
      <c r="J123" s="206"/>
      <c r="K123" s="207">
        <v>5001340</v>
      </c>
      <c r="L123" s="206"/>
      <c r="M123" s="206">
        <v>13619750051</v>
      </c>
      <c r="N123" s="215"/>
      <c r="O123" s="206">
        <v>-13274828896</v>
      </c>
      <c r="P123" s="206"/>
      <c r="Q123" s="206">
        <f t="shared" si="3"/>
        <v>344921155</v>
      </c>
    </row>
    <row r="124" spans="1:17" ht="21.75">
      <c r="A124" s="214" t="s">
        <v>229</v>
      </c>
      <c r="B124" s="215"/>
      <c r="C124" s="206">
        <v>286719</v>
      </c>
      <c r="D124" s="215"/>
      <c r="E124" s="206">
        <v>634833773</v>
      </c>
      <c r="F124" s="207"/>
      <c r="G124" s="206">
        <v>-814379106</v>
      </c>
      <c r="H124" s="215"/>
      <c r="I124" s="206">
        <f t="shared" si="2"/>
        <v>-179545333</v>
      </c>
      <c r="J124" s="206"/>
      <c r="K124" s="207">
        <v>3268856</v>
      </c>
      <c r="L124" s="206"/>
      <c r="M124" s="206">
        <v>8869745470</v>
      </c>
      <c r="N124" s="215"/>
      <c r="O124" s="206">
        <v>-9887196599</v>
      </c>
      <c r="P124" s="206"/>
      <c r="Q124" s="206">
        <f t="shared" si="3"/>
        <v>-1017451129</v>
      </c>
    </row>
    <row r="125" spans="1:17" ht="21.75">
      <c r="A125" s="214" t="s">
        <v>220</v>
      </c>
      <c r="B125" s="215"/>
      <c r="C125" s="206">
        <v>100865</v>
      </c>
      <c r="D125" s="215"/>
      <c r="E125" s="206">
        <v>693729304</v>
      </c>
      <c r="F125" s="207"/>
      <c r="G125" s="206">
        <v>-800617850</v>
      </c>
      <c r="H125" s="215"/>
      <c r="I125" s="206">
        <f t="shared" si="2"/>
        <v>-106888546</v>
      </c>
      <c r="J125" s="206"/>
      <c r="K125" s="207">
        <v>2208078</v>
      </c>
      <c r="L125" s="206"/>
      <c r="M125" s="206">
        <v>17227088897</v>
      </c>
      <c r="N125" s="215"/>
      <c r="O125" s="206">
        <v>-17617978067</v>
      </c>
      <c r="P125" s="206"/>
      <c r="Q125" s="206">
        <f t="shared" si="3"/>
        <v>-390889170</v>
      </c>
    </row>
    <row r="126" spans="1:17" ht="21.75">
      <c r="A126" s="214" t="s">
        <v>232</v>
      </c>
      <c r="B126" s="215"/>
      <c r="C126" s="206">
        <v>241164</v>
      </c>
      <c r="D126" s="215"/>
      <c r="E126" s="206">
        <v>732976606</v>
      </c>
      <c r="F126" s="207"/>
      <c r="G126" s="206">
        <v>-835271991</v>
      </c>
      <c r="H126" s="215"/>
      <c r="I126" s="206">
        <f t="shared" si="2"/>
        <v>-102295385</v>
      </c>
      <c r="J126" s="206"/>
      <c r="K126" s="207">
        <v>3321618</v>
      </c>
      <c r="L126" s="206"/>
      <c r="M126" s="206">
        <v>12305720827</v>
      </c>
      <c r="N126" s="215"/>
      <c r="O126" s="206">
        <v>-13472820232</v>
      </c>
      <c r="P126" s="206"/>
      <c r="Q126" s="206">
        <f t="shared" si="3"/>
        <v>-1167099405</v>
      </c>
    </row>
    <row r="127" spans="1:17" ht="21.75">
      <c r="A127" s="214" t="s">
        <v>157</v>
      </c>
      <c r="B127" s="215"/>
      <c r="C127" s="206">
        <v>32076</v>
      </c>
      <c r="D127" s="215"/>
      <c r="E127" s="206">
        <v>563651823</v>
      </c>
      <c r="F127" s="207"/>
      <c r="G127" s="206">
        <v>-663542743</v>
      </c>
      <c r="H127" s="215"/>
      <c r="I127" s="206">
        <f t="shared" si="2"/>
        <v>-99890920</v>
      </c>
      <c r="J127" s="206"/>
      <c r="K127" s="207">
        <v>964686</v>
      </c>
      <c r="L127" s="206"/>
      <c r="M127" s="206">
        <v>37555239056</v>
      </c>
      <c r="N127" s="215"/>
      <c r="O127" s="206">
        <v>-39799652792</v>
      </c>
      <c r="P127" s="206"/>
      <c r="Q127" s="206">
        <f t="shared" si="3"/>
        <v>-2244413736</v>
      </c>
    </row>
    <row r="128" spans="1:17" ht="21.75">
      <c r="A128" s="214" t="s">
        <v>177</v>
      </c>
      <c r="B128" s="215"/>
      <c r="C128" s="206">
        <v>2600044</v>
      </c>
      <c r="D128" s="215"/>
      <c r="E128" s="206">
        <v>29202748242</v>
      </c>
      <c r="F128" s="207"/>
      <c r="G128" s="206">
        <v>-27982700255</v>
      </c>
      <c r="H128" s="215"/>
      <c r="I128" s="206">
        <f t="shared" si="2"/>
        <v>1220047987</v>
      </c>
      <c r="J128" s="206"/>
      <c r="K128" s="207">
        <v>7473940</v>
      </c>
      <c r="L128" s="206"/>
      <c r="M128" s="206">
        <v>90392020352</v>
      </c>
      <c r="N128" s="215"/>
      <c r="O128" s="206">
        <v>-90753887683</v>
      </c>
      <c r="P128" s="206"/>
      <c r="Q128" s="206">
        <f t="shared" si="3"/>
        <v>-361867331</v>
      </c>
    </row>
    <row r="129" spans="1:17" ht="21.75">
      <c r="A129" s="214" t="s">
        <v>109</v>
      </c>
      <c r="B129" s="215"/>
      <c r="C129" s="206">
        <v>270929</v>
      </c>
      <c r="D129" s="215"/>
      <c r="E129" s="206">
        <v>765999172</v>
      </c>
      <c r="F129" s="207"/>
      <c r="G129" s="206">
        <v>-850047387</v>
      </c>
      <c r="H129" s="215"/>
      <c r="I129" s="206">
        <f t="shared" si="2"/>
        <v>-84048215</v>
      </c>
      <c r="J129" s="206"/>
      <c r="K129" s="207">
        <v>3999313</v>
      </c>
      <c r="L129" s="206"/>
      <c r="M129" s="206">
        <v>12133524250</v>
      </c>
      <c r="N129" s="215"/>
      <c r="O129" s="206">
        <v>-12670327323</v>
      </c>
      <c r="P129" s="206"/>
      <c r="Q129" s="206">
        <f t="shared" si="3"/>
        <v>-536803073</v>
      </c>
    </row>
    <row r="130" spans="1:17" ht="21.75">
      <c r="A130" s="214" t="s">
        <v>181</v>
      </c>
      <c r="B130" s="215"/>
      <c r="C130" s="206">
        <v>1815</v>
      </c>
      <c r="D130" s="215"/>
      <c r="E130" s="206">
        <v>14379487</v>
      </c>
      <c r="F130" s="207"/>
      <c r="G130" s="206">
        <v>-18116081</v>
      </c>
      <c r="H130" s="215"/>
      <c r="I130" s="206">
        <f t="shared" si="2"/>
        <v>-3736594</v>
      </c>
      <c r="J130" s="206"/>
      <c r="K130" s="207">
        <v>2589332</v>
      </c>
      <c r="L130" s="206"/>
      <c r="M130" s="206">
        <v>24751599890</v>
      </c>
      <c r="N130" s="215"/>
      <c r="O130" s="206">
        <v>-32263402903</v>
      </c>
      <c r="P130" s="206"/>
      <c r="Q130" s="206">
        <f t="shared" si="3"/>
        <v>-7511803013</v>
      </c>
    </row>
    <row r="131" spans="1:17" ht="21.75">
      <c r="A131" s="214" t="s">
        <v>140</v>
      </c>
      <c r="B131" s="215"/>
      <c r="C131" s="206">
        <v>246775</v>
      </c>
      <c r="D131" s="215"/>
      <c r="E131" s="206">
        <v>557324055</v>
      </c>
      <c r="F131" s="207"/>
      <c r="G131" s="206">
        <v>-521968952</v>
      </c>
      <c r="H131" s="215"/>
      <c r="I131" s="206">
        <f t="shared" si="2"/>
        <v>35355103</v>
      </c>
      <c r="J131" s="206"/>
      <c r="K131" s="207">
        <v>3978175</v>
      </c>
      <c r="L131" s="206"/>
      <c r="M131" s="206">
        <v>10992657021</v>
      </c>
      <c r="N131" s="215"/>
      <c r="O131" s="206">
        <v>-10758285274</v>
      </c>
      <c r="P131" s="206"/>
      <c r="Q131" s="206">
        <f t="shared" si="3"/>
        <v>234371747</v>
      </c>
    </row>
    <row r="132" spans="1:17" ht="21.75">
      <c r="A132" s="214" t="s">
        <v>136</v>
      </c>
      <c r="B132" s="215"/>
      <c r="C132" s="206">
        <v>49943</v>
      </c>
      <c r="D132" s="215"/>
      <c r="E132" s="206">
        <v>586626304</v>
      </c>
      <c r="F132" s="207"/>
      <c r="G132" s="206">
        <v>-662561806</v>
      </c>
      <c r="H132" s="215"/>
      <c r="I132" s="206">
        <f t="shared" si="2"/>
        <v>-75935502</v>
      </c>
      <c r="J132" s="206"/>
      <c r="K132" s="207">
        <v>831119</v>
      </c>
      <c r="L132" s="206"/>
      <c r="M132" s="206">
        <v>10089747588</v>
      </c>
      <c r="N132" s="215"/>
      <c r="O132" s="206">
        <v>-11044276064</v>
      </c>
      <c r="P132" s="206"/>
      <c r="Q132" s="206">
        <f t="shared" si="3"/>
        <v>-954528476</v>
      </c>
    </row>
    <row r="133" spans="1:17" ht="21.75">
      <c r="A133" s="214" t="s">
        <v>224</v>
      </c>
      <c r="B133" s="215"/>
      <c r="C133" s="206">
        <v>0</v>
      </c>
      <c r="D133" s="215"/>
      <c r="E133" s="206">
        <v>0</v>
      </c>
      <c r="F133" s="207"/>
      <c r="G133" s="206">
        <v>0</v>
      </c>
      <c r="H133" s="215"/>
      <c r="I133" s="206">
        <f t="shared" si="2"/>
        <v>0</v>
      </c>
      <c r="J133" s="206"/>
      <c r="K133" s="207">
        <v>1250720</v>
      </c>
      <c r="L133" s="206"/>
      <c r="M133" s="206">
        <v>37092058260</v>
      </c>
      <c r="N133" s="215"/>
      <c r="O133" s="206">
        <v>-42067595340</v>
      </c>
      <c r="P133" s="206"/>
      <c r="Q133" s="206">
        <f t="shared" si="3"/>
        <v>-4975537080</v>
      </c>
    </row>
    <row r="134" spans="1:17" ht="21.75">
      <c r="A134" s="214" t="s">
        <v>206</v>
      </c>
      <c r="B134" s="215"/>
      <c r="C134" s="206">
        <v>2604012</v>
      </c>
      <c r="D134" s="215"/>
      <c r="E134" s="206">
        <v>18204667945</v>
      </c>
      <c r="F134" s="207"/>
      <c r="G134" s="206">
        <v>-17618734400</v>
      </c>
      <c r="H134" s="215"/>
      <c r="I134" s="206">
        <f t="shared" si="2"/>
        <v>585933545</v>
      </c>
      <c r="J134" s="206"/>
      <c r="K134" s="207">
        <v>5505333</v>
      </c>
      <c r="L134" s="206"/>
      <c r="M134" s="206">
        <v>39215385873</v>
      </c>
      <c r="N134" s="215"/>
      <c r="O134" s="206">
        <v>-37237974026</v>
      </c>
      <c r="P134" s="206"/>
      <c r="Q134" s="206">
        <f t="shared" si="3"/>
        <v>1977411847</v>
      </c>
    </row>
    <row r="135" spans="1:17" ht="21.75">
      <c r="A135" s="214" t="s">
        <v>257</v>
      </c>
      <c r="B135" s="215"/>
      <c r="C135" s="206">
        <v>23011</v>
      </c>
      <c r="D135" s="215"/>
      <c r="E135" s="206">
        <v>771890230</v>
      </c>
      <c r="F135" s="207"/>
      <c r="G135" s="206">
        <v>-612394817</v>
      </c>
      <c r="H135" s="215"/>
      <c r="I135" s="206">
        <f t="shared" si="2"/>
        <v>159495413</v>
      </c>
      <c r="J135" s="206"/>
      <c r="K135" s="207">
        <v>755761</v>
      </c>
      <c r="L135" s="206"/>
      <c r="M135" s="206">
        <v>25059483529</v>
      </c>
      <c r="N135" s="215"/>
      <c r="O135" s="206">
        <v>-20023200710</v>
      </c>
      <c r="P135" s="206"/>
      <c r="Q135" s="206">
        <f t="shared" si="3"/>
        <v>5036282819</v>
      </c>
    </row>
    <row r="136" spans="1:17" ht="21.75">
      <c r="A136" s="214" t="s">
        <v>209</v>
      </c>
      <c r="B136" s="215"/>
      <c r="C136" s="206">
        <v>56730</v>
      </c>
      <c r="D136" s="215"/>
      <c r="E136" s="206">
        <v>494597935</v>
      </c>
      <c r="F136" s="207"/>
      <c r="G136" s="206">
        <v>-653374354</v>
      </c>
      <c r="H136" s="215"/>
      <c r="I136" s="206">
        <f t="shared" si="2"/>
        <v>-158776419</v>
      </c>
      <c r="J136" s="206"/>
      <c r="K136" s="207">
        <v>1139504</v>
      </c>
      <c r="L136" s="206"/>
      <c r="M136" s="206">
        <v>11260490437</v>
      </c>
      <c r="N136" s="215"/>
      <c r="O136" s="206">
        <v>-13149358071</v>
      </c>
      <c r="P136" s="206"/>
      <c r="Q136" s="206">
        <f t="shared" si="3"/>
        <v>-1888867634</v>
      </c>
    </row>
    <row r="137" spans="1:17" ht="21.75">
      <c r="A137" s="214" t="s">
        <v>92</v>
      </c>
      <c r="B137" s="215"/>
      <c r="C137" s="206">
        <v>158476</v>
      </c>
      <c r="D137" s="215"/>
      <c r="E137" s="206">
        <v>1436872458</v>
      </c>
      <c r="F137" s="207"/>
      <c r="G137" s="206">
        <v>-1699646374</v>
      </c>
      <c r="H137" s="215"/>
      <c r="I137" s="206">
        <f t="shared" ref="I137:I200" si="4">G137+E137</f>
        <v>-262773916</v>
      </c>
      <c r="J137" s="206"/>
      <c r="K137" s="207">
        <v>3703055</v>
      </c>
      <c r="L137" s="206"/>
      <c r="M137" s="206">
        <v>34220137754</v>
      </c>
      <c r="N137" s="215"/>
      <c r="O137" s="206">
        <v>-39987167219</v>
      </c>
      <c r="P137" s="206"/>
      <c r="Q137" s="206">
        <f t="shared" ref="Q137:Q200" si="5">M137+O137</f>
        <v>-5767029465</v>
      </c>
    </row>
    <row r="138" spans="1:17" ht="21.75">
      <c r="A138" s="214" t="s">
        <v>170</v>
      </c>
      <c r="B138" s="215"/>
      <c r="C138" s="206">
        <v>53034</v>
      </c>
      <c r="D138" s="215"/>
      <c r="E138" s="206">
        <v>260934913</v>
      </c>
      <c r="F138" s="207"/>
      <c r="G138" s="206">
        <v>-322094963</v>
      </c>
      <c r="H138" s="215"/>
      <c r="I138" s="206">
        <f t="shared" si="4"/>
        <v>-61160050</v>
      </c>
      <c r="J138" s="206"/>
      <c r="K138" s="207">
        <v>1394399</v>
      </c>
      <c r="L138" s="206"/>
      <c r="M138" s="206">
        <v>7255577840</v>
      </c>
      <c r="N138" s="215"/>
      <c r="O138" s="206">
        <v>-8546688033</v>
      </c>
      <c r="P138" s="206"/>
      <c r="Q138" s="206">
        <f t="shared" si="5"/>
        <v>-1291110193</v>
      </c>
    </row>
    <row r="139" spans="1:17" ht="21.75">
      <c r="A139" s="214" t="s">
        <v>101</v>
      </c>
      <c r="B139" s="215"/>
      <c r="C139" s="206">
        <v>187263</v>
      </c>
      <c r="D139" s="215"/>
      <c r="E139" s="206">
        <v>1262880430</v>
      </c>
      <c r="F139" s="207"/>
      <c r="G139" s="206">
        <v>-1054927014</v>
      </c>
      <c r="H139" s="215"/>
      <c r="I139" s="206">
        <f t="shared" si="4"/>
        <v>207953416</v>
      </c>
      <c r="J139" s="206"/>
      <c r="K139" s="207">
        <v>21428638</v>
      </c>
      <c r="L139" s="206"/>
      <c r="M139" s="206">
        <v>146620341665</v>
      </c>
      <c r="N139" s="215"/>
      <c r="O139" s="206">
        <v>-121218141585</v>
      </c>
      <c r="P139" s="206"/>
      <c r="Q139" s="206">
        <f t="shared" si="5"/>
        <v>25402200080</v>
      </c>
    </row>
    <row r="140" spans="1:17" ht="21.75">
      <c r="A140" s="214" t="s">
        <v>98</v>
      </c>
      <c r="B140" s="215"/>
      <c r="C140" s="206">
        <v>88461</v>
      </c>
      <c r="D140" s="215"/>
      <c r="E140" s="206">
        <v>535367645</v>
      </c>
      <c r="F140" s="207"/>
      <c r="G140" s="206">
        <v>-560118971</v>
      </c>
      <c r="H140" s="215"/>
      <c r="I140" s="206">
        <f t="shared" si="4"/>
        <v>-24751326</v>
      </c>
      <c r="J140" s="206"/>
      <c r="K140" s="207">
        <v>1143542</v>
      </c>
      <c r="L140" s="206"/>
      <c r="M140" s="206">
        <v>6638450685</v>
      </c>
      <c r="N140" s="215"/>
      <c r="O140" s="206">
        <v>-7290012928</v>
      </c>
      <c r="P140" s="206"/>
      <c r="Q140" s="206">
        <f t="shared" si="5"/>
        <v>-651562243</v>
      </c>
    </row>
    <row r="141" spans="1:17" ht="21.75">
      <c r="A141" s="214" t="s">
        <v>123</v>
      </c>
      <c r="B141" s="215"/>
      <c r="C141" s="206">
        <v>4541367</v>
      </c>
      <c r="D141" s="215"/>
      <c r="E141" s="206">
        <v>26932325757</v>
      </c>
      <c r="F141" s="207"/>
      <c r="G141" s="206">
        <v>-24503833860</v>
      </c>
      <c r="H141" s="215"/>
      <c r="I141" s="206">
        <f t="shared" si="4"/>
        <v>2428491897</v>
      </c>
      <c r="J141" s="206"/>
      <c r="K141" s="207">
        <v>15247441</v>
      </c>
      <c r="L141" s="206"/>
      <c r="M141" s="206">
        <v>86250914384</v>
      </c>
      <c r="N141" s="215"/>
      <c r="O141" s="206">
        <v>-82472731590</v>
      </c>
      <c r="P141" s="206"/>
      <c r="Q141" s="206">
        <f t="shared" si="5"/>
        <v>3778182794</v>
      </c>
    </row>
    <row r="142" spans="1:17" ht="21.75">
      <c r="A142" s="214" t="s">
        <v>149</v>
      </c>
      <c r="B142" s="215"/>
      <c r="C142" s="206">
        <v>913651</v>
      </c>
      <c r="D142" s="215"/>
      <c r="E142" s="206">
        <v>4911439715</v>
      </c>
      <c r="F142" s="207"/>
      <c r="G142" s="206">
        <v>-3755738537</v>
      </c>
      <c r="H142" s="215"/>
      <c r="I142" s="206">
        <f t="shared" si="4"/>
        <v>1155701178</v>
      </c>
      <c r="J142" s="206"/>
      <c r="K142" s="207">
        <v>7689737</v>
      </c>
      <c r="L142" s="206"/>
      <c r="M142" s="206">
        <v>43576890659</v>
      </c>
      <c r="N142" s="215"/>
      <c r="O142" s="206">
        <v>-35007070522</v>
      </c>
      <c r="P142" s="206"/>
      <c r="Q142" s="206">
        <f t="shared" si="5"/>
        <v>8569820137</v>
      </c>
    </row>
    <row r="143" spans="1:17" ht="21.75">
      <c r="A143" s="214" t="s">
        <v>138</v>
      </c>
      <c r="B143" s="215"/>
      <c r="C143" s="206">
        <v>26504</v>
      </c>
      <c r="D143" s="215"/>
      <c r="E143" s="206">
        <v>792098652</v>
      </c>
      <c r="F143" s="207"/>
      <c r="G143" s="206">
        <v>-832161217</v>
      </c>
      <c r="H143" s="215"/>
      <c r="I143" s="206">
        <f t="shared" si="4"/>
        <v>-40062565</v>
      </c>
      <c r="J143" s="206"/>
      <c r="K143" s="207">
        <v>409242</v>
      </c>
      <c r="L143" s="206"/>
      <c r="M143" s="206">
        <v>12708773286</v>
      </c>
      <c r="N143" s="215"/>
      <c r="O143" s="206">
        <v>-12952530275</v>
      </c>
      <c r="P143" s="206"/>
      <c r="Q143" s="206">
        <f t="shared" si="5"/>
        <v>-243756989</v>
      </c>
    </row>
    <row r="144" spans="1:17" ht="21.75">
      <c r="A144" s="214" t="s">
        <v>173</v>
      </c>
      <c r="B144" s="215"/>
      <c r="C144" s="206">
        <v>0</v>
      </c>
      <c r="D144" s="215"/>
      <c r="E144" s="206">
        <v>0</v>
      </c>
      <c r="F144" s="207"/>
      <c r="G144" s="206">
        <v>0</v>
      </c>
      <c r="H144" s="215"/>
      <c r="I144" s="206">
        <f t="shared" si="4"/>
        <v>0</v>
      </c>
      <c r="J144" s="206"/>
      <c r="K144" s="207">
        <v>182650</v>
      </c>
      <c r="L144" s="206"/>
      <c r="M144" s="206">
        <v>2902084032</v>
      </c>
      <c r="N144" s="215"/>
      <c r="O144" s="206">
        <v>-2998162882</v>
      </c>
      <c r="P144" s="206"/>
      <c r="Q144" s="206">
        <f t="shared" si="5"/>
        <v>-96078850</v>
      </c>
    </row>
    <row r="145" spans="1:17" ht="21.75">
      <c r="A145" s="214" t="s">
        <v>142</v>
      </c>
      <c r="B145" s="215"/>
      <c r="C145" s="206">
        <v>119446</v>
      </c>
      <c r="D145" s="215"/>
      <c r="E145" s="206">
        <v>539647259</v>
      </c>
      <c r="F145" s="207"/>
      <c r="G145" s="206">
        <v>-684320512</v>
      </c>
      <c r="H145" s="215"/>
      <c r="I145" s="206">
        <f t="shared" si="4"/>
        <v>-144673253</v>
      </c>
      <c r="J145" s="206"/>
      <c r="K145" s="207">
        <v>1979641</v>
      </c>
      <c r="L145" s="206"/>
      <c r="M145" s="206">
        <v>9389238677</v>
      </c>
      <c r="N145" s="215"/>
      <c r="O145" s="206">
        <v>-11497432847</v>
      </c>
      <c r="P145" s="206"/>
      <c r="Q145" s="206">
        <f t="shared" si="5"/>
        <v>-2108194170</v>
      </c>
    </row>
    <row r="146" spans="1:17" ht="21.75">
      <c r="A146" s="214" t="s">
        <v>231</v>
      </c>
      <c r="B146" s="215"/>
      <c r="C146" s="206">
        <v>677</v>
      </c>
      <c r="D146" s="215"/>
      <c r="E146" s="206">
        <v>108934031</v>
      </c>
      <c r="F146" s="207"/>
      <c r="G146" s="206">
        <v>-100507984</v>
      </c>
      <c r="H146" s="215"/>
      <c r="I146" s="206">
        <f t="shared" si="4"/>
        <v>8426047</v>
      </c>
      <c r="J146" s="206"/>
      <c r="K146" s="207">
        <v>29400</v>
      </c>
      <c r="L146" s="206"/>
      <c r="M146" s="206">
        <v>4722765368</v>
      </c>
      <c r="N146" s="215"/>
      <c r="O146" s="206">
        <v>-4365316424</v>
      </c>
      <c r="P146" s="206"/>
      <c r="Q146" s="206">
        <f t="shared" si="5"/>
        <v>357448944</v>
      </c>
    </row>
    <row r="147" spans="1:17" ht="21.75">
      <c r="A147" s="214" t="s">
        <v>164</v>
      </c>
      <c r="B147" s="215"/>
      <c r="C147" s="206">
        <v>341351</v>
      </c>
      <c r="D147" s="215"/>
      <c r="E147" s="206">
        <v>1231277310</v>
      </c>
      <c r="F147" s="207"/>
      <c r="G147" s="206">
        <v>-1562532834</v>
      </c>
      <c r="H147" s="215"/>
      <c r="I147" s="206">
        <f t="shared" si="4"/>
        <v>-331255524</v>
      </c>
      <c r="J147" s="206"/>
      <c r="K147" s="207">
        <v>5055545</v>
      </c>
      <c r="L147" s="206"/>
      <c r="M147" s="206">
        <v>19582589885</v>
      </c>
      <c r="N147" s="215"/>
      <c r="O147" s="206">
        <v>-30736104252</v>
      </c>
      <c r="P147" s="206"/>
      <c r="Q147" s="206">
        <f t="shared" si="5"/>
        <v>-11153514367</v>
      </c>
    </row>
    <row r="148" spans="1:17" ht="21.75">
      <c r="A148" s="214" t="s">
        <v>222</v>
      </c>
      <c r="B148" s="215"/>
      <c r="C148" s="206">
        <v>1575340</v>
      </c>
      <c r="D148" s="215"/>
      <c r="E148" s="206">
        <v>12151082439</v>
      </c>
      <c r="F148" s="207"/>
      <c r="G148" s="206">
        <v>-11292465201</v>
      </c>
      <c r="H148" s="215"/>
      <c r="I148" s="206">
        <f t="shared" si="4"/>
        <v>858617238</v>
      </c>
      <c r="J148" s="206"/>
      <c r="K148" s="207">
        <v>3026131</v>
      </c>
      <c r="L148" s="206"/>
      <c r="M148" s="206">
        <v>32962023593</v>
      </c>
      <c r="N148" s="215"/>
      <c r="O148" s="206">
        <v>-33815770133</v>
      </c>
      <c r="P148" s="206"/>
      <c r="Q148" s="206">
        <f t="shared" si="5"/>
        <v>-853746540</v>
      </c>
    </row>
    <row r="149" spans="1:17" ht="21.75">
      <c r="A149" s="214" t="s">
        <v>116</v>
      </c>
      <c r="B149" s="215"/>
      <c r="C149" s="206">
        <v>0</v>
      </c>
      <c r="D149" s="215"/>
      <c r="E149" s="206">
        <v>0</v>
      </c>
      <c r="F149" s="207"/>
      <c r="G149" s="206">
        <v>0</v>
      </c>
      <c r="H149" s="215"/>
      <c r="I149" s="206">
        <f t="shared" si="4"/>
        <v>0</v>
      </c>
      <c r="J149" s="206"/>
      <c r="K149" s="207">
        <v>4675143</v>
      </c>
      <c r="L149" s="206"/>
      <c r="M149" s="206">
        <v>81650296037</v>
      </c>
      <c r="N149" s="215"/>
      <c r="O149" s="206">
        <v>-82707547760</v>
      </c>
      <c r="P149" s="206"/>
      <c r="Q149" s="206">
        <f t="shared" si="5"/>
        <v>-1057251723</v>
      </c>
    </row>
    <row r="150" spans="1:17" ht="21.75">
      <c r="A150" s="214" t="s">
        <v>183</v>
      </c>
      <c r="B150" s="215"/>
      <c r="C150" s="206">
        <v>2100954</v>
      </c>
      <c r="D150" s="215"/>
      <c r="E150" s="206">
        <v>10011265902</v>
      </c>
      <c r="F150" s="207"/>
      <c r="G150" s="206">
        <v>-8595630961</v>
      </c>
      <c r="H150" s="215"/>
      <c r="I150" s="206">
        <f t="shared" si="4"/>
        <v>1415634941</v>
      </c>
      <c r="J150" s="206"/>
      <c r="K150" s="207">
        <v>3195861</v>
      </c>
      <c r="L150" s="206"/>
      <c r="M150" s="206">
        <v>16329630061</v>
      </c>
      <c r="N150" s="215"/>
      <c r="O150" s="206">
        <v>-14652882326</v>
      </c>
      <c r="P150" s="206"/>
      <c r="Q150" s="206">
        <f t="shared" si="5"/>
        <v>1676747735</v>
      </c>
    </row>
    <row r="151" spans="1:17" ht="21.75">
      <c r="A151" s="214" t="s">
        <v>141</v>
      </c>
      <c r="B151" s="215"/>
      <c r="C151" s="206">
        <v>103750</v>
      </c>
      <c r="D151" s="215"/>
      <c r="E151" s="206">
        <v>509642915</v>
      </c>
      <c r="F151" s="207"/>
      <c r="G151" s="206">
        <v>-672307235</v>
      </c>
      <c r="H151" s="215"/>
      <c r="I151" s="206">
        <f t="shared" si="4"/>
        <v>-162664320</v>
      </c>
      <c r="J151" s="206"/>
      <c r="K151" s="207">
        <v>1917912</v>
      </c>
      <c r="L151" s="206"/>
      <c r="M151" s="206">
        <v>10553928824</v>
      </c>
      <c r="N151" s="215"/>
      <c r="O151" s="206">
        <v>-12495862392</v>
      </c>
      <c r="P151" s="206"/>
      <c r="Q151" s="206">
        <f t="shared" si="5"/>
        <v>-1941933568</v>
      </c>
    </row>
    <row r="152" spans="1:17" ht="21.75">
      <c r="A152" s="214" t="s">
        <v>160</v>
      </c>
      <c r="B152" s="215"/>
      <c r="C152" s="206">
        <v>18093</v>
      </c>
      <c r="D152" s="215"/>
      <c r="E152" s="206">
        <v>188029326</v>
      </c>
      <c r="F152" s="207"/>
      <c r="G152" s="206">
        <v>-138896154</v>
      </c>
      <c r="H152" s="215"/>
      <c r="I152" s="206">
        <f t="shared" si="4"/>
        <v>49133172</v>
      </c>
      <c r="J152" s="206"/>
      <c r="K152" s="207">
        <v>6443299</v>
      </c>
      <c r="L152" s="206"/>
      <c r="M152" s="206">
        <v>62778792844</v>
      </c>
      <c r="N152" s="215"/>
      <c r="O152" s="206">
        <v>-49466222370</v>
      </c>
      <c r="P152" s="206"/>
      <c r="Q152" s="206">
        <f t="shared" si="5"/>
        <v>13312570474</v>
      </c>
    </row>
    <row r="153" spans="1:17" ht="21.75">
      <c r="A153" s="214" t="s">
        <v>132</v>
      </c>
      <c r="B153" s="215"/>
      <c r="C153" s="206">
        <v>0</v>
      </c>
      <c r="D153" s="215"/>
      <c r="E153" s="206">
        <v>0</v>
      </c>
      <c r="F153" s="207"/>
      <c r="G153" s="206">
        <v>0</v>
      </c>
      <c r="H153" s="215"/>
      <c r="I153" s="206">
        <f t="shared" si="4"/>
        <v>0</v>
      </c>
      <c r="J153" s="206"/>
      <c r="K153" s="207">
        <v>138205</v>
      </c>
      <c r="L153" s="206"/>
      <c r="M153" s="206">
        <v>1766752801</v>
      </c>
      <c r="N153" s="215"/>
      <c r="O153" s="206">
        <v>-1853698430</v>
      </c>
      <c r="P153" s="206"/>
      <c r="Q153" s="206">
        <f t="shared" si="5"/>
        <v>-86945629</v>
      </c>
    </row>
    <row r="154" spans="1:17" ht="21.75">
      <c r="A154" s="214" t="s">
        <v>261</v>
      </c>
      <c r="B154" s="215"/>
      <c r="C154" s="206">
        <v>5815</v>
      </c>
      <c r="D154" s="215"/>
      <c r="E154" s="206">
        <v>118550446</v>
      </c>
      <c r="F154" s="207"/>
      <c r="G154" s="206">
        <v>-160216287</v>
      </c>
      <c r="H154" s="215"/>
      <c r="I154" s="206">
        <f t="shared" si="4"/>
        <v>-41665841</v>
      </c>
      <c r="J154" s="206"/>
      <c r="K154" s="207">
        <v>95901</v>
      </c>
      <c r="L154" s="206"/>
      <c r="M154" s="206">
        <v>2100051445</v>
      </c>
      <c r="N154" s="215"/>
      <c r="O154" s="206">
        <v>-2657254886</v>
      </c>
      <c r="P154" s="206"/>
      <c r="Q154" s="206">
        <f t="shared" si="5"/>
        <v>-557203441</v>
      </c>
    </row>
    <row r="155" spans="1:17" ht="21.75">
      <c r="A155" s="214" t="s">
        <v>180</v>
      </c>
      <c r="B155" s="215"/>
      <c r="C155" s="206">
        <v>7079</v>
      </c>
      <c r="D155" s="215"/>
      <c r="E155" s="206">
        <v>442174057</v>
      </c>
      <c r="F155" s="207"/>
      <c r="G155" s="206">
        <v>-410015235</v>
      </c>
      <c r="H155" s="215"/>
      <c r="I155" s="206">
        <f t="shared" si="4"/>
        <v>32158822</v>
      </c>
      <c r="J155" s="206"/>
      <c r="K155" s="207">
        <v>264493</v>
      </c>
      <c r="L155" s="206"/>
      <c r="M155" s="206">
        <v>16107316850</v>
      </c>
      <c r="N155" s="215"/>
      <c r="O155" s="206">
        <v>-15303752740</v>
      </c>
      <c r="P155" s="206"/>
      <c r="Q155" s="206">
        <f t="shared" si="5"/>
        <v>803564110</v>
      </c>
    </row>
    <row r="156" spans="1:17" ht="21.75">
      <c r="A156" s="214" t="s">
        <v>273</v>
      </c>
      <c r="B156" s="215"/>
      <c r="C156" s="206">
        <v>0</v>
      </c>
      <c r="D156" s="215"/>
      <c r="E156" s="206">
        <v>0</v>
      </c>
      <c r="F156" s="207"/>
      <c r="G156" s="206">
        <v>0</v>
      </c>
      <c r="H156" s="215"/>
      <c r="I156" s="206">
        <f t="shared" si="4"/>
        <v>0</v>
      </c>
      <c r="J156" s="206"/>
      <c r="K156" s="207">
        <v>237476838</v>
      </c>
      <c r="L156" s="206"/>
      <c r="M156" s="206">
        <v>281224365914</v>
      </c>
      <c r="N156" s="215"/>
      <c r="O156" s="206">
        <v>-307323883702</v>
      </c>
      <c r="P156" s="206"/>
      <c r="Q156" s="206">
        <f t="shared" si="5"/>
        <v>-26099517788</v>
      </c>
    </row>
    <row r="157" spans="1:17" ht="21.75">
      <c r="A157" s="214" t="s">
        <v>192</v>
      </c>
      <c r="B157" s="215"/>
      <c r="C157" s="206">
        <v>9000</v>
      </c>
      <c r="D157" s="215"/>
      <c r="E157" s="206">
        <v>544803381</v>
      </c>
      <c r="F157" s="207"/>
      <c r="G157" s="206">
        <v>-500119865</v>
      </c>
      <c r="H157" s="215"/>
      <c r="I157" s="206">
        <f t="shared" si="4"/>
        <v>44683516</v>
      </c>
      <c r="J157" s="206"/>
      <c r="K157" s="207">
        <v>154372</v>
      </c>
      <c r="L157" s="206"/>
      <c r="M157" s="206">
        <v>9499856788</v>
      </c>
      <c r="N157" s="215"/>
      <c r="O157" s="206">
        <v>-8547433931</v>
      </c>
      <c r="P157" s="206"/>
      <c r="Q157" s="206">
        <f t="shared" si="5"/>
        <v>952422857</v>
      </c>
    </row>
    <row r="158" spans="1:17" ht="21.75">
      <c r="A158" s="214" t="s">
        <v>165</v>
      </c>
      <c r="B158" s="215"/>
      <c r="C158" s="206">
        <v>10777</v>
      </c>
      <c r="D158" s="215"/>
      <c r="E158" s="206">
        <v>77725493</v>
      </c>
      <c r="F158" s="207"/>
      <c r="G158" s="206">
        <v>-95296512</v>
      </c>
      <c r="H158" s="215"/>
      <c r="I158" s="206">
        <f t="shared" si="4"/>
        <v>-17571019</v>
      </c>
      <c r="J158" s="206"/>
      <c r="K158" s="207">
        <v>9156764</v>
      </c>
      <c r="L158" s="206"/>
      <c r="M158" s="206">
        <v>80787030130</v>
      </c>
      <c r="N158" s="215"/>
      <c r="O158" s="206">
        <v>-77555697491</v>
      </c>
      <c r="P158" s="206"/>
      <c r="Q158" s="206">
        <f t="shared" si="5"/>
        <v>3231332639</v>
      </c>
    </row>
    <row r="159" spans="1:17" ht="21.75">
      <c r="A159" s="214" t="s">
        <v>253</v>
      </c>
      <c r="B159" s="215"/>
      <c r="C159" s="206">
        <v>245685</v>
      </c>
      <c r="D159" s="215"/>
      <c r="E159" s="206">
        <v>600173735</v>
      </c>
      <c r="F159" s="207"/>
      <c r="G159" s="206">
        <v>-603715989</v>
      </c>
      <c r="H159" s="215"/>
      <c r="I159" s="206">
        <f t="shared" si="4"/>
        <v>-3542254</v>
      </c>
      <c r="J159" s="206"/>
      <c r="K159" s="207">
        <v>3473840</v>
      </c>
      <c r="L159" s="206"/>
      <c r="M159" s="206">
        <v>9285532180</v>
      </c>
      <c r="N159" s="215"/>
      <c r="O159" s="206">
        <v>-8970828545</v>
      </c>
      <c r="P159" s="206"/>
      <c r="Q159" s="206">
        <f t="shared" si="5"/>
        <v>314703635</v>
      </c>
    </row>
    <row r="160" spans="1:17" ht="21.75">
      <c r="A160" s="214" t="s">
        <v>147</v>
      </c>
      <c r="B160" s="215"/>
      <c r="C160" s="206">
        <v>0</v>
      </c>
      <c r="D160" s="215"/>
      <c r="E160" s="206">
        <v>0</v>
      </c>
      <c r="F160" s="207"/>
      <c r="G160" s="206">
        <v>0</v>
      </c>
      <c r="H160" s="215"/>
      <c r="I160" s="206">
        <f t="shared" si="4"/>
        <v>0</v>
      </c>
      <c r="J160" s="206"/>
      <c r="K160" s="207">
        <v>790722</v>
      </c>
      <c r="L160" s="206"/>
      <c r="M160" s="206">
        <v>6710031227</v>
      </c>
      <c r="N160" s="215"/>
      <c r="O160" s="206">
        <v>-6716261695</v>
      </c>
      <c r="P160" s="206"/>
      <c r="Q160" s="206">
        <f t="shared" si="5"/>
        <v>-6230468</v>
      </c>
    </row>
    <row r="161" spans="1:17" ht="21.75">
      <c r="A161" s="214" t="s">
        <v>271</v>
      </c>
      <c r="B161" s="215"/>
      <c r="C161" s="206">
        <v>64185</v>
      </c>
      <c r="D161" s="215"/>
      <c r="E161" s="206">
        <v>296775454</v>
      </c>
      <c r="F161" s="207"/>
      <c r="G161" s="206">
        <v>-282560404</v>
      </c>
      <c r="H161" s="215"/>
      <c r="I161" s="206">
        <f t="shared" si="4"/>
        <v>14215050</v>
      </c>
      <c r="J161" s="206"/>
      <c r="K161" s="207">
        <v>11833665</v>
      </c>
      <c r="L161" s="206"/>
      <c r="M161" s="206">
        <v>54582474451</v>
      </c>
      <c r="N161" s="215"/>
      <c r="O161" s="206">
        <v>-52049663577</v>
      </c>
      <c r="P161" s="206"/>
      <c r="Q161" s="206">
        <f t="shared" si="5"/>
        <v>2532810874</v>
      </c>
    </row>
    <row r="162" spans="1:17" ht="21.75">
      <c r="A162" s="214" t="s">
        <v>91</v>
      </c>
      <c r="B162" s="215"/>
      <c r="C162" s="206">
        <v>351125</v>
      </c>
      <c r="D162" s="215"/>
      <c r="E162" s="206">
        <v>551228653</v>
      </c>
      <c r="F162" s="207"/>
      <c r="G162" s="206">
        <v>-686755533</v>
      </c>
      <c r="H162" s="215"/>
      <c r="I162" s="206">
        <f t="shared" si="4"/>
        <v>-135526880</v>
      </c>
      <c r="J162" s="206"/>
      <c r="K162" s="207">
        <v>3370353</v>
      </c>
      <c r="L162" s="206"/>
      <c r="M162" s="206">
        <v>6126705355</v>
      </c>
      <c r="N162" s="215"/>
      <c r="O162" s="206">
        <v>-7176422272</v>
      </c>
      <c r="P162" s="206"/>
      <c r="Q162" s="206">
        <f t="shared" si="5"/>
        <v>-1049716917</v>
      </c>
    </row>
    <row r="163" spans="1:17" ht="21.75">
      <c r="A163" s="214" t="s">
        <v>259</v>
      </c>
      <c r="B163" s="215"/>
      <c r="C163" s="206">
        <v>168109</v>
      </c>
      <c r="D163" s="215"/>
      <c r="E163" s="206">
        <v>472203137</v>
      </c>
      <c r="F163" s="207"/>
      <c r="G163" s="206">
        <v>-616950791</v>
      </c>
      <c r="H163" s="215"/>
      <c r="I163" s="206">
        <f t="shared" si="4"/>
        <v>-144747654</v>
      </c>
      <c r="J163" s="206"/>
      <c r="K163" s="207">
        <v>2072009</v>
      </c>
      <c r="L163" s="206"/>
      <c r="M163" s="206">
        <v>5738176819</v>
      </c>
      <c r="N163" s="215"/>
      <c r="O163" s="206">
        <v>-7905775995</v>
      </c>
      <c r="P163" s="206"/>
      <c r="Q163" s="206">
        <f t="shared" si="5"/>
        <v>-2167599176</v>
      </c>
    </row>
    <row r="164" spans="1:17" ht="21.75">
      <c r="A164" s="214" t="s">
        <v>202</v>
      </c>
      <c r="B164" s="215"/>
      <c r="C164" s="206">
        <v>1984096</v>
      </c>
      <c r="D164" s="215"/>
      <c r="E164" s="206">
        <v>15838366849</v>
      </c>
      <c r="F164" s="207"/>
      <c r="G164" s="206">
        <v>-15706034101</v>
      </c>
      <c r="H164" s="215"/>
      <c r="I164" s="206">
        <f t="shared" si="4"/>
        <v>132332748</v>
      </c>
      <c r="J164" s="206"/>
      <c r="K164" s="207">
        <v>5428297</v>
      </c>
      <c r="L164" s="206"/>
      <c r="M164" s="206">
        <v>79716753236</v>
      </c>
      <c r="N164" s="215"/>
      <c r="O164" s="206">
        <v>-73452039941</v>
      </c>
      <c r="P164" s="206"/>
      <c r="Q164" s="206">
        <f t="shared" si="5"/>
        <v>6264713295</v>
      </c>
    </row>
    <row r="165" spans="1:17" ht="21.75">
      <c r="A165" s="214" t="s">
        <v>199</v>
      </c>
      <c r="B165" s="215"/>
      <c r="C165" s="206">
        <v>76855</v>
      </c>
      <c r="D165" s="215"/>
      <c r="E165" s="206">
        <v>559052549</v>
      </c>
      <c r="F165" s="207"/>
      <c r="G165" s="206">
        <v>-672062016</v>
      </c>
      <c r="H165" s="215"/>
      <c r="I165" s="206">
        <f t="shared" si="4"/>
        <v>-113009467</v>
      </c>
      <c r="J165" s="206"/>
      <c r="K165" s="207">
        <v>1136544</v>
      </c>
      <c r="L165" s="206"/>
      <c r="M165" s="206">
        <v>8897435759</v>
      </c>
      <c r="N165" s="215"/>
      <c r="O165" s="206">
        <v>-10519375478</v>
      </c>
      <c r="P165" s="206"/>
      <c r="Q165" s="206">
        <f t="shared" si="5"/>
        <v>-1621939719</v>
      </c>
    </row>
    <row r="166" spans="1:17" ht="21.75">
      <c r="A166" s="214" t="s">
        <v>150</v>
      </c>
      <c r="B166" s="215"/>
      <c r="C166" s="206">
        <v>15664</v>
      </c>
      <c r="D166" s="215"/>
      <c r="E166" s="206">
        <v>334385111</v>
      </c>
      <c r="F166" s="207"/>
      <c r="G166" s="206">
        <v>-315972609</v>
      </c>
      <c r="H166" s="215"/>
      <c r="I166" s="206">
        <f t="shared" si="4"/>
        <v>18412502</v>
      </c>
      <c r="J166" s="206"/>
      <c r="K166" s="207">
        <v>5413070</v>
      </c>
      <c r="L166" s="206"/>
      <c r="M166" s="206">
        <v>104493726006</v>
      </c>
      <c r="N166" s="215"/>
      <c r="O166" s="206">
        <v>-111304807129</v>
      </c>
      <c r="P166" s="206"/>
      <c r="Q166" s="206">
        <f t="shared" si="5"/>
        <v>-6811081123</v>
      </c>
    </row>
    <row r="167" spans="1:17" ht="21.75">
      <c r="A167" s="214" t="s">
        <v>113</v>
      </c>
      <c r="B167" s="215"/>
      <c r="C167" s="206">
        <v>85236</v>
      </c>
      <c r="D167" s="215"/>
      <c r="E167" s="206">
        <v>352539644</v>
      </c>
      <c r="F167" s="207"/>
      <c r="G167" s="206">
        <v>-375778772</v>
      </c>
      <c r="H167" s="215"/>
      <c r="I167" s="206">
        <f t="shared" si="4"/>
        <v>-23239128</v>
      </c>
      <c r="J167" s="206"/>
      <c r="K167" s="207">
        <v>954011</v>
      </c>
      <c r="L167" s="206"/>
      <c r="M167" s="206">
        <v>4691131536</v>
      </c>
      <c r="N167" s="215"/>
      <c r="O167" s="206">
        <v>-4963695621</v>
      </c>
      <c r="P167" s="206"/>
      <c r="Q167" s="206">
        <f t="shared" si="5"/>
        <v>-272564085</v>
      </c>
    </row>
    <row r="168" spans="1:17" ht="21.75">
      <c r="A168" s="214" t="s">
        <v>406</v>
      </c>
      <c r="B168" s="215"/>
      <c r="C168" s="206">
        <v>436787</v>
      </c>
      <c r="D168" s="215"/>
      <c r="E168" s="206">
        <v>1307816207</v>
      </c>
      <c r="F168" s="207"/>
      <c r="G168" s="206">
        <v>-1625891227</v>
      </c>
      <c r="H168" s="215"/>
      <c r="I168" s="206">
        <f t="shared" si="4"/>
        <v>-318075020</v>
      </c>
      <c r="J168" s="206"/>
      <c r="K168" s="207">
        <v>6767359</v>
      </c>
      <c r="L168" s="206"/>
      <c r="M168" s="206">
        <v>21054673124</v>
      </c>
      <c r="N168" s="215"/>
      <c r="O168" s="206">
        <v>-25100210526</v>
      </c>
      <c r="P168" s="206"/>
      <c r="Q168" s="206">
        <f t="shared" si="5"/>
        <v>-4045537402</v>
      </c>
    </row>
    <row r="169" spans="1:17" ht="21.75">
      <c r="A169" s="214" t="s">
        <v>122</v>
      </c>
      <c r="B169" s="215"/>
      <c r="C169" s="206">
        <v>1595</v>
      </c>
      <c r="D169" s="215"/>
      <c r="E169" s="206">
        <v>30789963</v>
      </c>
      <c r="F169" s="207"/>
      <c r="G169" s="206">
        <v>-35982765</v>
      </c>
      <c r="H169" s="215"/>
      <c r="I169" s="206">
        <f t="shared" si="4"/>
        <v>-5192802</v>
      </c>
      <c r="J169" s="206"/>
      <c r="K169" s="207">
        <v>254611</v>
      </c>
      <c r="L169" s="206"/>
      <c r="M169" s="206">
        <v>9179931656</v>
      </c>
      <c r="N169" s="215"/>
      <c r="O169" s="206">
        <v>-10378804394</v>
      </c>
      <c r="P169" s="206"/>
      <c r="Q169" s="206">
        <f t="shared" si="5"/>
        <v>-1198872738</v>
      </c>
    </row>
    <row r="170" spans="1:17" ht="21.75">
      <c r="A170" s="214" t="s">
        <v>291</v>
      </c>
      <c r="B170" s="215"/>
      <c r="C170" s="206">
        <v>171304</v>
      </c>
      <c r="D170" s="215"/>
      <c r="E170" s="206">
        <v>569709362</v>
      </c>
      <c r="F170" s="207"/>
      <c r="G170" s="206">
        <v>-719355377</v>
      </c>
      <c r="H170" s="215"/>
      <c r="I170" s="206">
        <f t="shared" si="4"/>
        <v>-149646015</v>
      </c>
      <c r="J170" s="206"/>
      <c r="K170" s="207">
        <v>2194429</v>
      </c>
      <c r="L170" s="206"/>
      <c r="M170" s="206">
        <v>8808314578</v>
      </c>
      <c r="N170" s="215"/>
      <c r="O170" s="206">
        <v>-9812998041</v>
      </c>
      <c r="P170" s="206"/>
      <c r="Q170" s="206">
        <f t="shared" si="5"/>
        <v>-1004683463</v>
      </c>
    </row>
    <row r="171" spans="1:17" ht="21.75">
      <c r="A171" s="214" t="s">
        <v>185</v>
      </c>
      <c r="B171" s="215"/>
      <c r="C171" s="206">
        <v>216238</v>
      </c>
      <c r="D171" s="215"/>
      <c r="E171" s="206">
        <v>918562985</v>
      </c>
      <c r="F171" s="207"/>
      <c r="G171" s="206">
        <v>-984068545</v>
      </c>
      <c r="H171" s="215"/>
      <c r="I171" s="206">
        <f t="shared" si="4"/>
        <v>-65505560</v>
      </c>
      <c r="J171" s="206"/>
      <c r="K171" s="207">
        <v>8205177</v>
      </c>
      <c r="L171" s="206"/>
      <c r="M171" s="206">
        <v>37264928292</v>
      </c>
      <c r="N171" s="215"/>
      <c r="O171" s="206">
        <v>-38560514643</v>
      </c>
      <c r="P171" s="206"/>
      <c r="Q171" s="206">
        <f t="shared" si="5"/>
        <v>-1295586351</v>
      </c>
    </row>
    <row r="172" spans="1:17" ht="21.75">
      <c r="A172" s="214" t="s">
        <v>294</v>
      </c>
      <c r="B172" s="215"/>
      <c r="C172" s="206">
        <v>169875</v>
      </c>
      <c r="D172" s="215"/>
      <c r="E172" s="206">
        <v>491937051</v>
      </c>
      <c r="F172" s="207"/>
      <c r="G172" s="206">
        <v>-656630417</v>
      </c>
      <c r="H172" s="215"/>
      <c r="I172" s="206">
        <f t="shared" si="4"/>
        <v>-164693366</v>
      </c>
      <c r="J172" s="206"/>
      <c r="K172" s="207">
        <v>2253151</v>
      </c>
      <c r="L172" s="206"/>
      <c r="M172" s="206">
        <v>7399999551</v>
      </c>
      <c r="N172" s="215"/>
      <c r="O172" s="206">
        <v>-8743205912</v>
      </c>
      <c r="P172" s="206"/>
      <c r="Q172" s="206">
        <f t="shared" si="5"/>
        <v>-1343206361</v>
      </c>
    </row>
    <row r="173" spans="1:17" ht="21.75">
      <c r="A173" s="214" t="s">
        <v>221</v>
      </c>
      <c r="B173" s="215"/>
      <c r="C173" s="206">
        <v>25775</v>
      </c>
      <c r="D173" s="215"/>
      <c r="E173" s="206">
        <v>461866250</v>
      </c>
      <c r="F173" s="207"/>
      <c r="G173" s="206">
        <v>-618774143</v>
      </c>
      <c r="H173" s="215"/>
      <c r="I173" s="206">
        <f t="shared" si="4"/>
        <v>-156907893</v>
      </c>
      <c r="J173" s="206"/>
      <c r="K173" s="207">
        <v>277539</v>
      </c>
      <c r="L173" s="206"/>
      <c r="M173" s="206">
        <v>5447484768</v>
      </c>
      <c r="N173" s="215"/>
      <c r="O173" s="206">
        <v>-7150431611</v>
      </c>
      <c r="P173" s="206"/>
      <c r="Q173" s="206">
        <f t="shared" si="5"/>
        <v>-1702946843</v>
      </c>
    </row>
    <row r="174" spans="1:17" ht="21.75">
      <c r="A174" s="214" t="s">
        <v>159</v>
      </c>
      <c r="B174" s="215"/>
      <c r="C174" s="206">
        <v>4852</v>
      </c>
      <c r="D174" s="215"/>
      <c r="E174" s="206">
        <v>85692578</v>
      </c>
      <c r="F174" s="207"/>
      <c r="G174" s="206">
        <v>-100619343</v>
      </c>
      <c r="H174" s="215"/>
      <c r="I174" s="206">
        <f t="shared" si="4"/>
        <v>-14926765</v>
      </c>
      <c r="J174" s="206"/>
      <c r="K174" s="207">
        <v>75756</v>
      </c>
      <c r="L174" s="206"/>
      <c r="M174" s="206">
        <v>1428137660</v>
      </c>
      <c r="N174" s="215"/>
      <c r="O174" s="206">
        <v>-1578788219</v>
      </c>
      <c r="P174" s="206"/>
      <c r="Q174" s="206">
        <f t="shared" si="5"/>
        <v>-150650559</v>
      </c>
    </row>
    <row r="175" spans="1:17" ht="21.75">
      <c r="A175" s="214" t="s">
        <v>274</v>
      </c>
      <c r="B175" s="215"/>
      <c r="C175" s="206">
        <v>120236</v>
      </c>
      <c r="D175" s="215"/>
      <c r="E175" s="206">
        <v>433468130</v>
      </c>
      <c r="F175" s="207"/>
      <c r="G175" s="206">
        <v>-515189752</v>
      </c>
      <c r="H175" s="215"/>
      <c r="I175" s="206">
        <f t="shared" si="4"/>
        <v>-81721622</v>
      </c>
      <c r="J175" s="206"/>
      <c r="K175" s="207">
        <v>5917792</v>
      </c>
      <c r="L175" s="206"/>
      <c r="M175" s="206">
        <v>26203706900</v>
      </c>
      <c r="N175" s="215"/>
      <c r="O175" s="206">
        <v>-23858129611</v>
      </c>
      <c r="P175" s="206"/>
      <c r="Q175" s="206">
        <f t="shared" si="5"/>
        <v>2345577289</v>
      </c>
    </row>
    <row r="176" spans="1:17" ht="21.75">
      <c r="A176" s="214" t="s">
        <v>114</v>
      </c>
      <c r="B176" s="215"/>
      <c r="C176" s="206">
        <v>552479</v>
      </c>
      <c r="D176" s="215"/>
      <c r="E176" s="206">
        <v>6463602130</v>
      </c>
      <c r="F176" s="207"/>
      <c r="G176" s="206">
        <v>-5884138493</v>
      </c>
      <c r="H176" s="215"/>
      <c r="I176" s="206">
        <f t="shared" si="4"/>
        <v>579463637</v>
      </c>
      <c r="J176" s="206"/>
      <c r="K176" s="207">
        <v>12716210</v>
      </c>
      <c r="L176" s="206"/>
      <c r="M176" s="206">
        <v>139027985529</v>
      </c>
      <c r="N176" s="215"/>
      <c r="O176" s="206">
        <v>-135429199004</v>
      </c>
      <c r="P176" s="206"/>
      <c r="Q176" s="206">
        <f t="shared" si="5"/>
        <v>3598786525</v>
      </c>
    </row>
    <row r="177" spans="1:17" ht="21.75">
      <c r="A177" s="214" t="s">
        <v>255</v>
      </c>
      <c r="B177" s="215"/>
      <c r="C177" s="206">
        <v>3528106</v>
      </c>
      <c r="D177" s="215"/>
      <c r="E177" s="206">
        <v>16508014099</v>
      </c>
      <c r="F177" s="207"/>
      <c r="G177" s="206">
        <v>-15057736197</v>
      </c>
      <c r="H177" s="215"/>
      <c r="I177" s="206">
        <f t="shared" si="4"/>
        <v>1450277902</v>
      </c>
      <c r="J177" s="206"/>
      <c r="K177" s="207">
        <v>5420662</v>
      </c>
      <c r="L177" s="206"/>
      <c r="M177" s="206">
        <v>27745365047</v>
      </c>
      <c r="N177" s="215"/>
      <c r="O177" s="206">
        <v>-27035358567</v>
      </c>
      <c r="P177" s="206"/>
      <c r="Q177" s="206">
        <f t="shared" si="5"/>
        <v>710006480</v>
      </c>
    </row>
    <row r="178" spans="1:17" ht="21.75">
      <c r="A178" s="214" t="s">
        <v>207</v>
      </c>
      <c r="B178" s="215"/>
      <c r="C178" s="206">
        <v>125480</v>
      </c>
      <c r="D178" s="215"/>
      <c r="E178" s="206">
        <v>372941258</v>
      </c>
      <c r="F178" s="207"/>
      <c r="G178" s="206">
        <v>-406841727</v>
      </c>
      <c r="H178" s="215"/>
      <c r="I178" s="206">
        <f t="shared" si="4"/>
        <v>-33900469</v>
      </c>
      <c r="J178" s="206"/>
      <c r="K178" s="207">
        <v>6762029</v>
      </c>
      <c r="L178" s="206"/>
      <c r="M178" s="206">
        <v>35967733179</v>
      </c>
      <c r="N178" s="215"/>
      <c r="O178" s="206">
        <v>-35985744410</v>
      </c>
      <c r="P178" s="206"/>
      <c r="Q178" s="206">
        <f t="shared" si="5"/>
        <v>-18011231</v>
      </c>
    </row>
    <row r="179" spans="1:17" ht="21.75">
      <c r="A179" s="214" t="s">
        <v>190</v>
      </c>
      <c r="B179" s="215"/>
      <c r="C179" s="206">
        <v>1741525</v>
      </c>
      <c r="D179" s="215"/>
      <c r="E179" s="206">
        <v>8359826970</v>
      </c>
      <c r="F179" s="207"/>
      <c r="G179" s="206">
        <v>-6916445970</v>
      </c>
      <c r="H179" s="215"/>
      <c r="I179" s="206">
        <f t="shared" si="4"/>
        <v>1443381000</v>
      </c>
      <c r="J179" s="206"/>
      <c r="K179" s="207">
        <v>5053666</v>
      </c>
      <c r="L179" s="206"/>
      <c r="M179" s="206">
        <v>28025433955</v>
      </c>
      <c r="N179" s="215"/>
      <c r="O179" s="206">
        <v>-24994194942</v>
      </c>
      <c r="P179" s="206"/>
      <c r="Q179" s="206">
        <f t="shared" si="5"/>
        <v>3031239013</v>
      </c>
    </row>
    <row r="180" spans="1:17" ht="21.75">
      <c r="A180" s="214" t="s">
        <v>137</v>
      </c>
      <c r="B180" s="215"/>
      <c r="C180" s="206">
        <v>1152602</v>
      </c>
      <c r="D180" s="215"/>
      <c r="E180" s="206">
        <v>5761875532</v>
      </c>
      <c r="F180" s="207"/>
      <c r="G180" s="206">
        <v>-5442781932</v>
      </c>
      <c r="H180" s="215"/>
      <c r="I180" s="206">
        <f t="shared" si="4"/>
        <v>319093600</v>
      </c>
      <c r="J180" s="206"/>
      <c r="K180" s="207">
        <v>4044373</v>
      </c>
      <c r="L180" s="206"/>
      <c r="M180" s="206">
        <v>18209381081</v>
      </c>
      <c r="N180" s="215"/>
      <c r="O180" s="206">
        <v>-19115453479</v>
      </c>
      <c r="P180" s="206"/>
      <c r="Q180" s="206">
        <f t="shared" si="5"/>
        <v>-906072398</v>
      </c>
    </row>
    <row r="181" spans="1:17" ht="21.75">
      <c r="A181" s="214" t="s">
        <v>299</v>
      </c>
      <c r="B181" s="215"/>
      <c r="C181" s="206">
        <v>32198</v>
      </c>
      <c r="D181" s="215"/>
      <c r="E181" s="206">
        <v>1449172923</v>
      </c>
      <c r="F181" s="207"/>
      <c r="G181" s="206">
        <v>-1659086199</v>
      </c>
      <c r="H181" s="215"/>
      <c r="I181" s="206">
        <f t="shared" si="4"/>
        <v>-209913276</v>
      </c>
      <c r="J181" s="206"/>
      <c r="K181" s="207">
        <v>773544</v>
      </c>
      <c r="L181" s="206"/>
      <c r="M181" s="206">
        <v>38042568575</v>
      </c>
      <c r="N181" s="215"/>
      <c r="O181" s="206">
        <v>-38711627577</v>
      </c>
      <c r="P181" s="206"/>
      <c r="Q181" s="206">
        <f t="shared" si="5"/>
        <v>-669059002</v>
      </c>
    </row>
    <row r="182" spans="1:17" ht="21.75">
      <c r="A182" s="214" t="s">
        <v>134</v>
      </c>
      <c r="B182" s="215"/>
      <c r="C182" s="206">
        <v>761694</v>
      </c>
      <c r="D182" s="215"/>
      <c r="E182" s="206">
        <v>1667474505</v>
      </c>
      <c r="F182" s="207"/>
      <c r="G182" s="206">
        <v>-1908816530</v>
      </c>
      <c r="H182" s="215"/>
      <c r="I182" s="206">
        <f t="shared" si="4"/>
        <v>-241342025</v>
      </c>
      <c r="J182" s="206"/>
      <c r="K182" s="207">
        <v>64232870</v>
      </c>
      <c r="L182" s="206"/>
      <c r="M182" s="206">
        <v>183735414772</v>
      </c>
      <c r="N182" s="215"/>
      <c r="O182" s="206">
        <v>-195070692978</v>
      </c>
      <c r="P182" s="206"/>
      <c r="Q182" s="206">
        <f t="shared" si="5"/>
        <v>-11335278206</v>
      </c>
    </row>
    <row r="183" spans="1:17" ht="21.75">
      <c r="A183" s="214" t="s">
        <v>292</v>
      </c>
      <c r="B183" s="215"/>
      <c r="C183" s="206">
        <v>0</v>
      </c>
      <c r="D183" s="215"/>
      <c r="E183" s="206">
        <v>0</v>
      </c>
      <c r="F183" s="207"/>
      <c r="G183" s="206">
        <v>0</v>
      </c>
      <c r="H183" s="215"/>
      <c r="I183" s="206">
        <f t="shared" si="4"/>
        <v>0</v>
      </c>
      <c r="J183" s="206"/>
      <c r="K183" s="207">
        <v>199504</v>
      </c>
      <c r="L183" s="206"/>
      <c r="M183" s="206">
        <v>32060382610</v>
      </c>
      <c r="N183" s="215"/>
      <c r="O183" s="206">
        <v>-31096495897</v>
      </c>
      <c r="P183" s="206"/>
      <c r="Q183" s="206">
        <f t="shared" si="5"/>
        <v>963886713</v>
      </c>
    </row>
    <row r="184" spans="1:17" ht="21.75">
      <c r="A184" s="214" t="s">
        <v>254</v>
      </c>
      <c r="B184" s="215"/>
      <c r="C184" s="206">
        <v>123128</v>
      </c>
      <c r="D184" s="215"/>
      <c r="E184" s="206">
        <v>642750211</v>
      </c>
      <c r="F184" s="207"/>
      <c r="G184" s="206">
        <v>-685176552</v>
      </c>
      <c r="H184" s="215"/>
      <c r="I184" s="206">
        <f t="shared" si="4"/>
        <v>-42426341</v>
      </c>
      <c r="J184" s="206"/>
      <c r="K184" s="207">
        <v>2867001</v>
      </c>
      <c r="L184" s="206"/>
      <c r="M184" s="206">
        <v>20242292000</v>
      </c>
      <c r="N184" s="215"/>
      <c r="O184" s="206">
        <v>-22732258904</v>
      </c>
      <c r="P184" s="206"/>
      <c r="Q184" s="206">
        <f t="shared" si="5"/>
        <v>-2489966904</v>
      </c>
    </row>
    <row r="185" spans="1:17" ht="21.75">
      <c r="A185" s="214" t="s">
        <v>297</v>
      </c>
      <c r="B185" s="215"/>
      <c r="C185" s="206">
        <v>0</v>
      </c>
      <c r="D185" s="215"/>
      <c r="E185" s="206">
        <v>0</v>
      </c>
      <c r="F185" s="207"/>
      <c r="G185" s="206">
        <v>0</v>
      </c>
      <c r="H185" s="215"/>
      <c r="I185" s="206">
        <f t="shared" si="4"/>
        <v>0</v>
      </c>
      <c r="J185" s="206"/>
      <c r="K185" s="207">
        <v>900000</v>
      </c>
      <c r="L185" s="206"/>
      <c r="M185" s="206">
        <v>27437177456</v>
      </c>
      <c r="N185" s="215"/>
      <c r="O185" s="206">
        <v>-17515890000</v>
      </c>
      <c r="P185" s="206"/>
      <c r="Q185" s="206">
        <f t="shared" si="5"/>
        <v>9921287456</v>
      </c>
    </row>
    <row r="186" spans="1:17" ht="21.75">
      <c r="A186" s="214" t="s">
        <v>301</v>
      </c>
      <c r="B186" s="215"/>
      <c r="C186" s="206">
        <v>467132</v>
      </c>
      <c r="D186" s="215"/>
      <c r="E186" s="206">
        <v>5639657310</v>
      </c>
      <c r="F186" s="207"/>
      <c r="G186" s="206">
        <v>-5606450511</v>
      </c>
      <c r="H186" s="215"/>
      <c r="I186" s="206">
        <f t="shared" si="4"/>
        <v>33206799</v>
      </c>
      <c r="J186" s="206"/>
      <c r="K186" s="207">
        <v>1170844</v>
      </c>
      <c r="L186" s="206"/>
      <c r="M186" s="206">
        <v>12847109459</v>
      </c>
      <c r="N186" s="215"/>
      <c r="O186" s="206">
        <v>-14136185884</v>
      </c>
      <c r="P186" s="206"/>
      <c r="Q186" s="206">
        <f t="shared" si="5"/>
        <v>-1289076425</v>
      </c>
    </row>
    <row r="187" spans="1:17" ht="21.75">
      <c r="A187" s="214" t="s">
        <v>295</v>
      </c>
      <c r="B187" s="215"/>
      <c r="C187" s="206">
        <v>129728</v>
      </c>
      <c r="D187" s="215"/>
      <c r="E187" s="206">
        <v>383976176</v>
      </c>
      <c r="F187" s="207"/>
      <c r="G187" s="206">
        <v>-519795428</v>
      </c>
      <c r="H187" s="215"/>
      <c r="I187" s="206">
        <f t="shared" si="4"/>
        <v>-135819252</v>
      </c>
      <c r="J187" s="206"/>
      <c r="K187" s="207">
        <v>1636263</v>
      </c>
      <c r="L187" s="206"/>
      <c r="M187" s="206">
        <v>5231558964</v>
      </c>
      <c r="N187" s="215"/>
      <c r="O187" s="206">
        <v>-6644696430</v>
      </c>
      <c r="P187" s="206"/>
      <c r="Q187" s="206">
        <f t="shared" si="5"/>
        <v>-1413137466</v>
      </c>
    </row>
    <row r="188" spans="1:17" ht="21.75">
      <c r="A188" s="214" t="s">
        <v>260</v>
      </c>
      <c r="B188" s="215"/>
      <c r="C188" s="206">
        <v>18295</v>
      </c>
      <c r="D188" s="215"/>
      <c r="E188" s="206">
        <v>465109971</v>
      </c>
      <c r="F188" s="207"/>
      <c r="G188" s="206">
        <v>-539544658</v>
      </c>
      <c r="H188" s="215"/>
      <c r="I188" s="206">
        <f t="shared" si="4"/>
        <v>-74434687</v>
      </c>
      <c r="J188" s="206"/>
      <c r="K188" s="207">
        <v>244519</v>
      </c>
      <c r="L188" s="206"/>
      <c r="M188" s="206">
        <v>6752734887</v>
      </c>
      <c r="N188" s="215"/>
      <c r="O188" s="206">
        <v>-7192643037</v>
      </c>
      <c r="P188" s="206"/>
      <c r="Q188" s="206">
        <f t="shared" si="5"/>
        <v>-439908150</v>
      </c>
    </row>
    <row r="189" spans="1:17" ht="21.75">
      <c r="A189" s="214" t="s">
        <v>305</v>
      </c>
      <c r="B189" s="215"/>
      <c r="C189" s="206">
        <v>0</v>
      </c>
      <c r="D189" s="215"/>
      <c r="E189" s="206">
        <v>0</v>
      </c>
      <c r="F189" s="207"/>
      <c r="G189" s="206">
        <v>0</v>
      </c>
      <c r="H189" s="215"/>
      <c r="I189" s="206">
        <f t="shared" si="4"/>
        <v>0</v>
      </c>
      <c r="J189" s="206"/>
      <c r="K189" s="207">
        <v>2000000</v>
      </c>
      <c r="L189" s="206"/>
      <c r="M189" s="206">
        <v>25210543824</v>
      </c>
      <c r="N189" s="215"/>
      <c r="O189" s="206">
        <v>-21019068000</v>
      </c>
      <c r="P189" s="206"/>
      <c r="Q189" s="206">
        <f t="shared" si="5"/>
        <v>4191475824</v>
      </c>
    </row>
    <row r="190" spans="1:17" ht="21.75">
      <c r="A190" s="214" t="s">
        <v>120</v>
      </c>
      <c r="B190" s="215"/>
      <c r="C190" s="206">
        <v>41131</v>
      </c>
      <c r="D190" s="215"/>
      <c r="E190" s="206">
        <v>339152665</v>
      </c>
      <c r="F190" s="207"/>
      <c r="G190" s="206">
        <v>-308301373</v>
      </c>
      <c r="H190" s="215"/>
      <c r="I190" s="206">
        <f t="shared" si="4"/>
        <v>30851292</v>
      </c>
      <c r="J190" s="206"/>
      <c r="K190" s="207">
        <v>1648204</v>
      </c>
      <c r="L190" s="206"/>
      <c r="M190" s="206">
        <v>13114712021</v>
      </c>
      <c r="N190" s="215"/>
      <c r="O190" s="206">
        <v>-12366587222</v>
      </c>
      <c r="P190" s="206"/>
      <c r="Q190" s="206">
        <f t="shared" si="5"/>
        <v>748124799</v>
      </c>
    </row>
    <row r="191" spans="1:17" ht="21.75">
      <c r="A191" s="214" t="s">
        <v>304</v>
      </c>
      <c r="B191" s="215"/>
      <c r="C191" s="206">
        <v>168309</v>
      </c>
      <c r="D191" s="215"/>
      <c r="E191" s="206">
        <v>846954102</v>
      </c>
      <c r="F191" s="207"/>
      <c r="G191" s="206">
        <v>-1037920980</v>
      </c>
      <c r="H191" s="215"/>
      <c r="I191" s="206">
        <f t="shared" si="4"/>
        <v>-190966878</v>
      </c>
      <c r="J191" s="206"/>
      <c r="K191" s="207">
        <v>2355959</v>
      </c>
      <c r="L191" s="206"/>
      <c r="M191" s="206">
        <v>14706197088</v>
      </c>
      <c r="N191" s="215"/>
      <c r="O191" s="206">
        <v>-17279770625</v>
      </c>
      <c r="P191" s="206"/>
      <c r="Q191" s="206">
        <f t="shared" si="5"/>
        <v>-2573573537</v>
      </c>
    </row>
    <row r="192" spans="1:17" ht="21.75">
      <c r="A192" s="214" t="s">
        <v>296</v>
      </c>
      <c r="B192" s="215"/>
      <c r="C192" s="206">
        <v>1003540</v>
      </c>
      <c r="D192" s="215"/>
      <c r="E192" s="206">
        <v>31039806891</v>
      </c>
      <c r="F192" s="207"/>
      <c r="G192" s="206">
        <v>-19696266359</v>
      </c>
      <c r="H192" s="215"/>
      <c r="I192" s="206">
        <f t="shared" si="4"/>
        <v>11343540532</v>
      </c>
      <c r="J192" s="206"/>
      <c r="K192" s="207">
        <v>1889592</v>
      </c>
      <c r="L192" s="206"/>
      <c r="M192" s="206">
        <v>54887114762</v>
      </c>
      <c r="N192" s="215"/>
      <c r="O192" s="206">
        <v>-37074118107</v>
      </c>
      <c r="P192" s="206"/>
      <c r="Q192" s="206">
        <f t="shared" si="5"/>
        <v>17812996655</v>
      </c>
    </row>
    <row r="193" spans="1:17" ht="21.75">
      <c r="A193" s="214" t="s">
        <v>125</v>
      </c>
      <c r="B193" s="215"/>
      <c r="C193" s="206">
        <v>9383</v>
      </c>
      <c r="D193" s="215"/>
      <c r="E193" s="206">
        <v>45966340</v>
      </c>
      <c r="F193" s="207"/>
      <c r="G193" s="206">
        <v>-56341768</v>
      </c>
      <c r="H193" s="215"/>
      <c r="I193" s="206">
        <f t="shared" si="4"/>
        <v>-10375428</v>
      </c>
      <c r="J193" s="206"/>
      <c r="K193" s="207">
        <v>131243</v>
      </c>
      <c r="L193" s="206"/>
      <c r="M193" s="206">
        <v>701600524</v>
      </c>
      <c r="N193" s="215"/>
      <c r="O193" s="206">
        <v>-788330462</v>
      </c>
      <c r="P193" s="206"/>
      <c r="Q193" s="206">
        <f t="shared" si="5"/>
        <v>-86729938</v>
      </c>
    </row>
    <row r="194" spans="1:17" ht="21.75">
      <c r="A194" s="214" t="s">
        <v>290</v>
      </c>
      <c r="B194" s="215"/>
      <c r="C194" s="206">
        <v>0</v>
      </c>
      <c r="D194" s="215"/>
      <c r="E194" s="206">
        <v>0</v>
      </c>
      <c r="F194" s="207"/>
      <c r="G194" s="206">
        <v>0</v>
      </c>
      <c r="H194" s="215"/>
      <c r="I194" s="206">
        <f t="shared" si="4"/>
        <v>0</v>
      </c>
      <c r="J194" s="206"/>
      <c r="K194" s="207">
        <v>7443169</v>
      </c>
      <c r="L194" s="206"/>
      <c r="M194" s="206">
        <v>24396013548</v>
      </c>
      <c r="N194" s="215"/>
      <c r="O194" s="206">
        <v>-32688019871</v>
      </c>
      <c r="P194" s="206"/>
      <c r="Q194" s="206">
        <f t="shared" si="5"/>
        <v>-8292006323</v>
      </c>
    </row>
    <row r="195" spans="1:17" ht="21.75">
      <c r="A195" s="214" t="s">
        <v>300</v>
      </c>
      <c r="B195" s="215"/>
      <c r="C195" s="206">
        <v>124920</v>
      </c>
      <c r="D195" s="215"/>
      <c r="E195" s="206">
        <v>524073023</v>
      </c>
      <c r="F195" s="207"/>
      <c r="G195" s="206">
        <v>-635578751</v>
      </c>
      <c r="H195" s="215"/>
      <c r="I195" s="206">
        <f t="shared" si="4"/>
        <v>-111505728</v>
      </c>
      <c r="J195" s="206"/>
      <c r="K195" s="207">
        <v>1262454</v>
      </c>
      <c r="L195" s="206"/>
      <c r="M195" s="206">
        <v>5737078728</v>
      </c>
      <c r="N195" s="215"/>
      <c r="O195" s="206">
        <v>-6459257718</v>
      </c>
      <c r="P195" s="206"/>
      <c r="Q195" s="206">
        <f t="shared" si="5"/>
        <v>-722178990</v>
      </c>
    </row>
    <row r="196" spans="1:17" ht="21.75">
      <c r="A196" s="214" t="s">
        <v>298</v>
      </c>
      <c r="B196" s="215"/>
      <c r="C196" s="206">
        <v>0</v>
      </c>
      <c r="D196" s="215"/>
      <c r="E196" s="206">
        <v>0</v>
      </c>
      <c r="F196" s="207"/>
      <c r="G196" s="206">
        <v>0</v>
      </c>
      <c r="H196" s="215"/>
      <c r="I196" s="206">
        <f t="shared" si="4"/>
        <v>0</v>
      </c>
      <c r="J196" s="206"/>
      <c r="K196" s="207">
        <v>1000000</v>
      </c>
      <c r="L196" s="206"/>
      <c r="M196" s="206">
        <v>52013600404</v>
      </c>
      <c r="N196" s="215"/>
      <c r="O196" s="206">
        <v>-45841586394</v>
      </c>
      <c r="P196" s="206"/>
      <c r="Q196" s="206">
        <f t="shared" si="5"/>
        <v>6172014010</v>
      </c>
    </row>
    <row r="197" spans="1:17" ht="21.75">
      <c r="A197" s="214" t="s">
        <v>333</v>
      </c>
      <c r="B197" s="215"/>
      <c r="C197" s="206">
        <v>0</v>
      </c>
      <c r="D197" s="215"/>
      <c r="E197" s="206">
        <v>0</v>
      </c>
      <c r="F197" s="207"/>
      <c r="G197" s="206">
        <v>0</v>
      </c>
      <c r="H197" s="215"/>
      <c r="I197" s="206">
        <f t="shared" si="4"/>
        <v>0</v>
      </c>
      <c r="J197" s="206"/>
      <c r="K197" s="207">
        <v>411331</v>
      </c>
      <c r="L197" s="206"/>
      <c r="M197" s="206">
        <v>60638325292</v>
      </c>
      <c r="N197" s="215"/>
      <c r="O197" s="206">
        <v>-47552464661</v>
      </c>
      <c r="P197" s="206"/>
      <c r="Q197" s="206">
        <f t="shared" si="5"/>
        <v>13085860631</v>
      </c>
    </row>
    <row r="198" spans="1:17" ht="22.9" customHeight="1">
      <c r="A198" s="214" t="s">
        <v>335</v>
      </c>
      <c r="B198" s="215"/>
      <c r="C198" s="206">
        <v>169442</v>
      </c>
      <c r="D198" s="215"/>
      <c r="E198" s="206">
        <v>313321151</v>
      </c>
      <c r="F198" s="207"/>
      <c r="G198" s="206">
        <v>-425000021</v>
      </c>
      <c r="H198" s="215"/>
      <c r="I198" s="206">
        <f t="shared" si="4"/>
        <v>-111678870</v>
      </c>
      <c r="J198" s="206"/>
      <c r="K198" s="207">
        <v>2159148</v>
      </c>
      <c r="L198" s="206"/>
      <c r="M198" s="206">
        <v>4224144930</v>
      </c>
      <c r="N198" s="215"/>
      <c r="O198" s="206">
        <v>-5428400412</v>
      </c>
      <c r="P198" s="206"/>
      <c r="Q198" s="206">
        <f t="shared" si="5"/>
        <v>-1204255482</v>
      </c>
    </row>
    <row r="199" spans="1:17" ht="21.75">
      <c r="A199" s="214" t="s">
        <v>334</v>
      </c>
      <c r="B199" s="215"/>
      <c r="C199" s="206">
        <v>57405</v>
      </c>
      <c r="D199" s="215"/>
      <c r="E199" s="206">
        <v>336795918</v>
      </c>
      <c r="F199" s="207"/>
      <c r="G199" s="206">
        <v>-358859969</v>
      </c>
      <c r="H199" s="215"/>
      <c r="I199" s="206">
        <f t="shared" si="4"/>
        <v>-22064051</v>
      </c>
      <c r="J199" s="206"/>
      <c r="K199" s="207">
        <v>536475</v>
      </c>
      <c r="L199" s="206"/>
      <c r="M199" s="206">
        <v>4362789028</v>
      </c>
      <c r="N199" s="215"/>
      <c r="O199" s="206">
        <v>-4805502051</v>
      </c>
      <c r="P199" s="206"/>
      <c r="Q199" s="206">
        <f t="shared" si="5"/>
        <v>-442713023</v>
      </c>
    </row>
    <row r="200" spans="1:17" ht="21.75">
      <c r="A200" s="214" t="s">
        <v>289</v>
      </c>
      <c r="B200" s="215"/>
      <c r="C200" s="206">
        <v>23137</v>
      </c>
      <c r="D200" s="215"/>
      <c r="E200" s="206">
        <v>289478353</v>
      </c>
      <c r="F200" s="207"/>
      <c r="G200" s="206">
        <v>-308383985</v>
      </c>
      <c r="H200" s="215"/>
      <c r="I200" s="206">
        <f t="shared" si="4"/>
        <v>-18905632</v>
      </c>
      <c r="J200" s="206"/>
      <c r="K200" s="207">
        <v>319019</v>
      </c>
      <c r="L200" s="206"/>
      <c r="M200" s="206">
        <v>4332011406</v>
      </c>
      <c r="N200" s="215"/>
      <c r="O200" s="206">
        <v>-4232178002</v>
      </c>
      <c r="P200" s="206"/>
      <c r="Q200" s="206">
        <f t="shared" si="5"/>
        <v>99833404</v>
      </c>
    </row>
    <row r="201" spans="1:17" ht="21.75">
      <c r="A201" s="214" t="s">
        <v>88</v>
      </c>
      <c r="B201" s="215"/>
      <c r="C201" s="206">
        <v>31309</v>
      </c>
      <c r="D201" s="215"/>
      <c r="E201" s="206">
        <v>145478766</v>
      </c>
      <c r="F201" s="207"/>
      <c r="G201" s="206">
        <v>-129684746</v>
      </c>
      <c r="H201" s="215"/>
      <c r="I201" s="206">
        <f t="shared" ref="I201:I240" si="6">G201+E201</f>
        <v>15794020</v>
      </c>
      <c r="J201" s="206"/>
      <c r="K201" s="207">
        <v>779030</v>
      </c>
      <c r="L201" s="206"/>
      <c r="M201" s="206">
        <v>5961918191</v>
      </c>
      <c r="N201" s="215"/>
      <c r="O201" s="206">
        <v>-5184008035</v>
      </c>
      <c r="P201" s="206"/>
      <c r="Q201" s="206">
        <f t="shared" ref="Q201:Q264" si="7">M201+O201</f>
        <v>777910156</v>
      </c>
    </row>
    <row r="202" spans="1:17" ht="21.75">
      <c r="A202" s="214" t="s">
        <v>329</v>
      </c>
      <c r="B202" s="215"/>
      <c r="C202" s="206">
        <v>464921</v>
      </c>
      <c r="D202" s="215"/>
      <c r="E202" s="206">
        <v>5351269943</v>
      </c>
      <c r="F202" s="207"/>
      <c r="G202" s="206">
        <v>-4545700104</v>
      </c>
      <c r="H202" s="215"/>
      <c r="I202" s="206">
        <f t="shared" si="6"/>
        <v>805569839</v>
      </c>
      <c r="J202" s="206"/>
      <c r="K202" s="207">
        <v>1100626</v>
      </c>
      <c r="L202" s="206"/>
      <c r="M202" s="206">
        <v>12630608554</v>
      </c>
      <c r="N202" s="215"/>
      <c r="O202" s="206">
        <v>-10765455156</v>
      </c>
      <c r="P202" s="206"/>
      <c r="Q202" s="206">
        <f t="shared" si="7"/>
        <v>1865153398</v>
      </c>
    </row>
    <row r="203" spans="1:17" ht="21.75">
      <c r="A203" s="214" t="s">
        <v>330</v>
      </c>
      <c r="B203" s="215"/>
      <c r="C203" s="206">
        <v>247972</v>
      </c>
      <c r="D203" s="215"/>
      <c r="E203" s="206">
        <v>623564755</v>
      </c>
      <c r="F203" s="207"/>
      <c r="G203" s="206">
        <v>-860862419</v>
      </c>
      <c r="H203" s="215"/>
      <c r="I203" s="206">
        <f t="shared" si="6"/>
        <v>-237297664</v>
      </c>
      <c r="J203" s="206"/>
      <c r="K203" s="207">
        <v>2899019</v>
      </c>
      <c r="L203" s="206"/>
      <c r="M203" s="206">
        <v>7860606669</v>
      </c>
      <c r="N203" s="215"/>
      <c r="O203" s="206">
        <v>-10132687005</v>
      </c>
      <c r="P203" s="206"/>
      <c r="Q203" s="206">
        <f t="shared" si="7"/>
        <v>-2272080336</v>
      </c>
    </row>
    <row r="204" spans="1:17" ht="21.75">
      <c r="A204" s="214" t="s">
        <v>331</v>
      </c>
      <c r="B204" s="215"/>
      <c r="C204" s="206">
        <v>208243</v>
      </c>
      <c r="D204" s="215"/>
      <c r="E204" s="206">
        <v>514884953</v>
      </c>
      <c r="F204" s="207"/>
      <c r="G204" s="206">
        <v>-603691530</v>
      </c>
      <c r="H204" s="215"/>
      <c r="I204" s="206">
        <f t="shared" si="6"/>
        <v>-88806577</v>
      </c>
      <c r="J204" s="206"/>
      <c r="K204" s="207">
        <v>1439059</v>
      </c>
      <c r="L204" s="206"/>
      <c r="M204" s="206">
        <v>3654656837</v>
      </c>
      <c r="N204" s="215"/>
      <c r="O204" s="206">
        <v>-4177865659</v>
      </c>
      <c r="P204" s="206"/>
      <c r="Q204" s="206">
        <f t="shared" si="7"/>
        <v>-523208822</v>
      </c>
    </row>
    <row r="205" spans="1:17" ht="21.75">
      <c r="A205" s="214" t="s">
        <v>293</v>
      </c>
      <c r="B205" s="215"/>
      <c r="C205" s="206">
        <v>19095</v>
      </c>
      <c r="D205" s="215"/>
      <c r="E205" s="206">
        <v>520067564</v>
      </c>
      <c r="F205" s="207"/>
      <c r="G205" s="206">
        <v>-623265209</v>
      </c>
      <c r="H205" s="215"/>
      <c r="I205" s="206">
        <f t="shared" si="6"/>
        <v>-103197645</v>
      </c>
      <c r="J205" s="206"/>
      <c r="K205" s="207">
        <v>285736</v>
      </c>
      <c r="L205" s="206"/>
      <c r="M205" s="206">
        <v>8061706888</v>
      </c>
      <c r="N205" s="215"/>
      <c r="O205" s="206">
        <v>-9367482389</v>
      </c>
      <c r="P205" s="206"/>
      <c r="Q205" s="206">
        <f t="shared" si="7"/>
        <v>-1305775501</v>
      </c>
    </row>
    <row r="206" spans="1:17" ht="21.75">
      <c r="A206" s="214" t="s">
        <v>339</v>
      </c>
      <c r="B206" s="215"/>
      <c r="C206" s="206">
        <v>3287</v>
      </c>
      <c r="D206" s="215"/>
      <c r="E206" s="206">
        <v>11445855</v>
      </c>
      <c r="F206" s="207"/>
      <c r="G206" s="206">
        <v>-13048539</v>
      </c>
      <c r="H206" s="215"/>
      <c r="I206" s="206">
        <f t="shared" si="6"/>
        <v>-1602684</v>
      </c>
      <c r="J206" s="206"/>
      <c r="K206" s="207">
        <v>2553576</v>
      </c>
      <c r="L206" s="206"/>
      <c r="M206" s="206">
        <v>9894052072</v>
      </c>
      <c r="N206" s="215"/>
      <c r="O206" s="206">
        <v>-10137977827</v>
      </c>
      <c r="P206" s="206"/>
      <c r="Q206" s="206">
        <f t="shared" si="7"/>
        <v>-243925755</v>
      </c>
    </row>
    <row r="207" spans="1:17" ht="21.75">
      <c r="A207" s="214" t="s">
        <v>336</v>
      </c>
      <c r="B207" s="215"/>
      <c r="C207" s="206">
        <v>13724</v>
      </c>
      <c r="D207" s="215"/>
      <c r="E207" s="206">
        <v>267843489</v>
      </c>
      <c r="F207" s="207"/>
      <c r="G207" s="206">
        <v>-212374176</v>
      </c>
      <c r="H207" s="215"/>
      <c r="I207" s="206">
        <f t="shared" si="6"/>
        <v>55469313</v>
      </c>
      <c r="J207" s="206"/>
      <c r="K207" s="207">
        <v>827872</v>
      </c>
      <c r="L207" s="206"/>
      <c r="M207" s="206">
        <v>17953467491</v>
      </c>
      <c r="N207" s="215"/>
      <c r="O207" s="206">
        <v>-12807104866</v>
      </c>
      <c r="P207" s="206"/>
      <c r="Q207" s="206">
        <f t="shared" si="7"/>
        <v>5146362625</v>
      </c>
    </row>
    <row r="208" spans="1:17" ht="21.75">
      <c r="A208" s="214" t="s">
        <v>332</v>
      </c>
      <c r="B208" s="215"/>
      <c r="C208" s="206">
        <v>1170375</v>
      </c>
      <c r="D208" s="215"/>
      <c r="E208" s="206">
        <v>19297985188</v>
      </c>
      <c r="F208" s="207"/>
      <c r="G208" s="206">
        <v>-18032434254</v>
      </c>
      <c r="H208" s="215"/>
      <c r="I208" s="206">
        <f t="shared" si="6"/>
        <v>1265550934</v>
      </c>
      <c r="J208" s="206"/>
      <c r="K208" s="207">
        <v>4657846</v>
      </c>
      <c r="L208" s="206"/>
      <c r="M208" s="206">
        <v>79136483796</v>
      </c>
      <c r="N208" s="215"/>
      <c r="O208" s="206">
        <v>-71703167093</v>
      </c>
      <c r="P208" s="206"/>
      <c r="Q208" s="206">
        <f t="shared" si="7"/>
        <v>7433316703</v>
      </c>
    </row>
    <row r="209" spans="1:17" ht="21.75">
      <c r="A209" s="214" t="s">
        <v>337</v>
      </c>
      <c r="B209" s="215"/>
      <c r="C209" s="206">
        <v>66233</v>
      </c>
      <c r="D209" s="215"/>
      <c r="E209" s="206">
        <v>461916645</v>
      </c>
      <c r="F209" s="207"/>
      <c r="G209" s="206">
        <v>-558330356</v>
      </c>
      <c r="H209" s="215"/>
      <c r="I209" s="206">
        <f t="shared" si="6"/>
        <v>-96413711</v>
      </c>
      <c r="J209" s="206"/>
      <c r="K209" s="207">
        <v>1487452</v>
      </c>
      <c r="L209" s="206"/>
      <c r="M209" s="206">
        <v>11317069018</v>
      </c>
      <c r="N209" s="215"/>
      <c r="O209" s="206">
        <v>-12553091527</v>
      </c>
      <c r="P209" s="206"/>
      <c r="Q209" s="206">
        <f t="shared" si="7"/>
        <v>-1236022509</v>
      </c>
    </row>
    <row r="210" spans="1:17" ht="21.75">
      <c r="A210" s="214" t="s">
        <v>338</v>
      </c>
      <c r="B210" s="215"/>
      <c r="C210" s="206">
        <v>0</v>
      </c>
      <c r="D210" s="215"/>
      <c r="E210" s="206">
        <v>0</v>
      </c>
      <c r="F210" s="207"/>
      <c r="G210" s="206">
        <v>0</v>
      </c>
      <c r="H210" s="215"/>
      <c r="I210" s="206">
        <f t="shared" si="6"/>
        <v>0</v>
      </c>
      <c r="J210" s="206"/>
      <c r="K210" s="207">
        <v>11300000</v>
      </c>
      <c r="L210" s="206"/>
      <c r="M210" s="206">
        <v>68879719632</v>
      </c>
      <c r="N210" s="215"/>
      <c r="O210" s="206">
        <v>-79063724736</v>
      </c>
      <c r="P210" s="206"/>
      <c r="Q210" s="206">
        <f t="shared" si="7"/>
        <v>-10184005104</v>
      </c>
    </row>
    <row r="211" spans="1:17" ht="21.75">
      <c r="A211" s="214" t="s">
        <v>131</v>
      </c>
      <c r="B211" s="215"/>
      <c r="C211" s="206">
        <v>0</v>
      </c>
      <c r="D211" s="215"/>
      <c r="E211" s="206">
        <v>0</v>
      </c>
      <c r="F211" s="207"/>
      <c r="G211" s="206">
        <v>0</v>
      </c>
      <c r="H211" s="215"/>
      <c r="I211" s="206">
        <f t="shared" si="6"/>
        <v>0</v>
      </c>
      <c r="J211" s="206"/>
      <c r="K211" s="207">
        <v>2075239</v>
      </c>
      <c r="L211" s="206"/>
      <c r="M211" s="206">
        <v>3261435449</v>
      </c>
      <c r="N211" s="215"/>
      <c r="O211" s="206">
        <v>-3999946288</v>
      </c>
      <c r="P211" s="206"/>
      <c r="Q211" s="206">
        <f t="shared" si="7"/>
        <v>-738510839</v>
      </c>
    </row>
    <row r="212" spans="1:17" ht="21.75">
      <c r="A212" s="214" t="s">
        <v>348</v>
      </c>
      <c r="B212" s="215"/>
      <c r="C212" s="206">
        <v>10259</v>
      </c>
      <c r="D212" s="215"/>
      <c r="E212" s="206">
        <v>486919501</v>
      </c>
      <c r="F212" s="207"/>
      <c r="G212" s="206">
        <v>-451848786</v>
      </c>
      <c r="H212" s="215"/>
      <c r="I212" s="206">
        <f t="shared" si="6"/>
        <v>35070715</v>
      </c>
      <c r="J212" s="206"/>
      <c r="K212" s="207">
        <v>176280</v>
      </c>
      <c r="L212" s="206"/>
      <c r="M212" s="206">
        <v>8409240311</v>
      </c>
      <c r="N212" s="215"/>
      <c r="O212" s="206">
        <v>-7759605254</v>
      </c>
      <c r="P212" s="206"/>
      <c r="Q212" s="206">
        <f t="shared" si="7"/>
        <v>649635057</v>
      </c>
    </row>
    <row r="213" spans="1:17" ht="21.75">
      <c r="A213" s="214" t="s">
        <v>351</v>
      </c>
      <c r="B213" s="215"/>
      <c r="C213" s="206">
        <v>10342</v>
      </c>
      <c r="D213" s="215"/>
      <c r="E213" s="206">
        <v>412934712</v>
      </c>
      <c r="F213" s="207"/>
      <c r="G213" s="206">
        <v>-389151435</v>
      </c>
      <c r="H213" s="215"/>
      <c r="I213" s="206">
        <f t="shared" si="6"/>
        <v>23783277</v>
      </c>
      <c r="J213" s="206"/>
      <c r="K213" s="207">
        <v>124065</v>
      </c>
      <c r="L213" s="206"/>
      <c r="M213" s="206">
        <v>4884683002</v>
      </c>
      <c r="N213" s="215"/>
      <c r="O213" s="206">
        <v>-4669274237</v>
      </c>
      <c r="P213" s="206"/>
      <c r="Q213" s="206">
        <f t="shared" si="7"/>
        <v>215408765</v>
      </c>
    </row>
    <row r="214" spans="1:17" ht="21.75">
      <c r="A214" s="214" t="s">
        <v>252</v>
      </c>
      <c r="B214" s="215"/>
      <c r="C214" s="206">
        <v>2888</v>
      </c>
      <c r="D214" s="215"/>
      <c r="E214" s="206">
        <v>42832589</v>
      </c>
      <c r="F214" s="207"/>
      <c r="G214" s="206">
        <v>-41629097</v>
      </c>
      <c r="H214" s="215"/>
      <c r="I214" s="206">
        <f t="shared" si="6"/>
        <v>1203492</v>
      </c>
      <c r="J214" s="206"/>
      <c r="K214" s="207">
        <v>3169402</v>
      </c>
      <c r="L214" s="206"/>
      <c r="M214" s="206">
        <v>43054162049</v>
      </c>
      <c r="N214" s="215"/>
      <c r="O214" s="206">
        <v>-45685369974</v>
      </c>
      <c r="P214" s="206"/>
      <c r="Q214" s="206">
        <f t="shared" si="7"/>
        <v>-2631207925</v>
      </c>
    </row>
    <row r="215" spans="1:17" ht="21.75">
      <c r="A215" s="214" t="s">
        <v>344</v>
      </c>
      <c r="B215" s="215"/>
      <c r="C215" s="206">
        <v>72252</v>
      </c>
      <c r="D215" s="215"/>
      <c r="E215" s="206">
        <v>575711628</v>
      </c>
      <c r="F215" s="207"/>
      <c r="G215" s="206">
        <v>-702883535</v>
      </c>
      <c r="H215" s="215"/>
      <c r="I215" s="206">
        <f t="shared" si="6"/>
        <v>-127171907</v>
      </c>
      <c r="J215" s="206"/>
      <c r="K215" s="207">
        <v>1032409</v>
      </c>
      <c r="L215" s="206"/>
      <c r="M215" s="206">
        <v>8855166173</v>
      </c>
      <c r="N215" s="215"/>
      <c r="O215" s="206">
        <v>-10044906689</v>
      </c>
      <c r="P215" s="206"/>
      <c r="Q215" s="206">
        <f t="shared" si="7"/>
        <v>-1189740516</v>
      </c>
    </row>
    <row r="216" spans="1:17" ht="21.75">
      <c r="A216" s="214" t="s">
        <v>353</v>
      </c>
      <c r="B216" s="215"/>
      <c r="C216" s="206">
        <v>234220</v>
      </c>
      <c r="D216" s="215"/>
      <c r="E216" s="206">
        <v>3473090869</v>
      </c>
      <c r="F216" s="207"/>
      <c r="G216" s="206">
        <v>-3996694631</v>
      </c>
      <c r="H216" s="215"/>
      <c r="I216" s="206">
        <f t="shared" si="6"/>
        <v>-523603762</v>
      </c>
      <c r="J216" s="206"/>
      <c r="K216" s="207">
        <v>597278</v>
      </c>
      <c r="L216" s="206"/>
      <c r="M216" s="206">
        <v>8872885306</v>
      </c>
      <c r="N216" s="215"/>
      <c r="O216" s="206">
        <v>-10246718281</v>
      </c>
      <c r="P216" s="206"/>
      <c r="Q216" s="206">
        <f t="shared" si="7"/>
        <v>-1373832975</v>
      </c>
    </row>
    <row r="217" spans="1:17" ht="21.75">
      <c r="A217" s="214" t="s">
        <v>346</v>
      </c>
      <c r="B217" s="215"/>
      <c r="C217" s="206">
        <v>3087</v>
      </c>
      <c r="D217" s="215"/>
      <c r="E217" s="206">
        <v>53578327</v>
      </c>
      <c r="F217" s="207"/>
      <c r="G217" s="206">
        <v>-62717034</v>
      </c>
      <c r="H217" s="215"/>
      <c r="I217" s="206">
        <f t="shared" si="6"/>
        <v>-9138707</v>
      </c>
      <c r="J217" s="206"/>
      <c r="K217" s="207">
        <v>690580</v>
      </c>
      <c r="L217" s="206"/>
      <c r="M217" s="206">
        <v>12907694658</v>
      </c>
      <c r="N217" s="215"/>
      <c r="O217" s="206">
        <v>-14136026320</v>
      </c>
      <c r="P217" s="206"/>
      <c r="Q217" s="206">
        <f t="shared" si="7"/>
        <v>-1228331662</v>
      </c>
    </row>
    <row r="218" spans="1:17" ht="21.75">
      <c r="A218" s="214" t="s">
        <v>121</v>
      </c>
      <c r="B218" s="215"/>
      <c r="C218" s="206">
        <v>33765</v>
      </c>
      <c r="D218" s="215"/>
      <c r="E218" s="206">
        <v>795281344</v>
      </c>
      <c r="F218" s="207"/>
      <c r="G218" s="206">
        <v>-830104508</v>
      </c>
      <c r="H218" s="215"/>
      <c r="I218" s="206">
        <f t="shared" si="6"/>
        <v>-34823164</v>
      </c>
      <c r="J218" s="206"/>
      <c r="K218" s="207">
        <v>405999</v>
      </c>
      <c r="L218" s="206"/>
      <c r="M218" s="206">
        <v>9499530959</v>
      </c>
      <c r="N218" s="215"/>
      <c r="O218" s="206">
        <v>-9989595435</v>
      </c>
      <c r="P218" s="206"/>
      <c r="Q218" s="206">
        <f t="shared" si="7"/>
        <v>-490064476</v>
      </c>
    </row>
    <row r="219" spans="1:17" ht="21.75">
      <c r="A219" s="214" t="s">
        <v>362</v>
      </c>
      <c r="B219" s="215"/>
      <c r="C219" s="206">
        <v>5094707</v>
      </c>
      <c r="D219" s="215"/>
      <c r="E219" s="206">
        <v>39828926751</v>
      </c>
      <c r="F219" s="207"/>
      <c r="G219" s="206">
        <v>-34906948320</v>
      </c>
      <c r="H219" s="215"/>
      <c r="I219" s="206">
        <f t="shared" si="6"/>
        <v>4921978431</v>
      </c>
      <c r="J219" s="206"/>
      <c r="K219" s="207">
        <v>10010313</v>
      </c>
      <c r="L219" s="206"/>
      <c r="M219" s="206">
        <v>77297803203</v>
      </c>
      <c r="N219" s="215"/>
      <c r="O219" s="206">
        <v>-68458859519</v>
      </c>
      <c r="P219" s="206"/>
      <c r="Q219" s="206">
        <f t="shared" si="7"/>
        <v>8838943684</v>
      </c>
    </row>
    <row r="220" spans="1:17" ht="21.75">
      <c r="A220" s="214" t="s">
        <v>349</v>
      </c>
      <c r="B220" s="215"/>
      <c r="C220" s="206">
        <v>5115</v>
      </c>
      <c r="D220" s="215"/>
      <c r="E220" s="206">
        <v>698025150</v>
      </c>
      <c r="F220" s="207"/>
      <c r="G220" s="206">
        <v>-684099103</v>
      </c>
      <c r="H220" s="215"/>
      <c r="I220" s="206">
        <f t="shared" si="6"/>
        <v>13926047</v>
      </c>
      <c r="J220" s="206"/>
      <c r="K220" s="207">
        <v>82880</v>
      </c>
      <c r="L220" s="206"/>
      <c r="M220" s="206">
        <v>11707925850</v>
      </c>
      <c r="N220" s="215"/>
      <c r="O220" s="206">
        <v>-11079040967</v>
      </c>
      <c r="P220" s="206"/>
      <c r="Q220" s="206">
        <f t="shared" si="7"/>
        <v>628884883</v>
      </c>
    </row>
    <row r="221" spans="1:17" ht="21.75">
      <c r="A221" s="214" t="s">
        <v>343</v>
      </c>
      <c r="B221" s="215"/>
      <c r="C221" s="206">
        <v>31716</v>
      </c>
      <c r="D221" s="215"/>
      <c r="E221" s="206">
        <v>109217864</v>
      </c>
      <c r="F221" s="207"/>
      <c r="G221" s="206">
        <v>-117516555</v>
      </c>
      <c r="H221" s="215"/>
      <c r="I221" s="206">
        <f t="shared" si="6"/>
        <v>-8298691</v>
      </c>
      <c r="J221" s="206"/>
      <c r="K221" s="207">
        <v>2139689</v>
      </c>
      <c r="L221" s="206"/>
      <c r="M221" s="206">
        <v>7608592509</v>
      </c>
      <c r="N221" s="215"/>
      <c r="O221" s="206">
        <v>-7924911297</v>
      </c>
      <c r="P221" s="206"/>
      <c r="Q221" s="206">
        <f t="shared" si="7"/>
        <v>-316318788</v>
      </c>
    </row>
    <row r="222" spans="1:17" ht="21.75">
      <c r="A222" s="214" t="s">
        <v>352</v>
      </c>
      <c r="B222" s="215"/>
      <c r="C222" s="206">
        <v>46584</v>
      </c>
      <c r="D222" s="215"/>
      <c r="E222" s="206">
        <v>730333463</v>
      </c>
      <c r="F222" s="207"/>
      <c r="G222" s="206">
        <v>-760205888</v>
      </c>
      <c r="H222" s="215"/>
      <c r="I222" s="206">
        <f t="shared" si="6"/>
        <v>-29872425</v>
      </c>
      <c r="J222" s="206"/>
      <c r="K222" s="207">
        <v>559838</v>
      </c>
      <c r="L222" s="206"/>
      <c r="M222" s="206">
        <v>9389549295</v>
      </c>
      <c r="N222" s="215"/>
      <c r="O222" s="206">
        <v>-9136015462</v>
      </c>
      <c r="P222" s="206"/>
      <c r="Q222" s="206">
        <f t="shared" si="7"/>
        <v>253533833</v>
      </c>
    </row>
    <row r="223" spans="1:17" ht="21.75">
      <c r="A223" s="214" t="s">
        <v>354</v>
      </c>
      <c r="B223" s="215"/>
      <c r="C223" s="206">
        <v>3469</v>
      </c>
      <c r="D223" s="215"/>
      <c r="E223" s="206">
        <v>127674107</v>
      </c>
      <c r="F223" s="207"/>
      <c r="G223" s="206">
        <v>-133702552</v>
      </c>
      <c r="H223" s="215"/>
      <c r="I223" s="206">
        <f t="shared" si="6"/>
        <v>-6028445</v>
      </c>
      <c r="J223" s="206"/>
      <c r="K223" s="207">
        <v>42537</v>
      </c>
      <c r="L223" s="206"/>
      <c r="M223" s="206">
        <v>1592707367</v>
      </c>
      <c r="N223" s="215"/>
      <c r="O223" s="206">
        <v>-1639465362</v>
      </c>
      <c r="P223" s="206"/>
      <c r="Q223" s="206">
        <f t="shared" si="7"/>
        <v>-46757995</v>
      </c>
    </row>
    <row r="224" spans="1:17" ht="21.75">
      <c r="A224" s="214" t="s">
        <v>367</v>
      </c>
      <c r="B224" s="215"/>
      <c r="C224" s="206">
        <v>3787863</v>
      </c>
      <c r="D224" s="215"/>
      <c r="E224" s="206">
        <v>10580184292</v>
      </c>
      <c r="F224" s="207"/>
      <c r="G224" s="206">
        <v>-9351903582</v>
      </c>
      <c r="H224" s="215"/>
      <c r="I224" s="206">
        <f t="shared" si="6"/>
        <v>1228280710</v>
      </c>
      <c r="J224" s="206"/>
      <c r="K224" s="207">
        <v>4919843</v>
      </c>
      <c r="L224" s="206"/>
      <c r="M224" s="206">
        <v>13540987749</v>
      </c>
      <c r="N224" s="215"/>
      <c r="O224" s="206">
        <v>-12100652014</v>
      </c>
      <c r="P224" s="206"/>
      <c r="Q224" s="206">
        <f t="shared" si="7"/>
        <v>1440335735</v>
      </c>
    </row>
    <row r="225" spans="1:17" ht="21.75">
      <c r="A225" s="214" t="s">
        <v>347</v>
      </c>
      <c r="B225" s="215"/>
      <c r="C225" s="206">
        <v>219217</v>
      </c>
      <c r="D225" s="215"/>
      <c r="E225" s="206">
        <v>393498061</v>
      </c>
      <c r="F225" s="207"/>
      <c r="G225" s="206">
        <v>-411125278</v>
      </c>
      <c r="H225" s="215"/>
      <c r="I225" s="206">
        <f t="shared" si="6"/>
        <v>-17627217</v>
      </c>
      <c r="J225" s="206"/>
      <c r="K225" s="207">
        <v>11888989</v>
      </c>
      <c r="L225" s="206"/>
      <c r="M225" s="206">
        <v>25776907724</v>
      </c>
      <c r="N225" s="215"/>
      <c r="O225" s="206">
        <v>-21817499727</v>
      </c>
      <c r="P225" s="206"/>
      <c r="Q225" s="206">
        <f t="shared" si="7"/>
        <v>3959407997</v>
      </c>
    </row>
    <row r="226" spans="1:17" ht="21.75">
      <c r="A226" s="214" t="s">
        <v>350</v>
      </c>
      <c r="B226" s="215"/>
      <c r="C226" s="206">
        <v>9321</v>
      </c>
      <c r="D226" s="215"/>
      <c r="E226" s="206">
        <v>415359846</v>
      </c>
      <c r="F226" s="207"/>
      <c r="G226" s="206">
        <v>-447302516</v>
      </c>
      <c r="H226" s="215"/>
      <c r="I226" s="206">
        <f t="shared" si="6"/>
        <v>-31942670</v>
      </c>
      <c r="J226" s="206"/>
      <c r="K226" s="207">
        <v>134200</v>
      </c>
      <c r="L226" s="206"/>
      <c r="M226" s="206">
        <v>6013827510</v>
      </c>
      <c r="N226" s="215"/>
      <c r="O226" s="206">
        <v>-6442476776</v>
      </c>
      <c r="P226" s="206"/>
      <c r="Q226" s="206">
        <f t="shared" si="7"/>
        <v>-428649266</v>
      </c>
    </row>
    <row r="227" spans="1:17" ht="21.75">
      <c r="A227" s="214" t="s">
        <v>175</v>
      </c>
      <c r="B227" s="215"/>
      <c r="C227" s="206">
        <v>561174</v>
      </c>
      <c r="D227" s="215"/>
      <c r="E227" s="206">
        <v>576984915</v>
      </c>
      <c r="F227" s="207"/>
      <c r="G227" s="206">
        <v>-802685604</v>
      </c>
      <c r="H227" s="215"/>
      <c r="I227" s="206">
        <f t="shared" si="6"/>
        <v>-225700689</v>
      </c>
      <c r="J227" s="206"/>
      <c r="K227" s="207">
        <v>16762798</v>
      </c>
      <c r="L227" s="206"/>
      <c r="M227" s="206">
        <v>18927818829</v>
      </c>
      <c r="N227" s="215"/>
      <c r="O227" s="206">
        <v>-23998110855</v>
      </c>
      <c r="P227" s="206"/>
      <c r="Q227" s="206">
        <f t="shared" si="7"/>
        <v>-5070292026</v>
      </c>
    </row>
    <row r="228" spans="1:17" ht="21.75">
      <c r="A228" s="214" t="s">
        <v>361</v>
      </c>
      <c r="B228" s="215"/>
      <c r="C228" s="206">
        <v>173065</v>
      </c>
      <c r="D228" s="215"/>
      <c r="E228" s="206">
        <v>716981555</v>
      </c>
      <c r="F228" s="207"/>
      <c r="G228" s="206">
        <v>-662743257</v>
      </c>
      <c r="H228" s="215"/>
      <c r="I228" s="206">
        <f t="shared" si="6"/>
        <v>54238298</v>
      </c>
      <c r="J228" s="206"/>
      <c r="K228" s="207">
        <v>5480088</v>
      </c>
      <c r="L228" s="206"/>
      <c r="M228" s="206">
        <v>24157972478</v>
      </c>
      <c r="N228" s="215"/>
      <c r="O228" s="206">
        <v>-20977470273</v>
      </c>
      <c r="P228" s="206"/>
      <c r="Q228" s="206">
        <f t="shared" si="7"/>
        <v>3180502205</v>
      </c>
    </row>
    <row r="229" spans="1:17" ht="21.75">
      <c r="A229" s="214" t="s">
        <v>370</v>
      </c>
      <c r="B229" s="215"/>
      <c r="C229" s="206">
        <v>79163</v>
      </c>
      <c r="D229" s="215"/>
      <c r="E229" s="206">
        <v>3855621126</v>
      </c>
      <c r="F229" s="207"/>
      <c r="G229" s="206">
        <v>-3555185900</v>
      </c>
      <c r="H229" s="215"/>
      <c r="I229" s="206">
        <f t="shared" si="6"/>
        <v>300435226</v>
      </c>
      <c r="J229" s="206"/>
      <c r="K229" s="207">
        <v>546235</v>
      </c>
      <c r="L229" s="206"/>
      <c r="M229" s="206">
        <v>26441970495</v>
      </c>
      <c r="N229" s="215"/>
      <c r="O229" s="206">
        <v>-24472382841</v>
      </c>
      <c r="P229" s="206"/>
      <c r="Q229" s="206">
        <f t="shared" si="7"/>
        <v>1969587654</v>
      </c>
    </row>
    <row r="230" spans="1:17" ht="21.75">
      <c r="A230" s="214" t="s">
        <v>366</v>
      </c>
      <c r="B230" s="215"/>
      <c r="C230" s="206">
        <v>69999</v>
      </c>
      <c r="D230" s="215"/>
      <c r="E230" s="206">
        <v>534385152</v>
      </c>
      <c r="F230" s="207"/>
      <c r="G230" s="206">
        <v>-581352369</v>
      </c>
      <c r="H230" s="215"/>
      <c r="I230" s="206">
        <f t="shared" si="6"/>
        <v>-46967217</v>
      </c>
      <c r="J230" s="206"/>
      <c r="K230" s="207">
        <v>912193</v>
      </c>
      <c r="L230" s="206"/>
      <c r="M230" s="206">
        <v>7251898884</v>
      </c>
      <c r="N230" s="215"/>
      <c r="O230" s="206">
        <v>-7563042753</v>
      </c>
      <c r="P230" s="206"/>
      <c r="Q230" s="206">
        <f t="shared" si="7"/>
        <v>-311143869</v>
      </c>
    </row>
    <row r="231" spans="1:17" ht="21.75">
      <c r="A231" s="214" t="s">
        <v>368</v>
      </c>
      <c r="B231" s="215"/>
      <c r="C231" s="206">
        <v>35898</v>
      </c>
      <c r="D231" s="215"/>
      <c r="E231" s="206">
        <v>468369304</v>
      </c>
      <c r="F231" s="207"/>
      <c r="G231" s="206">
        <v>-491544041</v>
      </c>
      <c r="H231" s="215"/>
      <c r="I231" s="206">
        <f t="shared" si="6"/>
        <v>-23174737</v>
      </c>
      <c r="J231" s="206"/>
      <c r="K231" s="207">
        <v>390466</v>
      </c>
      <c r="L231" s="206"/>
      <c r="M231" s="206">
        <v>5378969094</v>
      </c>
      <c r="N231" s="215"/>
      <c r="O231" s="206">
        <v>-5345529969</v>
      </c>
      <c r="P231" s="206"/>
      <c r="Q231" s="206">
        <f t="shared" si="7"/>
        <v>33439125</v>
      </c>
    </row>
    <row r="232" spans="1:17" ht="21.75">
      <c r="A232" s="214" t="s">
        <v>369</v>
      </c>
      <c r="B232" s="215"/>
      <c r="C232" s="206">
        <v>84541</v>
      </c>
      <c r="D232" s="215"/>
      <c r="E232" s="206">
        <v>679355878</v>
      </c>
      <c r="F232" s="207"/>
      <c r="G232" s="206">
        <v>-737500762</v>
      </c>
      <c r="H232" s="215"/>
      <c r="I232" s="206">
        <f t="shared" si="6"/>
        <v>-58144884</v>
      </c>
      <c r="J232" s="206"/>
      <c r="K232" s="207">
        <v>1024479</v>
      </c>
      <c r="L232" s="206"/>
      <c r="M232" s="206">
        <v>8508736641</v>
      </c>
      <c r="N232" s="215"/>
      <c r="O232" s="206">
        <v>-8921025294</v>
      </c>
      <c r="P232" s="206"/>
      <c r="Q232" s="206">
        <f t="shared" si="7"/>
        <v>-412288653</v>
      </c>
    </row>
    <row r="233" spans="1:17" ht="21.75">
      <c r="A233" s="214" t="s">
        <v>303</v>
      </c>
      <c r="B233" s="215"/>
      <c r="C233" s="206">
        <v>0</v>
      </c>
      <c r="D233" s="215"/>
      <c r="E233" s="206">
        <v>0</v>
      </c>
      <c r="F233" s="207"/>
      <c r="G233" s="206">
        <v>0</v>
      </c>
      <c r="H233" s="215"/>
      <c r="I233" s="206">
        <f t="shared" si="6"/>
        <v>0</v>
      </c>
      <c r="J233" s="206"/>
      <c r="K233" s="207">
        <v>14837776</v>
      </c>
      <c r="L233" s="206"/>
      <c r="M233" s="206">
        <v>76271704325</v>
      </c>
      <c r="N233" s="215"/>
      <c r="O233" s="206">
        <v>-80336879712</v>
      </c>
      <c r="P233" s="206"/>
      <c r="Q233" s="206">
        <f t="shared" si="7"/>
        <v>-4065175387</v>
      </c>
    </row>
    <row r="234" spans="1:17" ht="21.75">
      <c r="A234" s="214" t="s">
        <v>420</v>
      </c>
      <c r="B234" s="215"/>
      <c r="C234" s="206">
        <v>6814</v>
      </c>
      <c r="D234" s="215"/>
      <c r="E234" s="206">
        <v>542890631</v>
      </c>
      <c r="F234" s="207"/>
      <c r="G234" s="206">
        <v>-562798976</v>
      </c>
      <c r="H234" s="215"/>
      <c r="I234" s="206">
        <f t="shared" si="6"/>
        <v>-19908345</v>
      </c>
      <c r="J234" s="206"/>
      <c r="K234" s="207">
        <v>84681</v>
      </c>
      <c r="L234" s="206"/>
      <c r="M234" s="206">
        <v>6937546947</v>
      </c>
      <c r="N234" s="215"/>
      <c r="O234" s="206">
        <v>-6994073991</v>
      </c>
      <c r="P234" s="206"/>
      <c r="Q234" s="206">
        <f t="shared" si="7"/>
        <v>-56527044</v>
      </c>
    </row>
    <row r="235" spans="1:17" ht="21.75">
      <c r="A235" s="214" t="s">
        <v>421</v>
      </c>
      <c r="B235" s="215"/>
      <c r="C235" s="206">
        <v>0</v>
      </c>
      <c r="D235" s="215"/>
      <c r="E235" s="206">
        <v>0</v>
      </c>
      <c r="F235" s="207"/>
      <c r="G235" s="206">
        <v>0</v>
      </c>
      <c r="H235" s="215"/>
      <c r="I235" s="206">
        <f t="shared" si="6"/>
        <v>0</v>
      </c>
      <c r="J235" s="206"/>
      <c r="K235" s="207">
        <v>90244</v>
      </c>
      <c r="L235" s="206"/>
      <c r="M235" s="206">
        <v>2258420040</v>
      </c>
      <c r="N235" s="215"/>
      <c r="O235" s="206">
        <v>-2033553397</v>
      </c>
      <c r="P235" s="206"/>
      <c r="Q235" s="206">
        <f t="shared" si="7"/>
        <v>224866643</v>
      </c>
    </row>
    <row r="236" spans="1:17" ht="21.75">
      <c r="A236" s="214" t="s">
        <v>375</v>
      </c>
      <c r="B236" s="215"/>
      <c r="C236" s="206">
        <v>48029</v>
      </c>
      <c r="D236" s="215"/>
      <c r="E236" s="206">
        <v>96760387</v>
      </c>
      <c r="F236" s="207"/>
      <c r="G236" s="206">
        <v>-111775972</v>
      </c>
      <c r="H236" s="215"/>
      <c r="I236" s="206">
        <f t="shared" si="6"/>
        <v>-15015585</v>
      </c>
      <c r="J236" s="206"/>
      <c r="K236" s="207">
        <v>2793414</v>
      </c>
      <c r="L236" s="206"/>
      <c r="M236" s="206">
        <v>5908381732</v>
      </c>
      <c r="N236" s="215"/>
      <c r="O236" s="206">
        <v>-6501000771</v>
      </c>
      <c r="P236" s="206"/>
      <c r="Q236" s="206">
        <f t="shared" si="7"/>
        <v>-592619039</v>
      </c>
    </row>
    <row r="237" spans="1:17" ht="21.75">
      <c r="A237" s="214" t="s">
        <v>376</v>
      </c>
      <c r="B237" s="215"/>
      <c r="C237" s="206">
        <v>251274</v>
      </c>
      <c r="D237" s="215"/>
      <c r="E237" s="206">
        <v>419596639</v>
      </c>
      <c r="F237" s="207"/>
      <c r="G237" s="206">
        <v>-482862450</v>
      </c>
      <c r="H237" s="215"/>
      <c r="I237" s="206">
        <f t="shared" si="6"/>
        <v>-63265811</v>
      </c>
      <c r="J237" s="206"/>
      <c r="K237" s="207">
        <v>2911346</v>
      </c>
      <c r="L237" s="206"/>
      <c r="M237" s="206">
        <v>4979527628</v>
      </c>
      <c r="N237" s="215"/>
      <c r="O237" s="206">
        <v>-5594608565</v>
      </c>
      <c r="P237" s="206"/>
      <c r="Q237" s="206">
        <f t="shared" si="7"/>
        <v>-615080937</v>
      </c>
    </row>
    <row r="238" spans="1:17" ht="21.75">
      <c r="A238" s="214" t="s">
        <v>414</v>
      </c>
      <c r="B238" s="215"/>
      <c r="C238" s="206">
        <v>11584</v>
      </c>
      <c r="D238" s="215"/>
      <c r="E238" s="206">
        <v>81702209</v>
      </c>
      <c r="F238" s="207"/>
      <c r="G238" s="206">
        <v>-89632656</v>
      </c>
      <c r="H238" s="215"/>
      <c r="I238" s="206">
        <f t="shared" si="6"/>
        <v>-7930447</v>
      </c>
      <c r="J238" s="206"/>
      <c r="K238" s="207">
        <v>729823</v>
      </c>
      <c r="L238" s="206"/>
      <c r="M238" s="206">
        <v>5439927152</v>
      </c>
      <c r="N238" s="215"/>
      <c r="O238" s="206">
        <v>-5647097108</v>
      </c>
      <c r="P238" s="206"/>
      <c r="Q238" s="206">
        <f t="shared" si="7"/>
        <v>-207169956</v>
      </c>
    </row>
    <row r="239" spans="1:17" ht="21.75">
      <c r="A239" s="214" t="s">
        <v>373</v>
      </c>
      <c r="B239" s="215"/>
      <c r="C239" s="206">
        <v>455403</v>
      </c>
      <c r="D239" s="215"/>
      <c r="E239" s="206">
        <v>5075712296</v>
      </c>
      <c r="F239" s="207"/>
      <c r="G239" s="206">
        <v>-4036446037</v>
      </c>
      <c r="H239" s="215"/>
      <c r="I239" s="206">
        <f t="shared" si="6"/>
        <v>1039266259</v>
      </c>
      <c r="J239" s="206"/>
      <c r="K239" s="207">
        <v>797189</v>
      </c>
      <c r="L239" s="206"/>
      <c r="M239" s="206">
        <v>8277250152</v>
      </c>
      <c r="N239" s="215"/>
      <c r="O239" s="206">
        <v>-7065852398</v>
      </c>
      <c r="P239" s="206"/>
      <c r="Q239" s="206">
        <f t="shared" si="7"/>
        <v>1211397754</v>
      </c>
    </row>
    <row r="240" spans="1:17" ht="21.75">
      <c r="A240" s="214" t="s">
        <v>398</v>
      </c>
      <c r="B240" s="215"/>
      <c r="C240" s="206">
        <v>40775</v>
      </c>
      <c r="D240" s="215"/>
      <c r="E240" s="206">
        <v>759910899</v>
      </c>
      <c r="F240" s="207"/>
      <c r="G240" s="206">
        <v>-751533715</v>
      </c>
      <c r="H240" s="215"/>
      <c r="I240" s="206">
        <f t="shared" si="6"/>
        <v>8377184</v>
      </c>
      <c r="J240" s="206"/>
      <c r="K240" s="207">
        <v>466366</v>
      </c>
      <c r="L240" s="206"/>
      <c r="M240" s="206">
        <v>8756090349</v>
      </c>
      <c r="N240" s="215"/>
      <c r="O240" s="206">
        <v>-8595702593</v>
      </c>
      <c r="P240" s="206"/>
      <c r="Q240" s="206">
        <f t="shared" si="7"/>
        <v>160387756</v>
      </c>
    </row>
    <row r="241" spans="1:17" ht="21.75">
      <c r="A241" s="214" t="s">
        <v>395</v>
      </c>
      <c r="B241" s="215"/>
      <c r="C241" s="206">
        <v>2398</v>
      </c>
      <c r="D241" s="215"/>
      <c r="E241" s="206">
        <v>20114748</v>
      </c>
      <c r="F241" s="207"/>
      <c r="G241" s="206">
        <v>-21549385</v>
      </c>
      <c r="H241" s="215"/>
      <c r="I241" s="206">
        <f>G241+E241</f>
        <v>-1434637</v>
      </c>
      <c r="J241" s="206"/>
      <c r="K241" s="207">
        <v>675172</v>
      </c>
      <c r="L241" s="206"/>
      <c r="M241" s="206">
        <v>5611777783</v>
      </c>
      <c r="N241" s="215"/>
      <c r="O241" s="206">
        <v>-6067364914</v>
      </c>
      <c r="P241" s="206"/>
      <c r="Q241" s="206">
        <f t="shared" si="7"/>
        <v>-455587131</v>
      </c>
    </row>
    <row r="242" spans="1:17" ht="21.75">
      <c r="A242" s="214" t="s">
        <v>403</v>
      </c>
      <c r="B242" s="215"/>
      <c r="C242" s="206">
        <v>4990</v>
      </c>
      <c r="D242" s="215"/>
      <c r="E242" s="206">
        <v>183679832</v>
      </c>
      <c r="F242" s="207"/>
      <c r="G242" s="206">
        <v>-210659724</v>
      </c>
      <c r="H242" s="215"/>
      <c r="I242" s="206">
        <f t="shared" ref="I242:I291" si="8">G242+E242</f>
        <v>-26979892</v>
      </c>
      <c r="J242" s="206"/>
      <c r="K242" s="207">
        <v>51080</v>
      </c>
      <c r="L242" s="206"/>
      <c r="M242" s="206">
        <v>2054969080</v>
      </c>
      <c r="N242" s="215"/>
      <c r="O242" s="206">
        <v>-2156412589</v>
      </c>
      <c r="P242" s="206"/>
      <c r="Q242" s="206">
        <f t="shared" si="7"/>
        <v>-101443509</v>
      </c>
    </row>
    <row r="243" spans="1:17" ht="21.75">
      <c r="A243" s="214" t="s">
        <v>382</v>
      </c>
      <c r="B243" s="215"/>
      <c r="C243" s="206">
        <v>16943</v>
      </c>
      <c r="D243" s="215"/>
      <c r="E243" s="206">
        <v>429481872</v>
      </c>
      <c r="F243" s="207"/>
      <c r="G243" s="206">
        <v>-487794836</v>
      </c>
      <c r="H243" s="215"/>
      <c r="I243" s="206">
        <f t="shared" si="8"/>
        <v>-58312964</v>
      </c>
      <c r="J243" s="206"/>
      <c r="K243" s="207">
        <v>210181</v>
      </c>
      <c r="L243" s="206"/>
      <c r="M243" s="206">
        <v>5576873239</v>
      </c>
      <c r="N243" s="215"/>
      <c r="O243" s="206">
        <v>-6185354347</v>
      </c>
      <c r="P243" s="206"/>
      <c r="Q243" s="206">
        <f t="shared" si="7"/>
        <v>-608481108</v>
      </c>
    </row>
    <row r="244" spans="1:17" ht="21.75">
      <c r="A244" s="214" t="s">
        <v>407</v>
      </c>
      <c r="B244" s="215"/>
      <c r="C244" s="206">
        <v>44462</v>
      </c>
      <c r="D244" s="215"/>
      <c r="E244" s="206">
        <v>277091037</v>
      </c>
      <c r="F244" s="207"/>
      <c r="G244" s="206">
        <v>-293328874</v>
      </c>
      <c r="H244" s="215"/>
      <c r="I244" s="206">
        <f t="shared" si="8"/>
        <v>-16237837</v>
      </c>
      <c r="J244" s="206"/>
      <c r="K244" s="207">
        <v>952262</v>
      </c>
      <c r="L244" s="206"/>
      <c r="M244" s="206">
        <v>6191257044</v>
      </c>
      <c r="N244" s="215"/>
      <c r="O244" s="206">
        <v>-6282352140</v>
      </c>
      <c r="P244" s="206"/>
      <c r="Q244" s="206">
        <f t="shared" si="7"/>
        <v>-91095096</v>
      </c>
    </row>
    <row r="245" spans="1:17" ht="21.75">
      <c r="A245" s="214" t="s">
        <v>413</v>
      </c>
      <c r="B245" s="215"/>
      <c r="C245" s="206">
        <v>47056</v>
      </c>
      <c r="D245" s="215"/>
      <c r="E245" s="206">
        <v>469256625</v>
      </c>
      <c r="F245" s="207"/>
      <c r="G245" s="206">
        <v>-547443209</v>
      </c>
      <c r="H245" s="215"/>
      <c r="I245" s="206">
        <f t="shared" si="8"/>
        <v>-78186584</v>
      </c>
      <c r="J245" s="206"/>
      <c r="K245" s="207">
        <v>469603</v>
      </c>
      <c r="L245" s="206"/>
      <c r="M245" s="206">
        <v>5004197133</v>
      </c>
      <c r="N245" s="215"/>
      <c r="O245" s="206">
        <v>-5463298478</v>
      </c>
      <c r="P245" s="206"/>
      <c r="Q245" s="206">
        <f t="shared" si="7"/>
        <v>-459101345</v>
      </c>
    </row>
    <row r="246" spans="1:17" ht="21.75">
      <c r="A246" s="214" t="s">
        <v>404</v>
      </c>
      <c r="B246" s="215"/>
      <c r="C246" s="206">
        <v>397749</v>
      </c>
      <c r="D246" s="215"/>
      <c r="E246" s="206">
        <v>7763418773</v>
      </c>
      <c r="F246" s="207"/>
      <c r="G246" s="206">
        <v>-7231006805</v>
      </c>
      <c r="H246" s="215"/>
      <c r="I246" s="206">
        <f t="shared" si="8"/>
        <v>532411968</v>
      </c>
      <c r="J246" s="206"/>
      <c r="K246" s="207">
        <v>1178703</v>
      </c>
      <c r="L246" s="206"/>
      <c r="M246" s="206">
        <v>23290473069</v>
      </c>
      <c r="N246" s="215"/>
      <c r="O246" s="206">
        <v>-21428613052</v>
      </c>
      <c r="P246" s="206"/>
      <c r="Q246" s="206">
        <f t="shared" si="7"/>
        <v>1861860017</v>
      </c>
    </row>
    <row r="247" spans="1:17" ht="21.75">
      <c r="A247" s="214" t="s">
        <v>393</v>
      </c>
      <c r="B247" s="215"/>
      <c r="C247" s="206">
        <v>154797</v>
      </c>
      <c r="D247" s="215"/>
      <c r="E247" s="206">
        <v>5449159961</v>
      </c>
      <c r="F247" s="207"/>
      <c r="G247" s="206">
        <v>-4093667490</v>
      </c>
      <c r="H247" s="215"/>
      <c r="I247" s="206">
        <f t="shared" si="8"/>
        <v>1355492471</v>
      </c>
      <c r="J247" s="206"/>
      <c r="K247" s="207">
        <v>708258</v>
      </c>
      <c r="L247" s="206"/>
      <c r="M247" s="206">
        <v>22936216124</v>
      </c>
      <c r="N247" s="215"/>
      <c r="O247" s="206">
        <v>-19087808605</v>
      </c>
      <c r="P247" s="206"/>
      <c r="Q247" s="206">
        <f t="shared" si="7"/>
        <v>3848407519</v>
      </c>
    </row>
    <row r="248" spans="1:17" ht="21.75">
      <c r="A248" s="214" t="s">
        <v>394</v>
      </c>
      <c r="B248" s="215"/>
      <c r="C248" s="206">
        <v>18551</v>
      </c>
      <c r="D248" s="215"/>
      <c r="E248" s="206">
        <v>602431295</v>
      </c>
      <c r="F248" s="207"/>
      <c r="G248" s="206">
        <v>-730651831</v>
      </c>
      <c r="H248" s="215"/>
      <c r="I248" s="206">
        <f t="shared" si="8"/>
        <v>-128220536</v>
      </c>
      <c r="J248" s="206"/>
      <c r="K248" s="207">
        <v>237292</v>
      </c>
      <c r="L248" s="206"/>
      <c r="M248" s="206">
        <v>8174454786</v>
      </c>
      <c r="N248" s="215"/>
      <c r="O248" s="206">
        <v>-9346010176</v>
      </c>
      <c r="P248" s="206"/>
      <c r="Q248" s="206">
        <f t="shared" si="7"/>
        <v>-1171555390</v>
      </c>
    </row>
    <row r="249" spans="1:17" ht="21.75">
      <c r="A249" s="214" t="s">
        <v>385</v>
      </c>
      <c r="B249" s="215"/>
      <c r="C249" s="206">
        <v>8641</v>
      </c>
      <c r="D249" s="215"/>
      <c r="E249" s="206">
        <v>463836830</v>
      </c>
      <c r="F249" s="207"/>
      <c r="G249" s="206">
        <v>-610072592</v>
      </c>
      <c r="H249" s="215"/>
      <c r="I249" s="206">
        <f t="shared" si="8"/>
        <v>-146235762</v>
      </c>
      <c r="J249" s="206"/>
      <c r="K249" s="207">
        <v>99819</v>
      </c>
      <c r="L249" s="206"/>
      <c r="M249" s="206">
        <v>6168979849</v>
      </c>
      <c r="N249" s="215"/>
      <c r="O249" s="206">
        <v>-7047429232</v>
      </c>
      <c r="P249" s="206"/>
      <c r="Q249" s="206">
        <f t="shared" si="7"/>
        <v>-878449383</v>
      </c>
    </row>
    <row r="250" spans="1:17" ht="21.75">
      <c r="A250" s="214" t="s">
        <v>378</v>
      </c>
      <c r="B250" s="215"/>
      <c r="C250" s="206">
        <v>3655</v>
      </c>
      <c r="D250" s="215"/>
      <c r="E250" s="206">
        <v>249515610</v>
      </c>
      <c r="F250" s="207"/>
      <c r="G250" s="206">
        <v>-310598392</v>
      </c>
      <c r="H250" s="215"/>
      <c r="I250" s="206">
        <f t="shared" si="8"/>
        <v>-61082782</v>
      </c>
      <c r="J250" s="206"/>
      <c r="K250" s="207">
        <v>44572</v>
      </c>
      <c r="L250" s="206"/>
      <c r="M250" s="206">
        <v>3083662518</v>
      </c>
      <c r="N250" s="215"/>
      <c r="O250" s="206">
        <v>-3787685766</v>
      </c>
      <c r="P250" s="206"/>
      <c r="Q250" s="206">
        <f t="shared" si="7"/>
        <v>-704023248</v>
      </c>
    </row>
    <row r="251" spans="1:17" ht="21.75">
      <c r="A251" s="214" t="s">
        <v>377</v>
      </c>
      <c r="B251" s="215"/>
      <c r="C251" s="206">
        <v>2203439</v>
      </c>
      <c r="D251" s="215"/>
      <c r="E251" s="206">
        <v>5046145678</v>
      </c>
      <c r="F251" s="207"/>
      <c r="G251" s="206">
        <v>-4320648057</v>
      </c>
      <c r="H251" s="215"/>
      <c r="I251" s="206">
        <f t="shared" si="8"/>
        <v>725497621</v>
      </c>
      <c r="J251" s="206"/>
      <c r="K251" s="207">
        <v>4573295</v>
      </c>
      <c r="L251" s="206"/>
      <c r="M251" s="206">
        <v>10229146996</v>
      </c>
      <c r="N251" s="215"/>
      <c r="O251" s="206">
        <v>-9363124726</v>
      </c>
      <c r="P251" s="206"/>
      <c r="Q251" s="206">
        <f t="shared" si="7"/>
        <v>866022270</v>
      </c>
    </row>
    <row r="252" spans="1:17" ht="21.75">
      <c r="A252" s="214" t="s">
        <v>387</v>
      </c>
      <c r="B252" s="215"/>
      <c r="C252" s="206">
        <v>9948</v>
      </c>
      <c r="D252" s="215"/>
      <c r="E252" s="206">
        <v>329409305</v>
      </c>
      <c r="F252" s="207"/>
      <c r="G252" s="206">
        <v>-441589818</v>
      </c>
      <c r="H252" s="215"/>
      <c r="I252" s="206">
        <f t="shared" si="8"/>
        <v>-112180513</v>
      </c>
      <c r="J252" s="206"/>
      <c r="K252" s="207">
        <v>115422</v>
      </c>
      <c r="L252" s="206"/>
      <c r="M252" s="206">
        <v>4144698605</v>
      </c>
      <c r="N252" s="215"/>
      <c r="O252" s="206">
        <v>-5123560504</v>
      </c>
      <c r="P252" s="206"/>
      <c r="Q252" s="206">
        <f t="shared" si="7"/>
        <v>-978861899</v>
      </c>
    </row>
    <row r="253" spans="1:17" ht="21.75">
      <c r="A253" s="214" t="s">
        <v>396</v>
      </c>
      <c r="B253" s="215"/>
      <c r="C253" s="206">
        <v>50496</v>
      </c>
      <c r="D253" s="215"/>
      <c r="E253" s="206">
        <v>520529497</v>
      </c>
      <c r="F253" s="207"/>
      <c r="G253" s="206">
        <v>-585246966</v>
      </c>
      <c r="H253" s="215"/>
      <c r="I253" s="206">
        <f t="shared" si="8"/>
        <v>-64717469</v>
      </c>
      <c r="J253" s="206"/>
      <c r="K253" s="207">
        <v>402432</v>
      </c>
      <c r="L253" s="206"/>
      <c r="M253" s="206">
        <v>4724770688</v>
      </c>
      <c r="N253" s="215"/>
      <c r="O253" s="206">
        <v>-5340205134</v>
      </c>
      <c r="P253" s="206"/>
      <c r="Q253" s="206">
        <f t="shared" si="7"/>
        <v>-615434446</v>
      </c>
    </row>
    <row r="254" spans="1:17" ht="21.75">
      <c r="A254" s="214" t="s">
        <v>405</v>
      </c>
      <c r="B254" s="215"/>
      <c r="C254" s="206">
        <v>98207</v>
      </c>
      <c r="D254" s="215"/>
      <c r="E254" s="206">
        <v>455255675</v>
      </c>
      <c r="F254" s="207"/>
      <c r="G254" s="206">
        <v>-543712351</v>
      </c>
      <c r="H254" s="215"/>
      <c r="I254" s="206">
        <f t="shared" si="8"/>
        <v>-88456676</v>
      </c>
      <c r="J254" s="206"/>
      <c r="K254" s="207">
        <v>1217623</v>
      </c>
      <c r="L254" s="206"/>
      <c r="M254" s="206">
        <v>6211259841</v>
      </c>
      <c r="N254" s="215"/>
      <c r="O254" s="206">
        <v>-6741237056</v>
      </c>
      <c r="P254" s="206"/>
      <c r="Q254" s="206">
        <f t="shared" si="7"/>
        <v>-529977215</v>
      </c>
    </row>
    <row r="255" spans="1:17" ht="21.75">
      <c r="A255" s="214" t="s">
        <v>411</v>
      </c>
      <c r="B255" s="215"/>
      <c r="C255" s="206">
        <v>49214</v>
      </c>
      <c r="D255" s="215"/>
      <c r="E255" s="206">
        <v>275960952</v>
      </c>
      <c r="F255" s="207"/>
      <c r="G255" s="206">
        <v>-239106065</v>
      </c>
      <c r="H255" s="215"/>
      <c r="I255" s="206">
        <f t="shared" si="8"/>
        <v>36854887</v>
      </c>
      <c r="J255" s="206"/>
      <c r="K255" s="207">
        <v>939851</v>
      </c>
      <c r="L255" s="206"/>
      <c r="M255" s="206">
        <v>5963161323</v>
      </c>
      <c r="N255" s="215"/>
      <c r="O255" s="206">
        <v>-4565355803</v>
      </c>
      <c r="P255" s="206"/>
      <c r="Q255" s="206">
        <f t="shared" si="7"/>
        <v>1397805520</v>
      </c>
    </row>
    <row r="256" spans="1:17" ht="21.75">
      <c r="A256" s="214" t="s">
        <v>389</v>
      </c>
      <c r="B256" s="215"/>
      <c r="C256" s="206">
        <v>7446011</v>
      </c>
      <c r="D256" s="215"/>
      <c r="E256" s="206">
        <v>11222075211</v>
      </c>
      <c r="F256" s="207"/>
      <c r="G256" s="206">
        <v>-9066171127</v>
      </c>
      <c r="H256" s="215"/>
      <c r="I256" s="206">
        <f t="shared" si="8"/>
        <v>2155904084</v>
      </c>
      <c r="J256" s="206"/>
      <c r="K256" s="207">
        <v>9204035</v>
      </c>
      <c r="L256" s="206"/>
      <c r="M256" s="206">
        <v>14650420520</v>
      </c>
      <c r="N256" s="215"/>
      <c r="O256" s="206">
        <v>-12395912841</v>
      </c>
      <c r="P256" s="206"/>
      <c r="Q256" s="206">
        <f t="shared" si="7"/>
        <v>2254507679</v>
      </c>
    </row>
    <row r="257" spans="1:17" ht="21.75">
      <c r="A257" s="214" t="s">
        <v>423</v>
      </c>
      <c r="B257" s="215"/>
      <c r="C257" s="206">
        <v>207477</v>
      </c>
      <c r="D257" s="215"/>
      <c r="E257" s="206">
        <v>467597556</v>
      </c>
      <c r="F257" s="207"/>
      <c r="G257" s="206">
        <v>-524452475</v>
      </c>
      <c r="H257" s="215"/>
      <c r="I257" s="206">
        <f t="shared" si="8"/>
        <v>-56854919</v>
      </c>
      <c r="J257" s="206"/>
      <c r="K257" s="207">
        <v>2502035</v>
      </c>
      <c r="L257" s="206"/>
      <c r="M257" s="206">
        <v>5939328839</v>
      </c>
      <c r="N257" s="215"/>
      <c r="O257" s="206">
        <v>-6324828809</v>
      </c>
      <c r="P257" s="206"/>
      <c r="Q257" s="206">
        <f t="shared" si="7"/>
        <v>-385499970</v>
      </c>
    </row>
    <row r="258" spans="1:17" ht="21.75">
      <c r="A258" s="214" t="s">
        <v>386</v>
      </c>
      <c r="B258" s="215"/>
      <c r="C258" s="206">
        <v>22882</v>
      </c>
      <c r="D258" s="215"/>
      <c r="E258" s="206">
        <v>432436446</v>
      </c>
      <c r="F258" s="207"/>
      <c r="G258" s="206">
        <v>-545394210</v>
      </c>
      <c r="H258" s="215"/>
      <c r="I258" s="206">
        <f t="shared" si="8"/>
        <v>-112957764</v>
      </c>
      <c r="J258" s="206"/>
      <c r="K258" s="207">
        <v>262967</v>
      </c>
      <c r="L258" s="206"/>
      <c r="M258" s="206">
        <v>5554122299</v>
      </c>
      <c r="N258" s="215"/>
      <c r="O258" s="206">
        <v>-6267838451</v>
      </c>
      <c r="P258" s="206"/>
      <c r="Q258" s="206">
        <f t="shared" si="7"/>
        <v>-713716152</v>
      </c>
    </row>
    <row r="259" spans="1:17" ht="21.75">
      <c r="A259" s="214" t="s">
        <v>400</v>
      </c>
      <c r="B259" s="215"/>
      <c r="C259" s="206">
        <v>1080882</v>
      </c>
      <c r="D259" s="215"/>
      <c r="E259" s="206">
        <v>5293307494</v>
      </c>
      <c r="F259" s="207"/>
      <c r="G259" s="206">
        <v>-4923264975</v>
      </c>
      <c r="H259" s="215"/>
      <c r="I259" s="206">
        <f t="shared" si="8"/>
        <v>370042519</v>
      </c>
      <c r="J259" s="206"/>
      <c r="K259" s="207">
        <v>3132330</v>
      </c>
      <c r="L259" s="206"/>
      <c r="M259" s="206">
        <v>14997256868</v>
      </c>
      <c r="N259" s="215"/>
      <c r="O259" s="206">
        <v>-14267321108</v>
      </c>
      <c r="P259" s="206"/>
      <c r="Q259" s="206">
        <f t="shared" si="7"/>
        <v>729935760</v>
      </c>
    </row>
    <row r="260" spans="1:17" ht="21.75">
      <c r="A260" s="214" t="s">
        <v>397</v>
      </c>
      <c r="B260" s="215"/>
      <c r="C260" s="206">
        <v>1147066</v>
      </c>
      <c r="D260" s="215"/>
      <c r="E260" s="206">
        <v>5472080008</v>
      </c>
      <c r="F260" s="207"/>
      <c r="G260" s="206">
        <v>-6248639131</v>
      </c>
      <c r="H260" s="215"/>
      <c r="I260" s="206">
        <f t="shared" si="8"/>
        <v>-776559123</v>
      </c>
      <c r="J260" s="206"/>
      <c r="K260" s="207">
        <v>2491830</v>
      </c>
      <c r="L260" s="206"/>
      <c r="M260" s="206">
        <v>11809551336</v>
      </c>
      <c r="N260" s="215"/>
      <c r="O260" s="206">
        <v>-13574581560</v>
      </c>
      <c r="P260" s="206"/>
      <c r="Q260" s="206">
        <f t="shared" si="7"/>
        <v>-1765030224</v>
      </c>
    </row>
    <row r="261" spans="1:17" ht="21.75">
      <c r="A261" s="214" t="s">
        <v>399</v>
      </c>
      <c r="B261" s="215"/>
      <c r="C261" s="206">
        <v>182941</v>
      </c>
      <c r="D261" s="215"/>
      <c r="E261" s="206">
        <v>456038800</v>
      </c>
      <c r="F261" s="207"/>
      <c r="G261" s="206">
        <v>-535722657</v>
      </c>
      <c r="H261" s="215"/>
      <c r="I261" s="206">
        <f t="shared" si="8"/>
        <v>-79683857</v>
      </c>
      <c r="J261" s="206"/>
      <c r="K261" s="207">
        <v>2298723</v>
      </c>
      <c r="L261" s="206"/>
      <c r="M261" s="206">
        <v>5866894699</v>
      </c>
      <c r="N261" s="215"/>
      <c r="O261" s="206">
        <v>-6731558222</v>
      </c>
      <c r="P261" s="206"/>
      <c r="Q261" s="206">
        <f t="shared" si="7"/>
        <v>-864663523</v>
      </c>
    </row>
    <row r="262" spans="1:17" ht="21.75">
      <c r="A262" s="214" t="s">
        <v>379</v>
      </c>
      <c r="B262" s="215"/>
      <c r="C262" s="206">
        <v>828307</v>
      </c>
      <c r="D262" s="215"/>
      <c r="E262" s="206">
        <v>2907132544</v>
      </c>
      <c r="F262" s="207"/>
      <c r="G262" s="206">
        <v>-1965703724</v>
      </c>
      <c r="H262" s="215"/>
      <c r="I262" s="206">
        <f t="shared" si="8"/>
        <v>941428820</v>
      </c>
      <c r="J262" s="206"/>
      <c r="K262" s="207">
        <v>1883461</v>
      </c>
      <c r="L262" s="206"/>
      <c r="M262" s="206">
        <v>7364838350</v>
      </c>
      <c r="N262" s="215"/>
      <c r="O262" s="206">
        <v>-5095763019</v>
      </c>
      <c r="P262" s="206"/>
      <c r="Q262" s="206">
        <f t="shared" si="7"/>
        <v>2269075331</v>
      </c>
    </row>
    <row r="263" spans="1:17" ht="21.75">
      <c r="A263" s="214" t="s">
        <v>412</v>
      </c>
      <c r="B263" s="215"/>
      <c r="C263" s="206">
        <v>2376199</v>
      </c>
      <c r="D263" s="215"/>
      <c r="E263" s="206">
        <v>5487589476</v>
      </c>
      <c r="F263" s="207"/>
      <c r="G263" s="206">
        <v>-4886858043</v>
      </c>
      <c r="H263" s="215"/>
      <c r="I263" s="206">
        <f t="shared" si="8"/>
        <v>600731433</v>
      </c>
      <c r="J263" s="206"/>
      <c r="K263" s="207">
        <v>4897925</v>
      </c>
      <c r="L263" s="206"/>
      <c r="M263" s="206">
        <v>10002843992</v>
      </c>
      <c r="N263" s="215"/>
      <c r="O263" s="206">
        <v>-10073004904</v>
      </c>
      <c r="P263" s="206"/>
      <c r="Q263" s="206">
        <f t="shared" si="7"/>
        <v>-70160912</v>
      </c>
    </row>
    <row r="264" spans="1:17" ht="21.75">
      <c r="A264" s="214" t="s">
        <v>388</v>
      </c>
      <c r="B264" s="215"/>
      <c r="C264" s="206">
        <v>817809</v>
      </c>
      <c r="D264" s="215"/>
      <c r="E264" s="206">
        <v>7452726363</v>
      </c>
      <c r="F264" s="207"/>
      <c r="G264" s="206">
        <v>-6982706378</v>
      </c>
      <c r="H264" s="215"/>
      <c r="I264" s="206">
        <f t="shared" si="8"/>
        <v>470019985</v>
      </c>
      <c r="J264" s="206"/>
      <c r="K264" s="207">
        <v>2016345</v>
      </c>
      <c r="L264" s="206"/>
      <c r="M264" s="206">
        <v>18500250527</v>
      </c>
      <c r="N264" s="215"/>
      <c r="O264" s="206">
        <v>-17216177724</v>
      </c>
      <c r="P264" s="206"/>
      <c r="Q264" s="206">
        <f t="shared" si="7"/>
        <v>1284072803</v>
      </c>
    </row>
    <row r="265" spans="1:17" ht="21.75">
      <c r="A265" s="214" t="s">
        <v>401</v>
      </c>
      <c r="B265" s="215"/>
      <c r="C265" s="206">
        <v>11865</v>
      </c>
      <c r="D265" s="215"/>
      <c r="E265" s="206">
        <v>156557563</v>
      </c>
      <c r="F265" s="207"/>
      <c r="G265" s="206">
        <v>-207970024</v>
      </c>
      <c r="H265" s="215"/>
      <c r="I265" s="206">
        <f t="shared" si="8"/>
        <v>-51412461</v>
      </c>
      <c r="J265" s="206"/>
      <c r="K265" s="207">
        <v>134641</v>
      </c>
      <c r="L265" s="206"/>
      <c r="M265" s="206">
        <v>1970642250</v>
      </c>
      <c r="N265" s="215"/>
      <c r="O265" s="206">
        <v>-2512436025</v>
      </c>
      <c r="P265" s="206"/>
      <c r="Q265" s="206">
        <f t="shared" ref="Q265:Q291" si="9">M265+O265</f>
        <v>-541793775</v>
      </c>
    </row>
    <row r="266" spans="1:17" ht="21.75">
      <c r="A266" s="214" t="s">
        <v>409</v>
      </c>
      <c r="B266" s="215"/>
      <c r="C266" s="206">
        <v>16377</v>
      </c>
      <c r="D266" s="215"/>
      <c r="E266" s="206">
        <v>242467106</v>
      </c>
      <c r="F266" s="207"/>
      <c r="G266" s="206">
        <v>-280287953</v>
      </c>
      <c r="H266" s="215"/>
      <c r="I266" s="206">
        <f t="shared" si="8"/>
        <v>-37820847</v>
      </c>
      <c r="J266" s="206"/>
      <c r="K266" s="207">
        <v>163881</v>
      </c>
      <c r="L266" s="206"/>
      <c r="M266" s="206">
        <v>2524523992</v>
      </c>
      <c r="N266" s="215"/>
      <c r="O266" s="206">
        <v>-2804779272</v>
      </c>
      <c r="P266" s="206"/>
      <c r="Q266" s="206">
        <f t="shared" si="9"/>
        <v>-280255280</v>
      </c>
    </row>
    <row r="267" spans="1:17" ht="21.75">
      <c r="A267" s="214" t="s">
        <v>391</v>
      </c>
      <c r="B267" s="215"/>
      <c r="C267" s="206">
        <v>20343</v>
      </c>
      <c r="D267" s="215"/>
      <c r="E267" s="206">
        <v>302320634</v>
      </c>
      <c r="F267" s="207"/>
      <c r="G267" s="206">
        <v>-430868684</v>
      </c>
      <c r="H267" s="215"/>
      <c r="I267" s="206">
        <f t="shared" si="8"/>
        <v>-128548050</v>
      </c>
      <c r="J267" s="206"/>
      <c r="K267" s="207">
        <v>248582</v>
      </c>
      <c r="L267" s="206"/>
      <c r="M267" s="206">
        <v>4376474545</v>
      </c>
      <c r="N267" s="215"/>
      <c r="O267" s="206">
        <v>-5431778579</v>
      </c>
      <c r="P267" s="206"/>
      <c r="Q267" s="206">
        <f t="shared" si="9"/>
        <v>-1055304034</v>
      </c>
    </row>
    <row r="268" spans="1:17" ht="21.75">
      <c r="A268" s="214" t="s">
        <v>408</v>
      </c>
      <c r="B268" s="215"/>
      <c r="C268" s="206">
        <v>0</v>
      </c>
      <c r="D268" s="215"/>
      <c r="E268" s="206">
        <v>0</v>
      </c>
      <c r="F268" s="207"/>
      <c r="G268" s="206">
        <v>0</v>
      </c>
      <c r="H268" s="215"/>
      <c r="I268" s="206">
        <f t="shared" si="8"/>
        <v>0</v>
      </c>
      <c r="J268" s="206"/>
      <c r="K268" s="207">
        <v>55835</v>
      </c>
      <c r="L268" s="206"/>
      <c r="M268" s="206">
        <v>632227135</v>
      </c>
      <c r="N268" s="215"/>
      <c r="O268" s="206">
        <v>-647348517</v>
      </c>
      <c r="P268" s="206"/>
      <c r="Q268" s="206">
        <f t="shared" si="9"/>
        <v>-15121382</v>
      </c>
    </row>
    <row r="269" spans="1:17" ht="21.75">
      <c r="A269" s="214" t="s">
        <v>383</v>
      </c>
      <c r="B269" s="215"/>
      <c r="C269" s="206">
        <v>6835</v>
      </c>
      <c r="D269" s="215"/>
      <c r="E269" s="206">
        <v>73302651</v>
      </c>
      <c r="F269" s="207"/>
      <c r="G269" s="206">
        <v>-90073846</v>
      </c>
      <c r="H269" s="215"/>
      <c r="I269" s="206">
        <f t="shared" si="8"/>
        <v>-16771195</v>
      </c>
      <c r="J269" s="206"/>
      <c r="K269" s="207">
        <v>105746</v>
      </c>
      <c r="L269" s="206"/>
      <c r="M269" s="206">
        <v>1332304296</v>
      </c>
      <c r="N269" s="215"/>
      <c r="O269" s="206">
        <v>-1393555093</v>
      </c>
      <c r="P269" s="206"/>
      <c r="Q269" s="206">
        <f t="shared" si="9"/>
        <v>-61250797</v>
      </c>
    </row>
    <row r="270" spans="1:17" ht="21.75">
      <c r="A270" s="214" t="s">
        <v>390</v>
      </c>
      <c r="B270" s="215"/>
      <c r="C270" s="206">
        <v>55552</v>
      </c>
      <c r="D270" s="215"/>
      <c r="E270" s="206">
        <v>265501349</v>
      </c>
      <c r="F270" s="207"/>
      <c r="G270" s="206">
        <v>-264744089</v>
      </c>
      <c r="H270" s="215"/>
      <c r="I270" s="206">
        <f t="shared" si="8"/>
        <v>757260</v>
      </c>
      <c r="J270" s="206"/>
      <c r="K270" s="207">
        <v>1235991</v>
      </c>
      <c r="L270" s="206"/>
      <c r="M270" s="206">
        <v>5996971704</v>
      </c>
      <c r="N270" s="215"/>
      <c r="O270" s="206">
        <v>-5890360632</v>
      </c>
      <c r="P270" s="206"/>
      <c r="Q270" s="206">
        <f t="shared" si="9"/>
        <v>106611072</v>
      </c>
    </row>
    <row r="271" spans="1:17" ht="21.75">
      <c r="A271" s="214" t="s">
        <v>374</v>
      </c>
      <c r="B271" s="215"/>
      <c r="C271" s="206">
        <v>119337</v>
      </c>
      <c r="D271" s="215"/>
      <c r="E271" s="206">
        <v>942939907</v>
      </c>
      <c r="F271" s="207"/>
      <c r="G271" s="206">
        <v>-946977440</v>
      </c>
      <c r="H271" s="215"/>
      <c r="I271" s="206">
        <f t="shared" si="8"/>
        <v>-4037533</v>
      </c>
      <c r="J271" s="206"/>
      <c r="K271" s="207">
        <v>1506432</v>
      </c>
      <c r="L271" s="206"/>
      <c r="M271" s="206">
        <v>11844750038</v>
      </c>
      <c r="N271" s="215"/>
      <c r="O271" s="206">
        <v>-11952991846</v>
      </c>
      <c r="P271" s="206"/>
      <c r="Q271" s="206">
        <f t="shared" si="9"/>
        <v>-108241808</v>
      </c>
    </row>
    <row r="272" spans="1:17" ht="21.75">
      <c r="A272" s="214" t="s">
        <v>392</v>
      </c>
      <c r="B272" s="215"/>
      <c r="C272" s="206">
        <v>37595</v>
      </c>
      <c r="D272" s="215"/>
      <c r="E272" s="206">
        <v>44779172</v>
      </c>
      <c r="F272" s="207"/>
      <c r="G272" s="206">
        <v>-53431367</v>
      </c>
      <c r="H272" s="215"/>
      <c r="I272" s="206">
        <f t="shared" si="8"/>
        <v>-8652195</v>
      </c>
      <c r="J272" s="206"/>
      <c r="K272" s="207">
        <v>807993</v>
      </c>
      <c r="L272" s="206"/>
      <c r="M272" s="206">
        <v>1007750284</v>
      </c>
      <c r="N272" s="215"/>
      <c r="O272" s="206">
        <v>-1148348752</v>
      </c>
      <c r="P272" s="206"/>
      <c r="Q272" s="206">
        <f t="shared" si="9"/>
        <v>-140598468</v>
      </c>
    </row>
    <row r="273" spans="1:17" ht="21.75">
      <c r="A273" s="214" t="s">
        <v>402</v>
      </c>
      <c r="B273" s="215"/>
      <c r="C273" s="206">
        <v>28950</v>
      </c>
      <c r="D273" s="215"/>
      <c r="E273" s="206">
        <v>427803728</v>
      </c>
      <c r="F273" s="207"/>
      <c r="G273" s="206">
        <v>-494021033</v>
      </c>
      <c r="H273" s="215"/>
      <c r="I273" s="206">
        <f t="shared" si="8"/>
        <v>-66217305</v>
      </c>
      <c r="J273" s="206"/>
      <c r="K273" s="207">
        <v>286266</v>
      </c>
      <c r="L273" s="206"/>
      <c r="M273" s="206">
        <v>4340289387</v>
      </c>
      <c r="N273" s="215"/>
      <c r="O273" s="206">
        <v>-4885023316</v>
      </c>
      <c r="P273" s="206"/>
      <c r="Q273" s="206">
        <f t="shared" si="9"/>
        <v>-544733929</v>
      </c>
    </row>
    <row r="274" spans="1:17" ht="21.75">
      <c r="A274" s="214" t="s">
        <v>380</v>
      </c>
      <c r="B274" s="215"/>
      <c r="C274" s="206">
        <v>86637</v>
      </c>
      <c r="D274" s="215"/>
      <c r="E274" s="206">
        <v>809041249</v>
      </c>
      <c r="F274" s="207"/>
      <c r="G274" s="206">
        <v>-881874522</v>
      </c>
      <c r="H274" s="215"/>
      <c r="I274" s="206">
        <f t="shared" si="8"/>
        <v>-72833273</v>
      </c>
      <c r="J274" s="206"/>
      <c r="K274" s="207">
        <v>377050</v>
      </c>
      <c r="L274" s="206"/>
      <c r="M274" s="206">
        <v>3560364331</v>
      </c>
      <c r="N274" s="215"/>
      <c r="O274" s="206">
        <v>-3837976717</v>
      </c>
      <c r="P274" s="206"/>
      <c r="Q274" s="206">
        <f t="shared" si="9"/>
        <v>-277612386</v>
      </c>
    </row>
    <row r="275" spans="1:17" ht="21.75">
      <c r="A275" s="214" t="s">
        <v>422</v>
      </c>
      <c r="B275" s="215"/>
      <c r="C275" s="206">
        <v>288846</v>
      </c>
      <c r="D275" s="215"/>
      <c r="E275" s="206">
        <v>484269244</v>
      </c>
      <c r="F275" s="207"/>
      <c r="G275" s="206">
        <v>-548632381</v>
      </c>
      <c r="H275" s="215"/>
      <c r="I275" s="206">
        <f t="shared" si="8"/>
        <v>-64363137</v>
      </c>
      <c r="J275" s="206"/>
      <c r="K275" s="207">
        <v>3284060</v>
      </c>
      <c r="L275" s="206"/>
      <c r="M275" s="206">
        <v>5751049597</v>
      </c>
      <c r="N275" s="215"/>
      <c r="O275" s="206">
        <v>-6237724095</v>
      </c>
      <c r="P275" s="206"/>
      <c r="Q275" s="206">
        <f t="shared" si="9"/>
        <v>-486674498</v>
      </c>
    </row>
    <row r="276" spans="1:17" ht="21.75">
      <c r="A276" s="214" t="s">
        <v>433</v>
      </c>
      <c r="B276" s="215"/>
      <c r="C276" s="206">
        <v>3158958</v>
      </c>
      <c r="D276" s="215"/>
      <c r="E276" s="206">
        <v>9541230956</v>
      </c>
      <c r="F276" s="207"/>
      <c r="G276" s="206">
        <v>-10094249952</v>
      </c>
      <c r="H276" s="215"/>
      <c r="I276" s="206">
        <f t="shared" si="8"/>
        <v>-553018996</v>
      </c>
      <c r="J276" s="206"/>
      <c r="K276" s="207">
        <v>3870009</v>
      </c>
      <c r="L276" s="206"/>
      <c r="M276" s="206">
        <v>13911916932</v>
      </c>
      <c r="N276" s="215"/>
      <c r="O276" s="206">
        <v>-14638486708</v>
      </c>
      <c r="P276" s="206"/>
      <c r="Q276" s="206">
        <f t="shared" si="9"/>
        <v>-726569776</v>
      </c>
    </row>
    <row r="277" spans="1:17" ht="21.75">
      <c r="A277" s="214" t="s">
        <v>426</v>
      </c>
      <c r="B277" s="215"/>
      <c r="C277" s="206">
        <v>205837</v>
      </c>
      <c r="D277" s="215"/>
      <c r="E277" s="206">
        <v>798846360</v>
      </c>
      <c r="F277" s="207"/>
      <c r="G277" s="206">
        <v>-894861655</v>
      </c>
      <c r="H277" s="215"/>
      <c r="I277" s="206">
        <f t="shared" si="8"/>
        <v>-96015295</v>
      </c>
      <c r="J277" s="206"/>
      <c r="K277" s="207">
        <v>1922262</v>
      </c>
      <c r="L277" s="206"/>
      <c r="M277" s="206">
        <v>7920596005</v>
      </c>
      <c r="N277" s="215"/>
      <c r="O277" s="206">
        <v>-8356896737</v>
      </c>
      <c r="P277" s="206"/>
      <c r="Q277" s="206">
        <f t="shared" si="9"/>
        <v>-436300732</v>
      </c>
    </row>
    <row r="278" spans="1:17" ht="21.75">
      <c r="A278" s="214" t="s">
        <v>434</v>
      </c>
      <c r="B278" s="215"/>
      <c r="C278" s="206">
        <v>306572</v>
      </c>
      <c r="D278" s="215"/>
      <c r="E278" s="206">
        <v>9143665397</v>
      </c>
      <c r="F278" s="207"/>
      <c r="G278" s="206">
        <v>-6198377420</v>
      </c>
      <c r="H278" s="215"/>
      <c r="I278" s="206">
        <f t="shared" si="8"/>
        <v>2945287977</v>
      </c>
      <c r="J278" s="206"/>
      <c r="K278" s="207">
        <v>321160</v>
      </c>
      <c r="L278" s="206"/>
      <c r="M278" s="206">
        <v>9517653616</v>
      </c>
      <c r="N278" s="215"/>
      <c r="O278" s="206">
        <v>-6493322587</v>
      </c>
      <c r="P278" s="206"/>
      <c r="Q278" s="206">
        <f t="shared" si="9"/>
        <v>3024331029</v>
      </c>
    </row>
    <row r="279" spans="1:17" ht="21.75">
      <c r="A279" s="214" t="s">
        <v>432</v>
      </c>
      <c r="B279" s="215"/>
      <c r="C279" s="206">
        <v>31878</v>
      </c>
      <c r="D279" s="215"/>
      <c r="E279" s="206">
        <v>140822195</v>
      </c>
      <c r="F279" s="207"/>
      <c r="G279" s="206">
        <v>-145659325</v>
      </c>
      <c r="H279" s="215"/>
      <c r="I279" s="206">
        <f t="shared" si="8"/>
        <v>-4837130</v>
      </c>
      <c r="J279" s="206"/>
      <c r="K279" s="207">
        <v>111229</v>
      </c>
      <c r="L279" s="206"/>
      <c r="M279" s="206">
        <v>478947538</v>
      </c>
      <c r="N279" s="215"/>
      <c r="O279" s="206">
        <v>-508235811</v>
      </c>
      <c r="P279" s="206"/>
      <c r="Q279" s="206">
        <f t="shared" si="9"/>
        <v>-29288273</v>
      </c>
    </row>
    <row r="280" spans="1:17" ht="21.75">
      <c r="A280" s="214" t="s">
        <v>275</v>
      </c>
      <c r="B280" s="215"/>
      <c r="C280" s="206">
        <v>0</v>
      </c>
      <c r="D280" s="215"/>
      <c r="E280" s="206">
        <v>0</v>
      </c>
      <c r="F280" s="207"/>
      <c r="G280" s="206">
        <v>0</v>
      </c>
      <c r="H280" s="215"/>
      <c r="I280" s="206">
        <f t="shared" si="8"/>
        <v>0</v>
      </c>
      <c r="J280" s="206"/>
      <c r="K280" s="207">
        <v>213189</v>
      </c>
      <c r="L280" s="206"/>
      <c r="M280" s="206">
        <v>1161735258</v>
      </c>
      <c r="N280" s="215"/>
      <c r="O280" s="206">
        <v>-1196996775</v>
      </c>
      <c r="P280" s="206"/>
      <c r="Q280" s="206">
        <f t="shared" si="9"/>
        <v>-35261517</v>
      </c>
    </row>
    <row r="281" spans="1:17" ht="21.75">
      <c r="A281" s="214" t="s">
        <v>281</v>
      </c>
      <c r="B281" s="215"/>
      <c r="C281" s="206">
        <v>0</v>
      </c>
      <c r="D281" s="215"/>
      <c r="E281" s="206">
        <v>0</v>
      </c>
      <c r="F281" s="207"/>
      <c r="G281" s="206">
        <v>0</v>
      </c>
      <c r="H281" s="215"/>
      <c r="I281" s="206">
        <f t="shared" si="8"/>
        <v>0</v>
      </c>
      <c r="J281" s="206"/>
      <c r="K281" s="207">
        <v>2898</v>
      </c>
      <c r="L281" s="206"/>
      <c r="M281" s="206">
        <v>53091924</v>
      </c>
      <c r="N281" s="215"/>
      <c r="O281" s="206">
        <v>-53253208</v>
      </c>
      <c r="P281" s="206"/>
      <c r="Q281" s="206">
        <f t="shared" si="9"/>
        <v>-161284</v>
      </c>
    </row>
    <row r="282" spans="1:17" ht="21.75">
      <c r="A282" s="214" t="s">
        <v>283</v>
      </c>
      <c r="B282" s="215"/>
      <c r="C282" s="206">
        <v>0</v>
      </c>
      <c r="D282" s="215"/>
      <c r="E282" s="206">
        <v>0</v>
      </c>
      <c r="F282" s="207"/>
      <c r="G282" s="206">
        <v>0</v>
      </c>
      <c r="H282" s="215"/>
      <c r="I282" s="206">
        <f t="shared" si="8"/>
        <v>0</v>
      </c>
      <c r="J282" s="206"/>
      <c r="K282" s="207">
        <v>89832</v>
      </c>
      <c r="L282" s="206"/>
      <c r="M282" s="206">
        <v>220406034</v>
      </c>
      <c r="N282" s="215"/>
      <c r="O282" s="206">
        <v>-289364453</v>
      </c>
      <c r="P282" s="206"/>
      <c r="Q282" s="206">
        <f t="shared" si="9"/>
        <v>-68958419</v>
      </c>
    </row>
    <row r="283" spans="1:17" ht="21.75">
      <c r="A283" s="214" t="s">
        <v>288</v>
      </c>
      <c r="B283" s="215"/>
      <c r="C283" s="206">
        <v>0</v>
      </c>
      <c r="D283" s="215"/>
      <c r="E283" s="206">
        <v>0</v>
      </c>
      <c r="F283" s="207"/>
      <c r="G283" s="206">
        <v>0</v>
      </c>
      <c r="H283" s="215"/>
      <c r="I283" s="206">
        <f t="shared" si="8"/>
        <v>0</v>
      </c>
      <c r="J283" s="206"/>
      <c r="K283" s="207">
        <v>473707</v>
      </c>
      <c r="L283" s="206"/>
      <c r="M283" s="206">
        <v>1126225244</v>
      </c>
      <c r="N283" s="215"/>
      <c r="O283" s="206">
        <v>-1854831405</v>
      </c>
      <c r="P283" s="206"/>
      <c r="Q283" s="206">
        <f t="shared" si="9"/>
        <v>-728606161</v>
      </c>
    </row>
    <row r="284" spans="1:17" ht="21.75">
      <c r="A284" s="214" t="s">
        <v>282</v>
      </c>
      <c r="B284" s="215"/>
      <c r="C284" s="206">
        <v>0</v>
      </c>
      <c r="D284" s="215"/>
      <c r="E284" s="206">
        <v>0</v>
      </c>
      <c r="F284" s="207"/>
      <c r="G284" s="206">
        <v>0</v>
      </c>
      <c r="H284" s="215"/>
      <c r="I284" s="206">
        <f t="shared" si="8"/>
        <v>0</v>
      </c>
      <c r="J284" s="206"/>
      <c r="K284" s="207">
        <v>252683</v>
      </c>
      <c r="L284" s="206"/>
      <c r="M284" s="206">
        <v>829063770</v>
      </c>
      <c r="N284" s="215"/>
      <c r="O284" s="206">
        <v>-1425685019</v>
      </c>
      <c r="P284" s="206"/>
      <c r="Q284" s="206">
        <f t="shared" si="9"/>
        <v>-596621249</v>
      </c>
    </row>
    <row r="285" spans="1:17" ht="21.75">
      <c r="A285" s="214" t="s">
        <v>302</v>
      </c>
      <c r="B285" s="215"/>
      <c r="C285" s="206">
        <v>0</v>
      </c>
      <c r="D285" s="215"/>
      <c r="E285" s="206">
        <v>0</v>
      </c>
      <c r="F285" s="207"/>
      <c r="G285" s="206">
        <v>0</v>
      </c>
      <c r="H285" s="215"/>
      <c r="I285" s="206">
        <f t="shared" si="8"/>
        <v>0</v>
      </c>
      <c r="J285" s="206"/>
      <c r="K285" s="207">
        <v>2273945</v>
      </c>
      <c r="L285" s="206"/>
      <c r="M285" s="206">
        <v>3917365885</v>
      </c>
      <c r="N285" s="215"/>
      <c r="O285" s="206">
        <v>-3298168572</v>
      </c>
      <c r="P285" s="206"/>
      <c r="Q285" s="206">
        <f t="shared" si="9"/>
        <v>619197313</v>
      </c>
    </row>
    <row r="286" spans="1:17" ht="21.75">
      <c r="A286" s="214" t="s">
        <v>345</v>
      </c>
      <c r="B286" s="215"/>
      <c r="C286" s="206">
        <v>0</v>
      </c>
      <c r="D286" s="215"/>
      <c r="E286" s="206">
        <v>0</v>
      </c>
      <c r="F286" s="207"/>
      <c r="G286" s="206">
        <v>0</v>
      </c>
      <c r="H286" s="215"/>
      <c r="I286" s="206">
        <f t="shared" si="8"/>
        <v>0</v>
      </c>
      <c r="J286" s="206"/>
      <c r="K286" s="207">
        <v>299575</v>
      </c>
      <c r="L286" s="206"/>
      <c r="M286" s="206">
        <v>306192886</v>
      </c>
      <c r="N286" s="215"/>
      <c r="O286" s="206">
        <v>-470036633</v>
      </c>
      <c r="P286" s="206"/>
      <c r="Q286" s="206">
        <f t="shared" si="9"/>
        <v>-163843747</v>
      </c>
    </row>
    <row r="287" spans="1:17" ht="21.75">
      <c r="A287" s="214" t="s">
        <v>424</v>
      </c>
      <c r="B287" s="215"/>
      <c r="C287" s="206">
        <v>0</v>
      </c>
      <c r="D287" s="215"/>
      <c r="E287" s="206">
        <v>0</v>
      </c>
      <c r="F287" s="207"/>
      <c r="G287" s="206">
        <v>0</v>
      </c>
      <c r="H287" s="215"/>
      <c r="I287" s="206">
        <f t="shared" si="8"/>
        <v>0</v>
      </c>
      <c r="J287" s="206"/>
      <c r="K287" s="207">
        <v>748455</v>
      </c>
      <c r="L287" s="206"/>
      <c r="M287" s="206">
        <v>1580203276</v>
      </c>
      <c r="N287" s="215"/>
      <c r="O287" s="206">
        <v>-1603788776</v>
      </c>
      <c r="P287" s="206"/>
      <c r="Q287" s="206">
        <f t="shared" si="9"/>
        <v>-23585500</v>
      </c>
    </row>
    <row r="288" spans="1:17" ht="21.75">
      <c r="A288" s="214" t="s">
        <v>371</v>
      </c>
      <c r="B288" s="215"/>
      <c r="C288" s="206">
        <v>0</v>
      </c>
      <c r="D288" s="215"/>
      <c r="E288" s="206">
        <v>0</v>
      </c>
      <c r="F288" s="207"/>
      <c r="G288" s="206">
        <v>0</v>
      </c>
      <c r="H288" s="215"/>
      <c r="I288" s="206">
        <f t="shared" si="8"/>
        <v>0</v>
      </c>
      <c r="J288" s="206"/>
      <c r="K288" s="207">
        <v>6910</v>
      </c>
      <c r="L288" s="206"/>
      <c r="M288" s="206">
        <v>11436697</v>
      </c>
      <c r="N288" s="215"/>
      <c r="O288" s="206">
        <v>-19942492</v>
      </c>
      <c r="P288" s="206"/>
      <c r="Q288" s="206">
        <f t="shared" si="9"/>
        <v>-8505795</v>
      </c>
    </row>
    <row r="289" spans="1:17 16359:16381" ht="21.75">
      <c r="A289" s="214" t="s">
        <v>425</v>
      </c>
      <c r="B289" s="215"/>
      <c r="C289" s="206">
        <v>0</v>
      </c>
      <c r="D289" s="215"/>
      <c r="E289" s="206">
        <v>0</v>
      </c>
      <c r="F289" s="207"/>
      <c r="G289" s="206">
        <v>0</v>
      </c>
      <c r="H289" s="215"/>
      <c r="I289" s="206">
        <f t="shared" si="8"/>
        <v>0</v>
      </c>
      <c r="J289" s="206"/>
      <c r="K289" s="207">
        <v>19401</v>
      </c>
      <c r="L289" s="206"/>
      <c r="M289" s="206">
        <v>28079612</v>
      </c>
      <c r="N289" s="215"/>
      <c r="O289" s="206">
        <v>-25660368</v>
      </c>
      <c r="P289" s="206"/>
      <c r="Q289" s="206">
        <f t="shared" si="9"/>
        <v>2419244</v>
      </c>
    </row>
    <row r="290" spans="1:17 16359:16381" ht="21.75">
      <c r="A290" s="214" t="s">
        <v>384</v>
      </c>
      <c r="B290" s="215"/>
      <c r="C290" s="206">
        <v>0</v>
      </c>
      <c r="D290" s="215"/>
      <c r="E290" s="206">
        <v>0</v>
      </c>
      <c r="F290" s="207"/>
      <c r="G290" s="206">
        <v>0</v>
      </c>
      <c r="H290" s="215"/>
      <c r="I290" s="206">
        <f t="shared" si="8"/>
        <v>0</v>
      </c>
      <c r="J290" s="206"/>
      <c r="K290" s="207">
        <v>7988</v>
      </c>
      <c r="L290" s="206"/>
      <c r="M290" s="206">
        <v>55216889</v>
      </c>
      <c r="N290" s="215"/>
      <c r="O290" s="206">
        <v>-50037015</v>
      </c>
      <c r="P290" s="206"/>
      <c r="Q290" s="206">
        <f t="shared" si="9"/>
        <v>5179874</v>
      </c>
    </row>
    <row r="291" spans="1:17 16359:16381" ht="21.75">
      <c r="A291" s="214" t="s">
        <v>381</v>
      </c>
      <c r="B291" s="215"/>
      <c r="C291" s="206">
        <v>0</v>
      </c>
      <c r="D291" s="215"/>
      <c r="E291" s="206">
        <v>0</v>
      </c>
      <c r="F291" s="207"/>
      <c r="G291" s="206">
        <v>0</v>
      </c>
      <c r="H291" s="215"/>
      <c r="I291" s="206">
        <f t="shared" si="8"/>
        <v>0</v>
      </c>
      <c r="J291" s="206"/>
      <c r="K291" s="207">
        <v>285155</v>
      </c>
      <c r="L291" s="206"/>
      <c r="M291" s="206">
        <v>1885680349</v>
      </c>
      <c r="N291" s="215"/>
      <c r="O291" s="206">
        <v>-2446431500</v>
      </c>
      <c r="P291" s="206"/>
      <c r="Q291" s="206">
        <f t="shared" si="9"/>
        <v>-560751151</v>
      </c>
    </row>
    <row r="292" spans="1:17 16359:16381" ht="22.5" thickBot="1">
      <c r="A292" s="214" t="s">
        <v>2</v>
      </c>
      <c r="B292" s="215"/>
      <c r="D292" s="215"/>
      <c r="E292" s="208">
        <f>SUM(E8:E291)</f>
        <v>671878014934</v>
      </c>
      <c r="F292" s="207"/>
      <c r="G292" s="208">
        <f>SUM(G8:G291)</f>
        <v>-613513025022</v>
      </c>
      <c r="H292" s="215"/>
      <c r="I292" s="208">
        <f>SUM(I8:I291)</f>
        <v>58364989912</v>
      </c>
      <c r="J292" s="206"/>
      <c r="L292" s="206"/>
      <c r="M292" s="208">
        <f>SUM(M8:M291)</f>
        <v>7270870843953</v>
      </c>
      <c r="N292" s="207"/>
      <c r="O292" s="208">
        <v>-7283913521031</v>
      </c>
      <c r="P292" s="215"/>
      <c r="Q292" s="208">
        <f>SUM(Q8:Q291)</f>
        <v>-13042677078</v>
      </c>
      <c r="XEE292" s="14">
        <f>SUM(C292:XED292)</f>
        <v>90644625668</v>
      </c>
      <c r="XFA292" s="14">
        <f>SUM(E292:XEZ292)</f>
        <v>181289251336</v>
      </c>
    </row>
    <row r="293" spans="1:17 16359:16381" s="15" customFormat="1" ht="24.75" customHeight="1" thickTop="1">
      <c r="A293" s="13"/>
      <c r="B293" s="13"/>
      <c r="C293" s="13"/>
      <c r="D293" s="13"/>
      <c r="E293" s="210"/>
      <c r="F293" s="13"/>
      <c r="G293" s="210"/>
      <c r="H293" s="13"/>
      <c r="I293" s="216"/>
      <c r="J293" s="13"/>
      <c r="K293" s="13"/>
      <c r="L293" s="13"/>
      <c r="M293" s="210"/>
      <c r="N293" s="13"/>
      <c r="O293" s="210"/>
      <c r="P293" s="13"/>
      <c r="Q293" s="210"/>
    </row>
    <row r="294" spans="1:17 16359:16381" s="15" customFormat="1" ht="24">
      <c r="A294" s="1"/>
      <c r="B294" s="1"/>
      <c r="C294" s="1"/>
      <c r="D294" s="1"/>
      <c r="E294" s="12"/>
      <c r="F294" s="12"/>
      <c r="G294" s="12"/>
      <c r="H294" s="12"/>
      <c r="I294" s="199"/>
      <c r="J294" s="199"/>
      <c r="K294" s="199"/>
      <c r="L294" s="199"/>
      <c r="M294" s="199"/>
      <c r="N294" s="199"/>
      <c r="O294" s="216"/>
      <c r="P294" s="199"/>
      <c r="Q294" s="199"/>
    </row>
    <row r="295" spans="1:17 16359:16381" s="15" customFormat="1" ht="24">
      <c r="A295" s="297" t="s">
        <v>42</v>
      </c>
      <c r="B295" s="298"/>
      <c r="C295" s="298"/>
      <c r="D295" s="298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9"/>
    </row>
    <row r="296" spans="1:17 16359:16381" s="15" customFormat="1" ht="24">
      <c r="A296" s="217"/>
      <c r="B296" s="217"/>
      <c r="C296" s="217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</row>
  </sheetData>
  <autoFilter ref="A7:Q292" xr:uid="{00000000-0009-0000-0000-000007000000}">
    <sortState xmlns:xlrd2="http://schemas.microsoft.com/office/spreadsheetml/2017/richdata2" ref="A8:Q239">
      <sortCondition ref="A7"/>
    </sortState>
  </autoFilter>
  <mergeCells count="6">
    <mergeCell ref="A295:Q295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P282"/>
  <sheetViews>
    <sheetView rightToLeft="1" view="pageBreakPreview" zoomScale="60" zoomScaleNormal="100" workbookViewId="0">
      <selection activeCell="L20" sqref="L20"/>
    </sheetView>
  </sheetViews>
  <sheetFormatPr defaultColWidth="9.140625" defaultRowHeight="21.75"/>
  <cols>
    <col min="1" max="1" width="31.140625" style="13" bestFit="1" customWidth="1"/>
    <col min="2" max="2" width="0.5703125" style="13" customWidth="1"/>
    <col min="3" max="3" width="15.42578125" style="199" bestFit="1" customWidth="1"/>
    <col min="4" max="4" width="0.85546875" style="199" customWidth="1"/>
    <col min="5" max="5" width="25.28515625" style="199" customWidth="1"/>
    <col min="6" max="6" width="0.85546875" style="199" customWidth="1"/>
    <col min="7" max="7" width="27.28515625" style="199" bestFit="1" customWidth="1"/>
    <col min="8" max="8" width="0.5703125" style="199" customWidth="1"/>
    <col min="9" max="9" width="25.42578125" style="205" bestFit="1" customWidth="1"/>
    <col min="10" max="10" width="18.85546875" style="199" bestFit="1" customWidth="1"/>
    <col min="11" max="11" width="1.140625" style="199" customWidth="1"/>
    <col min="12" max="12" width="26" style="199" bestFit="1" customWidth="1"/>
    <col min="13" max="13" width="1" style="199" customWidth="1"/>
    <col min="14" max="14" width="26.7109375" style="199" bestFit="1" customWidth="1"/>
    <col min="15" max="15" width="1.140625" style="199" customWidth="1"/>
    <col min="16" max="16" width="24.7109375" style="199" bestFit="1" customWidth="1"/>
    <col min="17" max="16384" width="9.140625" style="13"/>
  </cols>
  <sheetData>
    <row r="1" spans="1:16" ht="22.5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6" ht="22.5">
      <c r="A2" s="290" t="s">
        <v>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6" ht="22.5">
      <c r="A3" s="290" t="str">
        <f>' سهام'!B3</f>
        <v>برای ماه منتهی به 1402/12/29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</row>
    <row r="4" spans="1:16" ht="22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>
      <c r="A5" s="279" t="s">
        <v>86</v>
      </c>
      <c r="B5" s="279"/>
      <c r="C5" s="279"/>
      <c r="D5" s="279"/>
      <c r="E5" s="279"/>
      <c r="F5" s="279"/>
      <c r="G5" s="279"/>
      <c r="H5" s="164"/>
    </row>
    <row r="6" spans="1:16" ht="23.25" thickBot="1">
      <c r="A6" s="2"/>
      <c r="B6" s="2"/>
      <c r="C6" s="306" t="str">
        <f>'درآمد سود سهام'!$I$7</f>
        <v>طی  اسفند ماه</v>
      </c>
      <c r="D6" s="306"/>
      <c r="E6" s="306"/>
      <c r="F6" s="306"/>
      <c r="G6" s="306"/>
      <c r="H6" s="306"/>
      <c r="I6" s="306"/>
      <c r="J6" s="300" t="str">
        <f>'درآمد سود سهام'!$O$7</f>
        <v>از ابتدای سال مالی تا پایان اسفند ماه</v>
      </c>
      <c r="K6" s="300"/>
      <c r="L6" s="300"/>
      <c r="M6" s="300"/>
      <c r="N6" s="300"/>
      <c r="O6" s="300"/>
      <c r="P6" s="300"/>
    </row>
    <row r="7" spans="1:16" ht="44.25" thickBot="1">
      <c r="A7" s="180" t="s">
        <v>37</v>
      </c>
      <c r="B7" s="180"/>
      <c r="C7" s="204" t="s">
        <v>3</v>
      </c>
      <c r="D7" s="205"/>
      <c r="E7" s="203" t="s">
        <v>21</v>
      </c>
      <c r="F7" s="205"/>
      <c r="G7" s="204" t="s">
        <v>41</v>
      </c>
      <c r="H7" s="205" t="s">
        <v>342</v>
      </c>
      <c r="I7" s="203" t="s">
        <v>243</v>
      </c>
      <c r="J7" s="204" t="s">
        <v>3</v>
      </c>
      <c r="K7" s="205"/>
      <c r="L7" s="203" t="s">
        <v>21</v>
      </c>
      <c r="M7" s="205"/>
      <c r="N7" s="204" t="s">
        <v>41</v>
      </c>
      <c r="O7" s="205"/>
      <c r="P7" s="203" t="s">
        <v>243</v>
      </c>
    </row>
    <row r="8" spans="1:16">
      <c r="A8" s="193" t="s">
        <v>287</v>
      </c>
      <c r="C8" s="207">
        <v>1773939</v>
      </c>
      <c r="D8" s="207"/>
      <c r="E8" s="207">
        <v>32622605167</v>
      </c>
      <c r="F8" s="207"/>
      <c r="G8" s="207">
        <v>-31315014944</v>
      </c>
      <c r="H8" s="207">
        <v>-7916139170</v>
      </c>
      <c r="I8" s="201">
        <f>E8+G8</f>
        <v>1307590223</v>
      </c>
      <c r="J8" s="207">
        <v>1773939</v>
      </c>
      <c r="K8" s="207"/>
      <c r="L8" s="207">
        <v>32622605167</v>
      </c>
      <c r="M8" s="207"/>
      <c r="N8" s="207">
        <v>-29281537170</v>
      </c>
      <c r="O8" s="207"/>
      <c r="P8" s="207">
        <f>L8+N8</f>
        <v>3341067997</v>
      </c>
    </row>
    <row r="9" spans="1:16">
      <c r="A9" s="193" t="s">
        <v>448</v>
      </c>
      <c r="C9" s="207">
        <v>354113</v>
      </c>
      <c r="D9" s="207"/>
      <c r="E9" s="207">
        <v>13517031464</v>
      </c>
      <c r="F9" s="207"/>
      <c r="G9" s="207">
        <v>-13553042086</v>
      </c>
      <c r="H9" s="207">
        <v>-1936256999</v>
      </c>
      <c r="I9" s="201">
        <f t="shared" ref="I9:I72" si="0">E9+G9</f>
        <v>-36010622</v>
      </c>
      <c r="J9" s="207">
        <v>354113</v>
      </c>
      <c r="K9" s="207"/>
      <c r="L9" s="207">
        <v>13517031464</v>
      </c>
      <c r="M9" s="207"/>
      <c r="N9" s="207">
        <v>-13553042086</v>
      </c>
      <c r="O9" s="207"/>
      <c r="P9" s="207">
        <f t="shared" ref="P9:P72" si="1">L9+N9</f>
        <v>-36010622</v>
      </c>
    </row>
    <row r="10" spans="1:16">
      <c r="A10" s="193" t="s">
        <v>263</v>
      </c>
      <c r="C10" s="207">
        <v>2159928</v>
      </c>
      <c r="D10" s="207"/>
      <c r="E10" s="207">
        <v>33558804578</v>
      </c>
      <c r="F10" s="207"/>
      <c r="G10" s="207">
        <v>-32049847213</v>
      </c>
      <c r="H10" s="207">
        <v>-3071056837</v>
      </c>
      <c r="I10" s="201">
        <f t="shared" si="0"/>
        <v>1508957365</v>
      </c>
      <c r="J10" s="207">
        <v>2159928</v>
      </c>
      <c r="K10" s="207"/>
      <c r="L10" s="207">
        <v>33558804578</v>
      </c>
      <c r="M10" s="207"/>
      <c r="N10" s="207">
        <v>-32049847213</v>
      </c>
      <c r="O10" s="207"/>
      <c r="P10" s="207">
        <f t="shared" si="1"/>
        <v>1508957365</v>
      </c>
    </row>
    <row r="11" spans="1:16">
      <c r="A11" s="193" t="s">
        <v>398</v>
      </c>
      <c r="C11" s="207">
        <v>2503954</v>
      </c>
      <c r="D11" s="207"/>
      <c r="E11" s="207">
        <v>56153091489</v>
      </c>
      <c r="F11" s="207"/>
      <c r="G11" s="207">
        <v>-47690073856</v>
      </c>
      <c r="H11" s="207">
        <v>-24247525582</v>
      </c>
      <c r="I11" s="201">
        <f t="shared" si="0"/>
        <v>8463017633</v>
      </c>
      <c r="J11" s="207">
        <v>2503954</v>
      </c>
      <c r="K11" s="207"/>
      <c r="L11" s="207">
        <v>56153091489</v>
      </c>
      <c r="M11" s="207"/>
      <c r="N11" s="207">
        <v>-46150971308</v>
      </c>
      <c r="O11" s="207"/>
      <c r="P11" s="207">
        <f t="shared" si="1"/>
        <v>10002120181</v>
      </c>
    </row>
    <row r="12" spans="1:16">
      <c r="A12" s="193" t="s">
        <v>274</v>
      </c>
      <c r="C12" s="207">
        <v>7383310</v>
      </c>
      <c r="D12" s="207"/>
      <c r="E12" s="207">
        <v>29643753018</v>
      </c>
      <c r="F12" s="207"/>
      <c r="G12" s="207">
        <v>-28231410473</v>
      </c>
      <c r="H12" s="207">
        <v>-15815703967</v>
      </c>
      <c r="I12" s="201">
        <f t="shared" si="0"/>
        <v>1412342545</v>
      </c>
      <c r="J12" s="207">
        <v>7383310</v>
      </c>
      <c r="K12" s="207"/>
      <c r="L12" s="207">
        <v>29643753018</v>
      </c>
      <c r="M12" s="207"/>
      <c r="N12" s="207">
        <v>-31636162638</v>
      </c>
      <c r="O12" s="207"/>
      <c r="P12" s="207">
        <f t="shared" si="1"/>
        <v>-1992409620</v>
      </c>
    </row>
    <row r="13" spans="1:16">
      <c r="A13" s="193" t="s">
        <v>255</v>
      </c>
      <c r="C13" s="207">
        <v>15206560</v>
      </c>
      <c r="D13" s="207"/>
      <c r="E13" s="207">
        <v>68158409087</v>
      </c>
      <c r="F13" s="207"/>
      <c r="G13" s="207">
        <v>-60080979598</v>
      </c>
      <c r="H13" s="207">
        <v>-45306747252</v>
      </c>
      <c r="I13" s="201">
        <f t="shared" si="0"/>
        <v>8077429489</v>
      </c>
      <c r="J13" s="207">
        <v>15206560</v>
      </c>
      <c r="K13" s="207"/>
      <c r="L13" s="207">
        <v>68158409087</v>
      </c>
      <c r="M13" s="207"/>
      <c r="N13" s="207">
        <v>-64900648929</v>
      </c>
      <c r="O13" s="207"/>
      <c r="P13" s="207">
        <f t="shared" si="1"/>
        <v>3257760158</v>
      </c>
    </row>
    <row r="14" spans="1:16">
      <c r="A14" s="193" t="s">
        <v>149</v>
      </c>
      <c r="C14" s="207">
        <v>7342870</v>
      </c>
      <c r="D14" s="207"/>
      <c r="E14" s="207">
        <v>39415571592</v>
      </c>
      <c r="F14" s="207"/>
      <c r="G14" s="207">
        <v>-41631154159</v>
      </c>
      <c r="H14" s="207">
        <v>-48992878931</v>
      </c>
      <c r="I14" s="201">
        <f t="shared" si="0"/>
        <v>-2215582567</v>
      </c>
      <c r="J14" s="207">
        <v>7342870</v>
      </c>
      <c r="K14" s="207"/>
      <c r="L14" s="207">
        <v>39415571592</v>
      </c>
      <c r="M14" s="207"/>
      <c r="N14" s="207">
        <v>-30184282444</v>
      </c>
      <c r="O14" s="207"/>
      <c r="P14" s="207">
        <f t="shared" si="1"/>
        <v>9231289148</v>
      </c>
    </row>
    <row r="15" spans="1:16">
      <c r="A15" s="193" t="s">
        <v>296</v>
      </c>
      <c r="C15" s="207">
        <v>0</v>
      </c>
      <c r="D15" s="207"/>
      <c r="E15" s="207">
        <v>0</v>
      </c>
      <c r="F15" s="207"/>
      <c r="G15" s="207">
        <v>-10180923307</v>
      </c>
      <c r="H15" s="207">
        <v>-49458513231</v>
      </c>
      <c r="I15" s="201">
        <f t="shared" si="0"/>
        <v>-10180923307</v>
      </c>
      <c r="J15" s="207">
        <v>0</v>
      </c>
      <c r="K15" s="207"/>
      <c r="L15" s="207">
        <v>0</v>
      </c>
      <c r="M15" s="207"/>
      <c r="N15" s="207">
        <v>0</v>
      </c>
      <c r="O15" s="207"/>
      <c r="P15" s="207">
        <f t="shared" si="1"/>
        <v>0</v>
      </c>
    </row>
    <row r="16" spans="1:16">
      <c r="A16" s="193" t="s">
        <v>132</v>
      </c>
      <c r="C16" s="207">
        <v>1200211</v>
      </c>
      <c r="D16" s="207"/>
      <c r="E16" s="207">
        <v>5350917808</v>
      </c>
      <c r="F16" s="207"/>
      <c r="G16" s="207">
        <v>-5233895305</v>
      </c>
      <c r="H16" s="207">
        <v>-12934894159</v>
      </c>
      <c r="I16" s="201">
        <f t="shared" si="0"/>
        <v>117022503</v>
      </c>
      <c r="J16" s="207">
        <v>1200211</v>
      </c>
      <c r="K16" s="207"/>
      <c r="L16" s="207">
        <v>5350917808</v>
      </c>
      <c r="M16" s="207"/>
      <c r="N16" s="207">
        <v>-5432690344</v>
      </c>
      <c r="O16" s="207"/>
      <c r="P16" s="207">
        <f t="shared" si="1"/>
        <v>-81772536</v>
      </c>
    </row>
    <row r="17" spans="1:16">
      <c r="A17" s="193" t="s">
        <v>226</v>
      </c>
      <c r="C17" s="207">
        <v>4518592</v>
      </c>
      <c r="D17" s="207"/>
      <c r="E17" s="207">
        <v>54978486066</v>
      </c>
      <c r="F17" s="207"/>
      <c r="G17" s="207">
        <v>-53099744910</v>
      </c>
      <c r="H17" s="207">
        <v>-3405221259</v>
      </c>
      <c r="I17" s="201">
        <f t="shared" si="0"/>
        <v>1878741156</v>
      </c>
      <c r="J17" s="207">
        <v>4518592</v>
      </c>
      <c r="K17" s="207"/>
      <c r="L17" s="207">
        <v>54978486066</v>
      </c>
      <c r="M17" s="207"/>
      <c r="N17" s="207">
        <v>-52523920060</v>
      </c>
      <c r="O17" s="207"/>
      <c r="P17" s="207">
        <f t="shared" si="1"/>
        <v>2454566006</v>
      </c>
    </row>
    <row r="18" spans="1:16">
      <c r="A18" s="193" t="s">
        <v>407</v>
      </c>
      <c r="C18" s="207">
        <v>5230409</v>
      </c>
      <c r="D18" s="207"/>
      <c r="E18" s="207">
        <v>30415835192</v>
      </c>
      <c r="F18" s="207"/>
      <c r="G18" s="207">
        <v>-33789326995</v>
      </c>
      <c r="H18" s="207">
        <v>-11685628851</v>
      </c>
      <c r="I18" s="201">
        <f t="shared" si="0"/>
        <v>-3373491803</v>
      </c>
      <c r="J18" s="207">
        <v>5230409</v>
      </c>
      <c r="K18" s="207"/>
      <c r="L18" s="207">
        <v>30415835192</v>
      </c>
      <c r="M18" s="207"/>
      <c r="N18" s="207">
        <v>-34506544617</v>
      </c>
      <c r="O18" s="207"/>
      <c r="P18" s="207">
        <f t="shared" si="1"/>
        <v>-4090709425</v>
      </c>
    </row>
    <row r="19" spans="1:16">
      <c r="A19" s="193" t="s">
        <v>94</v>
      </c>
      <c r="C19" s="207">
        <v>2191710</v>
      </c>
      <c r="D19" s="207"/>
      <c r="E19" s="207">
        <v>55665001270</v>
      </c>
      <c r="F19" s="207"/>
      <c r="G19" s="207">
        <v>-52945151654</v>
      </c>
      <c r="H19" s="207">
        <v>-72145527788</v>
      </c>
      <c r="I19" s="201">
        <f t="shared" si="0"/>
        <v>2719849616</v>
      </c>
      <c r="J19" s="207">
        <v>2191710</v>
      </c>
      <c r="K19" s="207"/>
      <c r="L19" s="207">
        <v>55665001270</v>
      </c>
      <c r="M19" s="207"/>
      <c r="N19" s="207">
        <v>-45093308257</v>
      </c>
      <c r="O19" s="207"/>
      <c r="P19" s="207">
        <f t="shared" si="1"/>
        <v>10571693013</v>
      </c>
    </row>
    <row r="20" spans="1:16">
      <c r="A20" s="193" t="s">
        <v>456</v>
      </c>
      <c r="C20" s="207">
        <v>9915877</v>
      </c>
      <c r="D20" s="207"/>
      <c r="E20" s="207">
        <v>34361075080</v>
      </c>
      <c r="F20" s="207"/>
      <c r="G20" s="207">
        <v>-34057484531</v>
      </c>
      <c r="H20" s="207">
        <v>-26854671217</v>
      </c>
      <c r="I20" s="201">
        <f t="shared" si="0"/>
        <v>303590549</v>
      </c>
      <c r="J20" s="207">
        <v>9915877</v>
      </c>
      <c r="K20" s="207"/>
      <c r="L20" s="207">
        <v>34361075080</v>
      </c>
      <c r="M20" s="207"/>
      <c r="N20" s="207">
        <v>-34057484531</v>
      </c>
      <c r="O20" s="207"/>
      <c r="P20" s="207">
        <f t="shared" si="1"/>
        <v>303590549</v>
      </c>
    </row>
    <row r="21" spans="1:16">
      <c r="A21" s="193" t="s">
        <v>122</v>
      </c>
      <c r="C21" s="207">
        <v>3096677</v>
      </c>
      <c r="D21" s="207"/>
      <c r="E21" s="207">
        <v>58486783669</v>
      </c>
      <c r="F21" s="207"/>
      <c r="G21" s="207">
        <v>-59004497926</v>
      </c>
      <c r="H21" s="207">
        <v>-12821684308</v>
      </c>
      <c r="I21" s="201">
        <f t="shared" si="0"/>
        <v>-517714257</v>
      </c>
      <c r="J21" s="207">
        <v>3096677</v>
      </c>
      <c r="K21" s="207"/>
      <c r="L21" s="207">
        <v>58486783669</v>
      </c>
      <c r="M21" s="207"/>
      <c r="N21" s="207">
        <v>-69860188203</v>
      </c>
      <c r="O21" s="207"/>
      <c r="P21" s="207">
        <f t="shared" si="1"/>
        <v>-11373404534</v>
      </c>
    </row>
    <row r="22" spans="1:16">
      <c r="A22" s="193" t="s">
        <v>166</v>
      </c>
      <c r="C22" s="207">
        <v>44948165</v>
      </c>
      <c r="D22" s="207"/>
      <c r="E22" s="207">
        <v>53348783765</v>
      </c>
      <c r="F22" s="207"/>
      <c r="G22" s="207">
        <v>-50016411251</v>
      </c>
      <c r="H22" s="207">
        <v>-108615507915</v>
      </c>
      <c r="I22" s="201">
        <f t="shared" si="0"/>
        <v>3332372514</v>
      </c>
      <c r="J22" s="207">
        <v>44948165</v>
      </c>
      <c r="K22" s="207"/>
      <c r="L22" s="207">
        <v>53348783765</v>
      </c>
      <c r="M22" s="207"/>
      <c r="N22" s="207">
        <v>-62793766581</v>
      </c>
      <c r="O22" s="207"/>
      <c r="P22" s="207">
        <f t="shared" si="1"/>
        <v>-9444982816</v>
      </c>
    </row>
    <row r="23" spans="1:16">
      <c r="A23" s="193" t="s">
        <v>115</v>
      </c>
      <c r="C23" s="207">
        <v>895260</v>
      </c>
      <c r="D23" s="207"/>
      <c r="E23" s="207">
        <v>55069066604</v>
      </c>
      <c r="F23" s="207"/>
      <c r="G23" s="207">
        <v>-50772559577</v>
      </c>
      <c r="H23" s="207">
        <v>-223118500195</v>
      </c>
      <c r="I23" s="201">
        <f t="shared" si="0"/>
        <v>4296507027</v>
      </c>
      <c r="J23" s="207">
        <v>895260</v>
      </c>
      <c r="K23" s="207"/>
      <c r="L23" s="207">
        <v>55069066604</v>
      </c>
      <c r="M23" s="207"/>
      <c r="N23" s="207">
        <v>-43842409549</v>
      </c>
      <c r="O23" s="207"/>
      <c r="P23" s="207">
        <f t="shared" si="1"/>
        <v>11226657055</v>
      </c>
    </row>
    <row r="24" spans="1:16">
      <c r="A24" s="193" t="s">
        <v>423</v>
      </c>
      <c r="C24" s="207">
        <v>14925261</v>
      </c>
      <c r="D24" s="207"/>
      <c r="E24" s="207">
        <v>39806210638</v>
      </c>
      <c r="F24" s="207"/>
      <c r="G24" s="207">
        <v>-34913880784</v>
      </c>
      <c r="H24" s="207">
        <v>-47517103471</v>
      </c>
      <c r="I24" s="201">
        <f t="shared" si="0"/>
        <v>4892329854</v>
      </c>
      <c r="J24" s="207">
        <v>14925261</v>
      </c>
      <c r="K24" s="207"/>
      <c r="L24" s="207">
        <v>39806210638</v>
      </c>
      <c r="M24" s="207"/>
      <c r="N24" s="207">
        <v>-37152017048</v>
      </c>
      <c r="O24" s="207"/>
      <c r="P24" s="207">
        <f t="shared" si="1"/>
        <v>2654193590</v>
      </c>
    </row>
    <row r="25" spans="1:16">
      <c r="A25" s="193" t="s">
        <v>150</v>
      </c>
      <c r="C25" s="207">
        <v>961948</v>
      </c>
      <c r="D25" s="207"/>
      <c r="E25" s="207">
        <v>23226690908</v>
      </c>
      <c r="F25" s="207"/>
      <c r="G25" s="207">
        <v>-20995496321</v>
      </c>
      <c r="H25" s="207">
        <v>-11058787401</v>
      </c>
      <c r="I25" s="201">
        <f t="shared" si="0"/>
        <v>2231194587</v>
      </c>
      <c r="J25" s="207">
        <v>961948</v>
      </c>
      <c r="K25" s="207"/>
      <c r="L25" s="207">
        <v>23226690908</v>
      </c>
      <c r="M25" s="207"/>
      <c r="N25" s="207">
        <v>-19404317046</v>
      </c>
      <c r="O25" s="207"/>
      <c r="P25" s="207">
        <f t="shared" si="1"/>
        <v>3822373862</v>
      </c>
    </row>
    <row r="26" spans="1:16">
      <c r="A26" s="193" t="s">
        <v>252</v>
      </c>
      <c r="C26" s="207">
        <v>938568</v>
      </c>
      <c r="D26" s="207"/>
      <c r="E26" s="207">
        <v>13061769289</v>
      </c>
      <c r="F26" s="207"/>
      <c r="G26" s="207">
        <v>-13004180362</v>
      </c>
      <c r="H26" s="207">
        <v>-27067271732</v>
      </c>
      <c r="I26" s="201">
        <f t="shared" si="0"/>
        <v>57588927</v>
      </c>
      <c r="J26" s="207">
        <v>938568</v>
      </c>
      <c r="K26" s="207"/>
      <c r="L26" s="207">
        <v>13061769289</v>
      </c>
      <c r="M26" s="207"/>
      <c r="N26" s="207">
        <v>-13528995793</v>
      </c>
      <c r="O26" s="207"/>
      <c r="P26" s="207">
        <f t="shared" si="1"/>
        <v>-467226504</v>
      </c>
    </row>
    <row r="27" spans="1:16">
      <c r="A27" s="193" t="s">
        <v>190</v>
      </c>
      <c r="C27" s="207">
        <v>6528232</v>
      </c>
      <c r="D27" s="207"/>
      <c r="E27" s="207">
        <v>30182148333</v>
      </c>
      <c r="F27" s="207"/>
      <c r="G27" s="207">
        <v>-28444505035</v>
      </c>
      <c r="H27" s="207">
        <v>-40260462699</v>
      </c>
      <c r="I27" s="201">
        <f t="shared" si="0"/>
        <v>1737643298</v>
      </c>
      <c r="J27" s="207">
        <v>6528232</v>
      </c>
      <c r="K27" s="207"/>
      <c r="L27" s="207">
        <v>30182148333</v>
      </c>
      <c r="M27" s="207"/>
      <c r="N27" s="207">
        <v>-25926796274</v>
      </c>
      <c r="O27" s="207"/>
      <c r="P27" s="207">
        <f t="shared" si="1"/>
        <v>4255352059</v>
      </c>
    </row>
    <row r="28" spans="1:16">
      <c r="A28" s="193" t="s">
        <v>176</v>
      </c>
      <c r="C28" s="207">
        <v>2631564</v>
      </c>
      <c r="D28" s="207"/>
      <c r="E28" s="207">
        <v>81930182005</v>
      </c>
      <c r="F28" s="207"/>
      <c r="G28" s="207">
        <v>-86684683694</v>
      </c>
      <c r="H28" s="207">
        <v>28249587204</v>
      </c>
      <c r="I28" s="201">
        <f t="shared" si="0"/>
        <v>-4754501689</v>
      </c>
      <c r="J28" s="207">
        <v>2631564</v>
      </c>
      <c r="K28" s="207"/>
      <c r="L28" s="207">
        <v>81930182005</v>
      </c>
      <c r="M28" s="207"/>
      <c r="N28" s="207">
        <v>-74026564250</v>
      </c>
      <c r="O28" s="207"/>
      <c r="P28" s="207">
        <f t="shared" si="1"/>
        <v>7903617755</v>
      </c>
    </row>
    <row r="29" spans="1:16">
      <c r="A29" s="193" t="s">
        <v>375</v>
      </c>
      <c r="C29" s="207">
        <v>28125153</v>
      </c>
      <c r="D29" s="207"/>
      <c r="E29" s="207">
        <v>42523826489</v>
      </c>
      <c r="F29" s="207"/>
      <c r="G29" s="207">
        <v>-37877435581</v>
      </c>
      <c r="H29" s="207">
        <v>26039058237</v>
      </c>
      <c r="I29" s="201">
        <f t="shared" si="0"/>
        <v>4646390908</v>
      </c>
      <c r="J29" s="207">
        <v>28125153</v>
      </c>
      <c r="K29" s="207"/>
      <c r="L29" s="207">
        <v>42523826489</v>
      </c>
      <c r="M29" s="207"/>
      <c r="N29" s="207">
        <v>-43636363092</v>
      </c>
      <c r="O29" s="207"/>
      <c r="P29" s="207">
        <f t="shared" si="1"/>
        <v>-1112536603</v>
      </c>
    </row>
    <row r="30" spans="1:16">
      <c r="A30" s="193" t="s">
        <v>155</v>
      </c>
      <c r="C30" s="207">
        <v>10854294</v>
      </c>
      <c r="D30" s="207"/>
      <c r="E30" s="207">
        <v>52991208298</v>
      </c>
      <c r="F30" s="207"/>
      <c r="G30" s="207">
        <v>-53567142463</v>
      </c>
      <c r="H30" s="207">
        <v>63540253820</v>
      </c>
      <c r="I30" s="201">
        <f t="shared" si="0"/>
        <v>-575934165</v>
      </c>
      <c r="J30" s="207">
        <v>10854294</v>
      </c>
      <c r="K30" s="207"/>
      <c r="L30" s="207">
        <v>52991208298</v>
      </c>
      <c r="M30" s="207"/>
      <c r="N30" s="207">
        <v>-50520043677</v>
      </c>
      <c r="O30" s="207"/>
      <c r="P30" s="207">
        <f t="shared" si="1"/>
        <v>2471164621</v>
      </c>
    </row>
    <row r="31" spans="1:16">
      <c r="A31" s="193" t="s">
        <v>88</v>
      </c>
      <c r="C31" s="207">
        <v>6652801</v>
      </c>
      <c r="D31" s="207"/>
      <c r="E31" s="207">
        <v>37893732463</v>
      </c>
      <c r="F31" s="207"/>
      <c r="G31" s="207">
        <v>-31255242266</v>
      </c>
      <c r="H31" s="207">
        <v>32244014093</v>
      </c>
      <c r="I31" s="201">
        <f t="shared" si="0"/>
        <v>6638490197</v>
      </c>
      <c r="J31" s="207">
        <v>6652801</v>
      </c>
      <c r="K31" s="207"/>
      <c r="L31" s="207">
        <v>37893732463</v>
      </c>
      <c r="M31" s="207"/>
      <c r="N31" s="207">
        <v>-27556511388</v>
      </c>
      <c r="O31" s="207"/>
      <c r="P31" s="207">
        <f t="shared" si="1"/>
        <v>10337221075</v>
      </c>
    </row>
    <row r="32" spans="1:16">
      <c r="A32" s="193" t="s">
        <v>344</v>
      </c>
      <c r="C32" s="207">
        <v>4436836</v>
      </c>
      <c r="D32" s="207"/>
      <c r="E32" s="207">
        <v>35151181505</v>
      </c>
      <c r="F32" s="207"/>
      <c r="G32" s="207">
        <v>-36410220380</v>
      </c>
      <c r="H32" s="207">
        <v>29347188459</v>
      </c>
      <c r="I32" s="201">
        <f t="shared" si="0"/>
        <v>-1259038875</v>
      </c>
      <c r="J32" s="207">
        <v>4436836</v>
      </c>
      <c r="K32" s="207"/>
      <c r="L32" s="207">
        <v>35151181505</v>
      </c>
      <c r="M32" s="207"/>
      <c r="N32" s="207">
        <v>-43162528001</v>
      </c>
      <c r="O32" s="207"/>
      <c r="P32" s="207">
        <f t="shared" si="1"/>
        <v>-8011346496</v>
      </c>
    </row>
    <row r="33" spans="1:16">
      <c r="A33" s="193" t="s">
        <v>401</v>
      </c>
      <c r="C33" s="207">
        <v>1202141</v>
      </c>
      <c r="D33" s="207"/>
      <c r="E33" s="207">
        <v>16717885777</v>
      </c>
      <c r="F33" s="207"/>
      <c r="G33" s="207">
        <v>-16389113193</v>
      </c>
      <c r="H33" s="207">
        <v>46661474309</v>
      </c>
      <c r="I33" s="201">
        <f t="shared" si="0"/>
        <v>328772584</v>
      </c>
      <c r="J33" s="207">
        <v>1202141</v>
      </c>
      <c r="K33" s="207"/>
      <c r="L33" s="207">
        <v>16717885777</v>
      </c>
      <c r="M33" s="207"/>
      <c r="N33" s="207">
        <v>-20655168414</v>
      </c>
      <c r="O33" s="207"/>
      <c r="P33" s="207">
        <f t="shared" si="1"/>
        <v>-3937282637</v>
      </c>
    </row>
    <row r="34" spans="1:16">
      <c r="A34" s="193" t="s">
        <v>432</v>
      </c>
      <c r="C34" s="207">
        <v>2093466</v>
      </c>
      <c r="D34" s="207"/>
      <c r="E34" s="207">
        <v>9000367722</v>
      </c>
      <c r="F34" s="207"/>
      <c r="G34" s="207">
        <v>-8736123925</v>
      </c>
      <c r="H34" s="207">
        <v>134212997466</v>
      </c>
      <c r="I34" s="201">
        <f t="shared" si="0"/>
        <v>264243797</v>
      </c>
      <c r="J34" s="207">
        <v>2093466</v>
      </c>
      <c r="K34" s="207"/>
      <c r="L34" s="207">
        <v>9000367722</v>
      </c>
      <c r="M34" s="207"/>
      <c r="N34" s="207">
        <v>-9565620418</v>
      </c>
      <c r="O34" s="207"/>
      <c r="P34" s="207">
        <f t="shared" si="1"/>
        <v>-565252696</v>
      </c>
    </row>
    <row r="35" spans="1:16">
      <c r="A35" s="193" t="s">
        <v>394</v>
      </c>
      <c r="C35" s="207">
        <v>1139904</v>
      </c>
      <c r="D35" s="207"/>
      <c r="E35" s="207">
        <v>38344833972</v>
      </c>
      <c r="F35" s="207"/>
      <c r="G35" s="207">
        <v>-38111540934</v>
      </c>
      <c r="H35" s="207">
        <v>17242830844</v>
      </c>
      <c r="I35" s="201">
        <f t="shared" si="0"/>
        <v>233293038</v>
      </c>
      <c r="J35" s="207">
        <v>1139904</v>
      </c>
      <c r="K35" s="207"/>
      <c r="L35" s="207">
        <v>38344833972</v>
      </c>
      <c r="M35" s="207"/>
      <c r="N35" s="207">
        <v>-44896390906</v>
      </c>
      <c r="O35" s="207"/>
      <c r="P35" s="207">
        <f t="shared" si="1"/>
        <v>-6551556934</v>
      </c>
    </row>
    <row r="36" spans="1:16">
      <c r="A36" s="193" t="s">
        <v>229</v>
      </c>
      <c r="C36" s="207">
        <v>17606288</v>
      </c>
      <c r="D36" s="207"/>
      <c r="E36" s="207">
        <v>40271021881</v>
      </c>
      <c r="F36" s="207"/>
      <c r="G36" s="207">
        <v>-41410875426</v>
      </c>
      <c r="H36" s="207">
        <v>35178223256</v>
      </c>
      <c r="I36" s="201">
        <f t="shared" si="0"/>
        <v>-1139853545</v>
      </c>
      <c r="J36" s="207">
        <v>17606288</v>
      </c>
      <c r="K36" s="207"/>
      <c r="L36" s="207">
        <v>40271021881</v>
      </c>
      <c r="M36" s="207"/>
      <c r="N36" s="207">
        <v>-50007823250</v>
      </c>
      <c r="O36" s="207"/>
      <c r="P36" s="207">
        <f t="shared" si="1"/>
        <v>-9736801369</v>
      </c>
    </row>
    <row r="37" spans="1:16">
      <c r="A37" s="193" t="s">
        <v>393</v>
      </c>
      <c r="C37" s="207">
        <v>1177674</v>
      </c>
      <c r="D37" s="207"/>
      <c r="E37" s="207">
        <v>36630165418</v>
      </c>
      <c r="F37" s="207"/>
      <c r="G37" s="207">
        <v>-40450706798</v>
      </c>
      <c r="H37" s="207">
        <v>4328350993</v>
      </c>
      <c r="I37" s="201">
        <f t="shared" si="0"/>
        <v>-3820541380</v>
      </c>
      <c r="J37" s="207">
        <v>1177674</v>
      </c>
      <c r="K37" s="207"/>
      <c r="L37" s="207">
        <v>36630165418</v>
      </c>
      <c r="M37" s="207"/>
      <c r="N37" s="207">
        <v>-31144051686</v>
      </c>
      <c r="O37" s="207"/>
      <c r="P37" s="207">
        <f t="shared" si="1"/>
        <v>5486113732</v>
      </c>
    </row>
    <row r="38" spans="1:16">
      <c r="A38" s="193" t="s">
        <v>388</v>
      </c>
      <c r="C38" s="207">
        <v>2695891</v>
      </c>
      <c r="D38" s="207"/>
      <c r="E38" s="207">
        <v>27843646164</v>
      </c>
      <c r="F38" s="207"/>
      <c r="G38" s="207">
        <v>-26583039016</v>
      </c>
      <c r="H38" s="207">
        <v>28499742856</v>
      </c>
      <c r="I38" s="201">
        <f t="shared" si="0"/>
        <v>1260607148</v>
      </c>
      <c r="J38" s="207">
        <v>2695891</v>
      </c>
      <c r="K38" s="207"/>
      <c r="L38" s="207">
        <v>27843646164</v>
      </c>
      <c r="M38" s="207"/>
      <c r="N38" s="207">
        <v>-23018351814</v>
      </c>
      <c r="O38" s="207"/>
      <c r="P38" s="207">
        <f t="shared" si="1"/>
        <v>4825294350</v>
      </c>
    </row>
    <row r="39" spans="1:16">
      <c r="A39" s="193" t="s">
        <v>422</v>
      </c>
      <c r="C39" s="207">
        <v>17736866</v>
      </c>
      <c r="D39" s="207"/>
      <c r="E39" s="207">
        <v>32265336920</v>
      </c>
      <c r="F39" s="207"/>
      <c r="G39" s="207">
        <v>-30450301717</v>
      </c>
      <c r="H39" s="207">
        <v>57162240618</v>
      </c>
      <c r="I39" s="201">
        <f t="shared" si="0"/>
        <v>1815035203</v>
      </c>
      <c r="J39" s="207">
        <v>17736866</v>
      </c>
      <c r="K39" s="207"/>
      <c r="L39" s="207">
        <v>32265336920</v>
      </c>
      <c r="M39" s="207"/>
      <c r="N39" s="207">
        <v>-33689298145</v>
      </c>
      <c r="O39" s="207"/>
      <c r="P39" s="207">
        <f t="shared" si="1"/>
        <v>-1423961225</v>
      </c>
    </row>
    <row r="40" spans="1:16">
      <c r="A40" s="193" t="s">
        <v>334</v>
      </c>
      <c r="C40" s="207">
        <v>5444491</v>
      </c>
      <c r="D40" s="207"/>
      <c r="E40" s="207">
        <v>31714884195</v>
      </c>
      <c r="F40" s="207"/>
      <c r="G40" s="207">
        <v>-29723404406</v>
      </c>
      <c r="H40" s="207">
        <v>2856162136</v>
      </c>
      <c r="I40" s="201">
        <f t="shared" si="0"/>
        <v>1991479789</v>
      </c>
      <c r="J40" s="207">
        <v>5444491</v>
      </c>
      <c r="K40" s="207"/>
      <c r="L40" s="207">
        <v>31714884195</v>
      </c>
      <c r="M40" s="207"/>
      <c r="N40" s="207">
        <v>-34035534672</v>
      </c>
      <c r="O40" s="207"/>
      <c r="P40" s="207">
        <f t="shared" si="1"/>
        <v>-2320650477</v>
      </c>
    </row>
    <row r="41" spans="1:16">
      <c r="A41" s="193" t="s">
        <v>154</v>
      </c>
      <c r="C41" s="207">
        <v>8514806</v>
      </c>
      <c r="D41" s="207"/>
      <c r="E41" s="207">
        <v>45283164541</v>
      </c>
      <c r="F41" s="207"/>
      <c r="G41" s="207">
        <v>-39470311051</v>
      </c>
      <c r="H41" s="207">
        <v>30951975142</v>
      </c>
      <c r="I41" s="201">
        <f t="shared" si="0"/>
        <v>5812853490</v>
      </c>
      <c r="J41" s="207">
        <v>8514806</v>
      </c>
      <c r="K41" s="207"/>
      <c r="L41" s="207">
        <v>45283164541</v>
      </c>
      <c r="M41" s="207"/>
      <c r="N41" s="207">
        <v>-49909052772</v>
      </c>
      <c r="O41" s="207"/>
      <c r="P41" s="207">
        <f t="shared" si="1"/>
        <v>-4625888231</v>
      </c>
    </row>
    <row r="42" spans="1:16">
      <c r="A42" s="193" t="s">
        <v>368</v>
      </c>
      <c r="C42" s="207">
        <v>4731248</v>
      </c>
      <c r="D42" s="207"/>
      <c r="E42" s="207">
        <v>63679934392</v>
      </c>
      <c r="F42" s="207"/>
      <c r="G42" s="207">
        <v>-65218188372</v>
      </c>
      <c r="H42" s="207">
        <v>142181678702</v>
      </c>
      <c r="I42" s="201">
        <f t="shared" si="0"/>
        <v>-1538253980</v>
      </c>
      <c r="J42" s="207">
        <v>4731248</v>
      </c>
      <c r="K42" s="207"/>
      <c r="L42" s="207">
        <v>63679934392</v>
      </c>
      <c r="M42" s="207"/>
      <c r="N42" s="207">
        <v>-65050623432</v>
      </c>
      <c r="O42" s="207"/>
      <c r="P42" s="207">
        <f t="shared" si="1"/>
        <v>-1370689040</v>
      </c>
    </row>
    <row r="43" spans="1:16">
      <c r="A43" s="193" t="s">
        <v>208</v>
      </c>
      <c r="C43" s="207">
        <v>788560</v>
      </c>
      <c r="D43" s="207"/>
      <c r="E43" s="207">
        <v>39530466672</v>
      </c>
      <c r="F43" s="207"/>
      <c r="G43" s="207">
        <v>-35265419585</v>
      </c>
      <c r="H43" s="207">
        <v>26447304653</v>
      </c>
      <c r="I43" s="201">
        <f t="shared" si="0"/>
        <v>4265047087</v>
      </c>
      <c r="J43" s="207">
        <v>788560</v>
      </c>
      <c r="K43" s="207"/>
      <c r="L43" s="207">
        <v>39530466672</v>
      </c>
      <c r="M43" s="207"/>
      <c r="N43" s="207">
        <v>-37762071703</v>
      </c>
      <c r="O43" s="207"/>
      <c r="P43" s="207">
        <f t="shared" si="1"/>
        <v>1768394969</v>
      </c>
    </row>
    <row r="44" spans="1:16">
      <c r="A44" s="193" t="s">
        <v>385</v>
      </c>
      <c r="C44" s="207">
        <v>23617300</v>
      </c>
      <c r="D44" s="207"/>
      <c r="E44" s="207">
        <v>28040195840</v>
      </c>
      <c r="F44" s="207"/>
      <c r="G44" s="207">
        <v>-32052597979</v>
      </c>
      <c r="H44" s="207">
        <v>33986325815</v>
      </c>
      <c r="I44" s="201">
        <f t="shared" si="0"/>
        <v>-4012402139</v>
      </c>
      <c r="J44" s="207">
        <v>23617300</v>
      </c>
      <c r="K44" s="207"/>
      <c r="L44" s="207">
        <v>28040195840</v>
      </c>
      <c r="M44" s="207"/>
      <c r="N44" s="207">
        <v>-37470290034</v>
      </c>
      <c r="O44" s="207"/>
      <c r="P44" s="207">
        <f t="shared" si="1"/>
        <v>-9430094194</v>
      </c>
    </row>
    <row r="45" spans="1:16">
      <c r="A45" s="193" t="s">
        <v>124</v>
      </c>
      <c r="C45" s="207">
        <v>4993732</v>
      </c>
      <c r="D45" s="207"/>
      <c r="E45" s="207">
        <v>16832989431</v>
      </c>
      <c r="F45" s="207"/>
      <c r="G45" s="207">
        <v>-15046499476</v>
      </c>
      <c r="H45" s="207">
        <v>103758447902</v>
      </c>
      <c r="I45" s="201">
        <f t="shared" si="0"/>
        <v>1786489955</v>
      </c>
      <c r="J45" s="207">
        <v>4993732</v>
      </c>
      <c r="K45" s="207"/>
      <c r="L45" s="207">
        <v>16832989431</v>
      </c>
      <c r="M45" s="207"/>
      <c r="N45" s="207">
        <v>-17889915459</v>
      </c>
      <c r="O45" s="207"/>
      <c r="P45" s="207">
        <f t="shared" si="1"/>
        <v>-1056926028</v>
      </c>
    </row>
    <row r="46" spans="1:16">
      <c r="A46" s="193" t="s">
        <v>137</v>
      </c>
      <c r="C46" s="207">
        <v>10985648</v>
      </c>
      <c r="D46" s="207"/>
      <c r="E46" s="207">
        <v>56239459484</v>
      </c>
      <c r="F46" s="207"/>
      <c r="G46" s="207">
        <v>-46187749369</v>
      </c>
      <c r="H46" s="207">
        <v>13890056903</v>
      </c>
      <c r="I46" s="201">
        <f t="shared" si="0"/>
        <v>10051710115</v>
      </c>
      <c r="J46" s="207">
        <v>10985648</v>
      </c>
      <c r="K46" s="207"/>
      <c r="L46" s="207">
        <v>56239459484</v>
      </c>
      <c r="M46" s="207"/>
      <c r="N46" s="207">
        <v>-51876091193</v>
      </c>
      <c r="O46" s="207"/>
      <c r="P46" s="207">
        <f t="shared" si="1"/>
        <v>4363368291</v>
      </c>
    </row>
    <row r="47" spans="1:16">
      <c r="A47" s="193" t="s">
        <v>336</v>
      </c>
      <c r="C47" s="207">
        <v>843300</v>
      </c>
      <c r="D47" s="207"/>
      <c r="E47" s="207">
        <v>19029009688</v>
      </c>
      <c r="F47" s="207"/>
      <c r="G47" s="207">
        <v>-17669525431</v>
      </c>
      <c r="H47" s="207">
        <v>22185395358</v>
      </c>
      <c r="I47" s="201">
        <f t="shared" si="0"/>
        <v>1359484257</v>
      </c>
      <c r="J47" s="207">
        <v>843300</v>
      </c>
      <c r="K47" s="207"/>
      <c r="L47" s="207">
        <v>19029009688</v>
      </c>
      <c r="M47" s="207"/>
      <c r="N47" s="207">
        <v>-13049777212</v>
      </c>
      <c r="O47" s="207"/>
      <c r="P47" s="207">
        <f t="shared" si="1"/>
        <v>5979232476</v>
      </c>
    </row>
    <row r="48" spans="1:16">
      <c r="A48" s="193" t="s">
        <v>236</v>
      </c>
      <c r="C48" s="207">
        <v>13263200</v>
      </c>
      <c r="D48" s="207"/>
      <c r="E48" s="207">
        <v>41662337316</v>
      </c>
      <c r="F48" s="207"/>
      <c r="G48" s="207">
        <v>-39953650159</v>
      </c>
      <c r="H48" s="207">
        <v>33019861732</v>
      </c>
      <c r="I48" s="201">
        <f t="shared" si="0"/>
        <v>1708687157</v>
      </c>
      <c r="J48" s="207">
        <v>13263200</v>
      </c>
      <c r="K48" s="207"/>
      <c r="L48" s="207">
        <v>41662337316</v>
      </c>
      <c r="M48" s="207"/>
      <c r="N48" s="207">
        <v>-49326911975</v>
      </c>
      <c r="O48" s="207"/>
      <c r="P48" s="207">
        <f t="shared" si="1"/>
        <v>-7664574659</v>
      </c>
    </row>
    <row r="49" spans="1:16">
      <c r="A49" s="193" t="s">
        <v>205</v>
      </c>
      <c r="C49" s="207">
        <v>8031181</v>
      </c>
      <c r="D49" s="207"/>
      <c r="E49" s="207">
        <v>34057165091</v>
      </c>
      <c r="F49" s="207"/>
      <c r="G49" s="207">
        <v>-36576811430</v>
      </c>
      <c r="H49" s="207">
        <v>46112946615</v>
      </c>
      <c r="I49" s="201">
        <f t="shared" si="0"/>
        <v>-2519646339</v>
      </c>
      <c r="J49" s="207">
        <v>8031181</v>
      </c>
      <c r="K49" s="207"/>
      <c r="L49" s="207">
        <v>34057165091</v>
      </c>
      <c r="M49" s="207"/>
      <c r="N49" s="207">
        <v>-30792089867</v>
      </c>
      <c r="O49" s="207"/>
      <c r="P49" s="207">
        <f t="shared" si="1"/>
        <v>3265075224</v>
      </c>
    </row>
    <row r="50" spans="1:16">
      <c r="A50" s="193" t="s">
        <v>392</v>
      </c>
      <c r="C50" s="207">
        <v>2385281</v>
      </c>
      <c r="D50" s="207"/>
      <c r="E50" s="207">
        <v>3106126041</v>
      </c>
      <c r="F50" s="207"/>
      <c r="G50" s="207">
        <v>-2930650438</v>
      </c>
      <c r="H50" s="207">
        <v>113243720971</v>
      </c>
      <c r="I50" s="201">
        <f t="shared" si="0"/>
        <v>175475603</v>
      </c>
      <c r="J50" s="207">
        <v>2385281</v>
      </c>
      <c r="K50" s="207"/>
      <c r="L50" s="207">
        <v>3106126041</v>
      </c>
      <c r="M50" s="207"/>
      <c r="N50" s="207">
        <v>-3390047279</v>
      </c>
      <c r="O50" s="207"/>
      <c r="P50" s="207">
        <f t="shared" si="1"/>
        <v>-283921238</v>
      </c>
    </row>
    <row r="51" spans="1:16">
      <c r="A51" s="193" t="s">
        <v>170</v>
      </c>
      <c r="C51" s="207">
        <v>4901288</v>
      </c>
      <c r="D51" s="207"/>
      <c r="E51" s="207">
        <v>30158455835</v>
      </c>
      <c r="F51" s="207"/>
      <c r="G51" s="207">
        <v>-25878073973</v>
      </c>
      <c r="H51" s="207">
        <v>94369626</v>
      </c>
      <c r="I51" s="201">
        <f t="shared" si="0"/>
        <v>4280381862</v>
      </c>
      <c r="J51" s="207">
        <v>4901288</v>
      </c>
      <c r="K51" s="207"/>
      <c r="L51" s="207">
        <v>30158455835</v>
      </c>
      <c r="M51" s="207"/>
      <c r="N51" s="207">
        <v>-29767322394</v>
      </c>
      <c r="O51" s="207"/>
      <c r="P51" s="207">
        <f t="shared" si="1"/>
        <v>391133441</v>
      </c>
    </row>
    <row r="52" spans="1:16">
      <c r="A52" s="193" t="s">
        <v>339</v>
      </c>
      <c r="C52" s="207">
        <v>9481284</v>
      </c>
      <c r="D52" s="207"/>
      <c r="E52" s="207">
        <v>26436761361</v>
      </c>
      <c r="F52" s="207"/>
      <c r="G52" s="207">
        <v>-21842193315</v>
      </c>
      <c r="H52" s="207">
        <v>22011041369</v>
      </c>
      <c r="I52" s="201">
        <f t="shared" si="0"/>
        <v>4594568046</v>
      </c>
      <c r="J52" s="207">
        <v>9481284</v>
      </c>
      <c r="K52" s="207"/>
      <c r="L52" s="207">
        <v>26436761361</v>
      </c>
      <c r="M52" s="207"/>
      <c r="N52" s="207">
        <v>-25321919953</v>
      </c>
      <c r="O52" s="207"/>
      <c r="P52" s="207">
        <f t="shared" si="1"/>
        <v>1114841408</v>
      </c>
    </row>
    <row r="53" spans="1:16">
      <c r="A53" s="193" t="s">
        <v>285</v>
      </c>
      <c r="C53" s="207">
        <v>4635607</v>
      </c>
      <c r="D53" s="207"/>
      <c r="E53" s="207">
        <v>92160502770</v>
      </c>
      <c r="F53" s="207"/>
      <c r="G53" s="207">
        <v>-85380161814</v>
      </c>
      <c r="H53" s="207">
        <v>51325490834</v>
      </c>
      <c r="I53" s="201">
        <f t="shared" si="0"/>
        <v>6780340956</v>
      </c>
      <c r="J53" s="207">
        <v>4635607</v>
      </c>
      <c r="K53" s="207"/>
      <c r="L53" s="207">
        <v>92160502770</v>
      </c>
      <c r="M53" s="207"/>
      <c r="N53" s="207">
        <v>-82912826939</v>
      </c>
      <c r="O53" s="207"/>
      <c r="P53" s="207">
        <f t="shared" si="1"/>
        <v>9247675831</v>
      </c>
    </row>
    <row r="54" spans="1:16">
      <c r="A54" s="193" t="s">
        <v>197</v>
      </c>
      <c r="C54" s="207">
        <v>4812577</v>
      </c>
      <c r="D54" s="207"/>
      <c r="E54" s="207">
        <v>55972123356</v>
      </c>
      <c r="F54" s="207"/>
      <c r="G54" s="207">
        <v>-50848021365</v>
      </c>
      <c r="H54" s="207">
        <v>32980644678</v>
      </c>
      <c r="I54" s="201">
        <f t="shared" si="0"/>
        <v>5124101991</v>
      </c>
      <c r="J54" s="207">
        <v>4812577</v>
      </c>
      <c r="K54" s="207"/>
      <c r="L54" s="207">
        <v>55972123356</v>
      </c>
      <c r="M54" s="207"/>
      <c r="N54" s="207">
        <v>-48192263817</v>
      </c>
      <c r="O54" s="207"/>
      <c r="P54" s="207">
        <f t="shared" si="1"/>
        <v>7779859539</v>
      </c>
    </row>
    <row r="55" spans="1:16">
      <c r="A55" s="193" t="s">
        <v>152</v>
      </c>
      <c r="C55" s="207">
        <v>1068068</v>
      </c>
      <c r="D55" s="207"/>
      <c r="E55" s="207">
        <v>30195117593</v>
      </c>
      <c r="F55" s="207"/>
      <c r="G55" s="207">
        <v>-30481292391</v>
      </c>
      <c r="H55" s="207">
        <v>1584737080</v>
      </c>
      <c r="I55" s="201">
        <f t="shared" si="0"/>
        <v>-286174798</v>
      </c>
      <c r="J55" s="207">
        <v>1068068</v>
      </c>
      <c r="K55" s="207"/>
      <c r="L55" s="207">
        <v>30195117593</v>
      </c>
      <c r="M55" s="207"/>
      <c r="N55" s="207">
        <v>-36475405607</v>
      </c>
      <c r="O55" s="207"/>
      <c r="P55" s="207">
        <f t="shared" si="1"/>
        <v>-6280288014</v>
      </c>
    </row>
    <row r="56" spans="1:16">
      <c r="A56" s="193" t="s">
        <v>455</v>
      </c>
      <c r="C56" s="207">
        <v>361916</v>
      </c>
      <c r="D56" s="207"/>
      <c r="E56" s="207">
        <v>16908842193</v>
      </c>
      <c r="F56" s="207"/>
      <c r="G56" s="207">
        <v>-16663371294</v>
      </c>
      <c r="H56" s="207">
        <v>50400213107</v>
      </c>
      <c r="I56" s="201">
        <f t="shared" si="0"/>
        <v>245470899</v>
      </c>
      <c r="J56" s="207">
        <v>361916</v>
      </c>
      <c r="K56" s="207"/>
      <c r="L56" s="207">
        <v>16908842193</v>
      </c>
      <c r="M56" s="207"/>
      <c r="N56" s="207">
        <v>-16663371294</v>
      </c>
      <c r="O56" s="207"/>
      <c r="P56" s="207">
        <f t="shared" si="1"/>
        <v>245470899</v>
      </c>
    </row>
    <row r="57" spans="1:16">
      <c r="A57" s="193" t="s">
        <v>91</v>
      </c>
      <c r="C57" s="207">
        <v>25327318</v>
      </c>
      <c r="D57" s="207"/>
      <c r="E57" s="207">
        <v>41264480933</v>
      </c>
      <c r="F57" s="207"/>
      <c r="G57" s="207">
        <v>-40792435898</v>
      </c>
      <c r="H57" s="207">
        <v>104708618541</v>
      </c>
      <c r="I57" s="201">
        <f t="shared" si="0"/>
        <v>472045035</v>
      </c>
      <c r="J57" s="207">
        <v>25327318</v>
      </c>
      <c r="K57" s="207"/>
      <c r="L57" s="207">
        <v>41264480933</v>
      </c>
      <c r="M57" s="207"/>
      <c r="N57" s="207">
        <v>-49536990322</v>
      </c>
      <c r="O57" s="207"/>
      <c r="P57" s="207">
        <f t="shared" si="1"/>
        <v>-8272509389</v>
      </c>
    </row>
    <row r="58" spans="1:16">
      <c r="A58" s="193" t="s">
        <v>367</v>
      </c>
      <c r="C58" s="207">
        <v>12257162</v>
      </c>
      <c r="D58" s="207"/>
      <c r="E58" s="207">
        <v>39489095547</v>
      </c>
      <c r="F58" s="207"/>
      <c r="G58" s="207">
        <v>-32226730063</v>
      </c>
      <c r="H58" s="207">
        <v>44176141379</v>
      </c>
      <c r="I58" s="201">
        <f t="shared" si="0"/>
        <v>7262365484</v>
      </c>
      <c r="J58" s="207">
        <v>12257162</v>
      </c>
      <c r="K58" s="207"/>
      <c r="L58" s="207">
        <v>39489095547</v>
      </c>
      <c r="M58" s="207"/>
      <c r="N58" s="207">
        <v>-30262192255</v>
      </c>
      <c r="O58" s="207"/>
      <c r="P58" s="207">
        <f t="shared" si="1"/>
        <v>9226903292</v>
      </c>
    </row>
    <row r="59" spans="1:16">
      <c r="A59" s="193" t="s">
        <v>183</v>
      </c>
      <c r="C59" s="207">
        <v>5213644</v>
      </c>
      <c r="D59" s="207"/>
      <c r="E59" s="207">
        <v>26094505894</v>
      </c>
      <c r="F59" s="207"/>
      <c r="G59" s="207">
        <v>-23289385945</v>
      </c>
      <c r="H59" s="207">
        <v>33224294940</v>
      </c>
      <c r="I59" s="201">
        <f t="shared" si="0"/>
        <v>2805119949</v>
      </c>
      <c r="J59" s="207">
        <v>5213644</v>
      </c>
      <c r="K59" s="207"/>
      <c r="L59" s="207">
        <v>26094505894</v>
      </c>
      <c r="M59" s="207"/>
      <c r="N59" s="207">
        <v>-21330576390</v>
      </c>
      <c r="O59" s="207"/>
      <c r="P59" s="207">
        <f t="shared" si="1"/>
        <v>4763929504</v>
      </c>
    </row>
    <row r="60" spans="1:16">
      <c r="A60" s="193" t="s">
        <v>214</v>
      </c>
      <c r="C60" s="207">
        <v>4597916</v>
      </c>
      <c r="D60" s="207"/>
      <c r="E60" s="207">
        <v>15846125976</v>
      </c>
      <c r="F60" s="207"/>
      <c r="G60" s="207">
        <v>-16988169837</v>
      </c>
      <c r="H60" s="207">
        <v>73069965961</v>
      </c>
      <c r="I60" s="201">
        <f t="shared" si="0"/>
        <v>-1142043861</v>
      </c>
      <c r="J60" s="207">
        <v>4597916</v>
      </c>
      <c r="K60" s="207"/>
      <c r="L60" s="207">
        <v>15846125976</v>
      </c>
      <c r="M60" s="207"/>
      <c r="N60" s="207">
        <v>-17390517033</v>
      </c>
      <c r="O60" s="207"/>
      <c r="P60" s="207">
        <f t="shared" si="1"/>
        <v>-1544391057</v>
      </c>
    </row>
    <row r="61" spans="1:16">
      <c r="A61" s="193" t="s">
        <v>277</v>
      </c>
      <c r="C61" s="207">
        <v>7556215</v>
      </c>
      <c r="D61" s="207"/>
      <c r="E61" s="207">
        <v>49949849218</v>
      </c>
      <c r="F61" s="207"/>
      <c r="G61" s="207">
        <v>-46618029025</v>
      </c>
      <c r="H61" s="207">
        <v>51412634257</v>
      </c>
      <c r="I61" s="201">
        <f t="shared" si="0"/>
        <v>3331820193</v>
      </c>
      <c r="J61" s="207">
        <v>7556215</v>
      </c>
      <c r="K61" s="207"/>
      <c r="L61" s="207">
        <v>49949849218</v>
      </c>
      <c r="M61" s="207"/>
      <c r="N61" s="207">
        <v>-34743045330</v>
      </c>
      <c r="O61" s="207"/>
      <c r="P61" s="207">
        <f t="shared" si="1"/>
        <v>15206803888</v>
      </c>
    </row>
    <row r="62" spans="1:16">
      <c r="A62" s="193" t="s">
        <v>106</v>
      </c>
      <c r="C62" s="207">
        <v>14330879</v>
      </c>
      <c r="D62" s="207"/>
      <c r="E62" s="207">
        <v>49816899117</v>
      </c>
      <c r="F62" s="207"/>
      <c r="G62" s="207">
        <v>-47029521738</v>
      </c>
      <c r="H62" s="207">
        <v>9497128005</v>
      </c>
      <c r="I62" s="201">
        <f t="shared" si="0"/>
        <v>2787377379</v>
      </c>
      <c r="J62" s="207">
        <v>14330879</v>
      </c>
      <c r="K62" s="207"/>
      <c r="L62" s="207">
        <v>49816899117</v>
      </c>
      <c r="M62" s="207"/>
      <c r="N62" s="207">
        <v>-44566966814</v>
      </c>
      <c r="O62" s="207"/>
      <c r="P62" s="207">
        <f t="shared" si="1"/>
        <v>5249932303</v>
      </c>
    </row>
    <row r="63" spans="1:16">
      <c r="A63" s="193" t="s">
        <v>139</v>
      </c>
      <c r="C63" s="207">
        <v>7582457</v>
      </c>
      <c r="D63" s="207"/>
      <c r="E63" s="207">
        <v>35485803224</v>
      </c>
      <c r="F63" s="207"/>
      <c r="G63" s="207">
        <v>-36193130216</v>
      </c>
      <c r="H63" s="207">
        <v>77645062978</v>
      </c>
      <c r="I63" s="201">
        <f t="shared" si="0"/>
        <v>-707326992</v>
      </c>
      <c r="J63" s="207">
        <v>7582457</v>
      </c>
      <c r="K63" s="207"/>
      <c r="L63" s="207">
        <v>35485803224</v>
      </c>
      <c r="M63" s="207"/>
      <c r="N63" s="207">
        <v>-37678097062</v>
      </c>
      <c r="O63" s="207"/>
      <c r="P63" s="207">
        <f t="shared" si="1"/>
        <v>-2192293838</v>
      </c>
    </row>
    <row r="64" spans="1:16">
      <c r="A64" s="193" t="s">
        <v>228</v>
      </c>
      <c r="C64" s="207">
        <v>10279062</v>
      </c>
      <c r="D64" s="207"/>
      <c r="E64" s="207">
        <v>32319222703</v>
      </c>
      <c r="F64" s="207"/>
      <c r="G64" s="207">
        <v>-29716371495</v>
      </c>
      <c r="H64" s="207">
        <v>19282897934</v>
      </c>
      <c r="I64" s="201">
        <f t="shared" si="0"/>
        <v>2602851208</v>
      </c>
      <c r="J64" s="207">
        <v>10279062</v>
      </c>
      <c r="K64" s="207"/>
      <c r="L64" s="207">
        <v>32319222703</v>
      </c>
      <c r="M64" s="207"/>
      <c r="N64" s="207">
        <v>-35073464959</v>
      </c>
      <c r="O64" s="207"/>
      <c r="P64" s="207">
        <f t="shared" si="1"/>
        <v>-2754242256</v>
      </c>
    </row>
    <row r="65" spans="1:16">
      <c r="A65" s="193" t="s">
        <v>159</v>
      </c>
      <c r="C65" s="207">
        <v>1807897</v>
      </c>
      <c r="D65" s="207"/>
      <c r="E65" s="207">
        <v>30856894025</v>
      </c>
      <c r="F65" s="207"/>
      <c r="G65" s="207">
        <v>-32733509995</v>
      </c>
      <c r="H65" s="207">
        <v>33530252203</v>
      </c>
      <c r="I65" s="201">
        <f t="shared" si="0"/>
        <v>-1876615970</v>
      </c>
      <c r="J65" s="207">
        <v>1807897</v>
      </c>
      <c r="K65" s="207"/>
      <c r="L65" s="207">
        <v>30856894025</v>
      </c>
      <c r="M65" s="207"/>
      <c r="N65" s="207">
        <v>-33505082309</v>
      </c>
      <c r="O65" s="207"/>
      <c r="P65" s="207">
        <f t="shared" si="1"/>
        <v>-2648188284</v>
      </c>
    </row>
    <row r="66" spans="1:16">
      <c r="A66" s="193" t="s">
        <v>400</v>
      </c>
      <c r="C66" s="207">
        <v>5381210</v>
      </c>
      <c r="D66" s="207"/>
      <c r="E66" s="207">
        <v>20284135311</v>
      </c>
      <c r="F66" s="207"/>
      <c r="G66" s="207">
        <v>-19795248984</v>
      </c>
      <c r="H66" s="207">
        <v>146865346630</v>
      </c>
      <c r="I66" s="201">
        <f t="shared" si="0"/>
        <v>488886327</v>
      </c>
      <c r="J66" s="207">
        <v>5381210</v>
      </c>
      <c r="K66" s="207"/>
      <c r="L66" s="207">
        <v>20284135311</v>
      </c>
      <c r="M66" s="207"/>
      <c r="N66" s="207">
        <v>-19608521714</v>
      </c>
      <c r="O66" s="207"/>
      <c r="P66" s="207">
        <f t="shared" si="1"/>
        <v>675613597</v>
      </c>
    </row>
    <row r="67" spans="1:16">
      <c r="A67" s="193" t="s">
        <v>219</v>
      </c>
      <c r="C67" s="207">
        <v>6145867</v>
      </c>
      <c r="D67" s="207"/>
      <c r="E67" s="207">
        <v>48263462825</v>
      </c>
      <c r="F67" s="207"/>
      <c r="G67" s="207">
        <v>-49173664820</v>
      </c>
      <c r="H67" s="207">
        <v>70975849666</v>
      </c>
      <c r="I67" s="201">
        <f t="shared" si="0"/>
        <v>-910201995</v>
      </c>
      <c r="J67" s="207">
        <v>6145867</v>
      </c>
      <c r="K67" s="207"/>
      <c r="L67" s="207">
        <v>48263462825</v>
      </c>
      <c r="M67" s="207"/>
      <c r="N67" s="207">
        <v>-62193344295</v>
      </c>
      <c r="O67" s="207"/>
      <c r="P67" s="207">
        <f t="shared" si="1"/>
        <v>-13929881470</v>
      </c>
    </row>
    <row r="68" spans="1:16">
      <c r="A68" s="193" t="s">
        <v>146</v>
      </c>
      <c r="C68" s="207">
        <v>14843806</v>
      </c>
      <c r="D68" s="207"/>
      <c r="E68" s="207">
        <v>46037114308</v>
      </c>
      <c r="F68" s="207"/>
      <c r="G68" s="207">
        <v>-42485235498</v>
      </c>
      <c r="H68" s="207">
        <v>38884287452</v>
      </c>
      <c r="I68" s="201">
        <f t="shared" si="0"/>
        <v>3551878810</v>
      </c>
      <c r="J68" s="207">
        <v>14843806</v>
      </c>
      <c r="K68" s="207"/>
      <c r="L68" s="207">
        <v>46037114308</v>
      </c>
      <c r="M68" s="207"/>
      <c r="N68" s="207">
        <v>-66063714890</v>
      </c>
      <c r="O68" s="207"/>
      <c r="P68" s="207">
        <f t="shared" si="1"/>
        <v>-20026600582</v>
      </c>
    </row>
    <row r="69" spans="1:16">
      <c r="A69" s="193" t="s">
        <v>233</v>
      </c>
      <c r="C69" s="207">
        <v>10744522</v>
      </c>
      <c r="D69" s="207"/>
      <c r="E69" s="207">
        <v>64083552569</v>
      </c>
      <c r="F69" s="207"/>
      <c r="G69" s="207">
        <v>-64830086505</v>
      </c>
      <c r="H69" s="207">
        <v>3713245881</v>
      </c>
      <c r="I69" s="201">
        <f t="shared" si="0"/>
        <v>-746533936</v>
      </c>
      <c r="J69" s="207">
        <v>10744522</v>
      </c>
      <c r="K69" s="207"/>
      <c r="L69" s="207">
        <v>64083552569</v>
      </c>
      <c r="M69" s="207"/>
      <c r="N69" s="207">
        <v>-66283784142</v>
      </c>
      <c r="O69" s="207"/>
      <c r="P69" s="207">
        <f t="shared" si="1"/>
        <v>-2200231573</v>
      </c>
    </row>
    <row r="70" spans="1:16">
      <c r="A70" s="193" t="s">
        <v>433</v>
      </c>
      <c r="C70" s="207">
        <v>11210340</v>
      </c>
      <c r="D70" s="207"/>
      <c r="E70" s="207">
        <v>32762297127</v>
      </c>
      <c r="F70" s="207"/>
      <c r="G70" s="207">
        <v>-34114113147</v>
      </c>
      <c r="H70" s="207">
        <v>27311869969</v>
      </c>
      <c r="I70" s="201">
        <f t="shared" si="0"/>
        <v>-1351816020</v>
      </c>
      <c r="J70" s="207">
        <v>11210340</v>
      </c>
      <c r="K70" s="207"/>
      <c r="L70" s="207">
        <v>32762297127</v>
      </c>
      <c r="M70" s="207"/>
      <c r="N70" s="207">
        <v>-35821930532</v>
      </c>
      <c r="O70" s="207"/>
      <c r="P70" s="207">
        <f t="shared" si="1"/>
        <v>-3059633405</v>
      </c>
    </row>
    <row r="71" spans="1:16">
      <c r="A71" s="193" t="s">
        <v>414</v>
      </c>
      <c r="C71" s="207">
        <v>3763396</v>
      </c>
      <c r="D71" s="207"/>
      <c r="E71" s="207">
        <v>29366879785</v>
      </c>
      <c r="F71" s="207"/>
      <c r="G71" s="207">
        <v>-27416330656</v>
      </c>
      <c r="H71" s="207">
        <v>84771246136</v>
      </c>
      <c r="I71" s="201">
        <f t="shared" si="0"/>
        <v>1950549129</v>
      </c>
      <c r="J71" s="207">
        <v>3763396</v>
      </c>
      <c r="K71" s="207"/>
      <c r="L71" s="207">
        <v>29366879785</v>
      </c>
      <c r="M71" s="207"/>
      <c r="N71" s="207">
        <v>-29119749136</v>
      </c>
      <c r="O71" s="207"/>
      <c r="P71" s="207">
        <f t="shared" si="1"/>
        <v>247130649</v>
      </c>
    </row>
    <row r="72" spans="1:16">
      <c r="A72" s="193" t="s">
        <v>231</v>
      </c>
      <c r="C72" s="207">
        <v>43170</v>
      </c>
      <c r="D72" s="207"/>
      <c r="E72" s="207">
        <v>7671581771</v>
      </c>
      <c r="F72" s="207"/>
      <c r="G72" s="207">
        <v>-6855399370</v>
      </c>
      <c r="H72" s="207">
        <v>38460645193</v>
      </c>
      <c r="I72" s="201">
        <f t="shared" si="0"/>
        <v>816182401</v>
      </c>
      <c r="J72" s="207">
        <v>43170</v>
      </c>
      <c r="K72" s="207"/>
      <c r="L72" s="207">
        <v>7671581771</v>
      </c>
      <c r="M72" s="207"/>
      <c r="N72" s="207">
        <v>-6409054097</v>
      </c>
      <c r="O72" s="207"/>
      <c r="P72" s="207">
        <f t="shared" si="1"/>
        <v>1262527674</v>
      </c>
    </row>
    <row r="73" spans="1:16">
      <c r="A73" s="193" t="s">
        <v>117</v>
      </c>
      <c r="C73" s="207">
        <v>641438</v>
      </c>
      <c r="D73" s="207"/>
      <c r="E73" s="207">
        <v>13326288180</v>
      </c>
      <c r="F73" s="207"/>
      <c r="G73" s="207">
        <v>-11633026650</v>
      </c>
      <c r="H73" s="207">
        <v>-784621461</v>
      </c>
      <c r="I73" s="201">
        <f t="shared" ref="I73:I136" si="2">E73+G73</f>
        <v>1693261530</v>
      </c>
      <c r="J73" s="207">
        <v>641438</v>
      </c>
      <c r="K73" s="207"/>
      <c r="L73" s="207">
        <v>13326288180</v>
      </c>
      <c r="M73" s="207"/>
      <c r="N73" s="207">
        <v>-9708694746</v>
      </c>
      <c r="O73" s="207"/>
      <c r="P73" s="207">
        <f t="shared" ref="P73:P136" si="3">L73+N73</f>
        <v>3617593434</v>
      </c>
    </row>
    <row r="74" spans="1:16">
      <c r="A74" s="193" t="s">
        <v>377</v>
      </c>
      <c r="C74" s="207">
        <v>13059492</v>
      </c>
      <c r="D74" s="207"/>
      <c r="E74" s="207">
        <v>32779014760</v>
      </c>
      <c r="F74" s="207"/>
      <c r="G74" s="207">
        <v>-28768759163</v>
      </c>
      <c r="H74" s="207">
        <v>16685039400</v>
      </c>
      <c r="I74" s="201">
        <f t="shared" si="2"/>
        <v>4010255597</v>
      </c>
      <c r="J74" s="207">
        <v>13059492</v>
      </c>
      <c r="K74" s="207"/>
      <c r="L74" s="207">
        <v>32779014760</v>
      </c>
      <c r="M74" s="207"/>
      <c r="N74" s="207">
        <v>-25564427027</v>
      </c>
      <c r="O74" s="207"/>
      <c r="P74" s="207">
        <f t="shared" si="3"/>
        <v>7214587733</v>
      </c>
    </row>
    <row r="75" spans="1:16">
      <c r="A75" s="193" t="s">
        <v>100</v>
      </c>
      <c r="C75" s="207">
        <v>1473023</v>
      </c>
      <c r="D75" s="207"/>
      <c r="E75" s="207">
        <v>15286858881</v>
      </c>
      <c r="F75" s="207"/>
      <c r="G75" s="207">
        <v>-16099007740</v>
      </c>
      <c r="H75" s="207">
        <v>33126587001</v>
      </c>
      <c r="I75" s="201">
        <f t="shared" si="2"/>
        <v>-812148859</v>
      </c>
      <c r="J75" s="207">
        <v>1473023</v>
      </c>
      <c r="K75" s="207"/>
      <c r="L75" s="207">
        <v>15286858881</v>
      </c>
      <c r="M75" s="207"/>
      <c r="N75" s="207">
        <v>-16685384750</v>
      </c>
      <c r="O75" s="207"/>
      <c r="P75" s="207">
        <f t="shared" si="3"/>
        <v>-1398525869</v>
      </c>
    </row>
    <row r="76" spans="1:16">
      <c r="A76" s="193" t="s">
        <v>266</v>
      </c>
      <c r="C76" s="207">
        <v>9756503</v>
      </c>
      <c r="D76" s="207"/>
      <c r="E76" s="207">
        <v>52371639762</v>
      </c>
      <c r="F76" s="207"/>
      <c r="G76" s="207">
        <v>-48211903721</v>
      </c>
      <c r="H76" s="207">
        <v>-127471206</v>
      </c>
      <c r="I76" s="201">
        <f t="shared" si="2"/>
        <v>4159736041</v>
      </c>
      <c r="J76" s="207">
        <v>9756503</v>
      </c>
      <c r="K76" s="207"/>
      <c r="L76" s="207">
        <v>52371639762</v>
      </c>
      <c r="M76" s="207"/>
      <c r="N76" s="207">
        <v>-64497392987</v>
      </c>
      <c r="O76" s="207"/>
      <c r="P76" s="207">
        <f t="shared" si="3"/>
        <v>-12125753225</v>
      </c>
    </row>
    <row r="77" spans="1:16">
      <c r="A77" s="193" t="s">
        <v>413</v>
      </c>
      <c r="C77" s="207">
        <v>2985560</v>
      </c>
      <c r="D77" s="207"/>
      <c r="E77" s="207">
        <v>33239314284</v>
      </c>
      <c r="F77" s="207"/>
      <c r="G77" s="207">
        <v>-30140899092</v>
      </c>
      <c r="H77" s="207">
        <v>1628708778</v>
      </c>
      <c r="I77" s="201">
        <f t="shared" si="2"/>
        <v>3098415192</v>
      </c>
      <c r="J77" s="207">
        <v>2985560</v>
      </c>
      <c r="K77" s="207"/>
      <c r="L77" s="207">
        <v>33239314284</v>
      </c>
      <c r="M77" s="207"/>
      <c r="N77" s="207">
        <v>-34733605618</v>
      </c>
      <c r="O77" s="207"/>
      <c r="P77" s="207">
        <f t="shared" si="3"/>
        <v>-1494291334</v>
      </c>
    </row>
    <row r="78" spans="1:16">
      <c r="A78" s="193" t="s">
        <v>206</v>
      </c>
      <c r="C78" s="207">
        <v>14600977</v>
      </c>
      <c r="D78" s="207"/>
      <c r="E78" s="207">
        <v>78100378490</v>
      </c>
      <c r="F78" s="207"/>
      <c r="G78" s="207">
        <v>-75943657752</v>
      </c>
      <c r="H78" s="207">
        <v>16247186233</v>
      </c>
      <c r="I78" s="201">
        <f t="shared" si="2"/>
        <v>2156720738</v>
      </c>
      <c r="J78" s="207">
        <v>14600977</v>
      </c>
      <c r="K78" s="207"/>
      <c r="L78" s="207">
        <v>78100378490</v>
      </c>
      <c r="M78" s="207"/>
      <c r="N78" s="207">
        <v>-66064827673</v>
      </c>
      <c r="O78" s="207"/>
      <c r="P78" s="207">
        <f t="shared" si="3"/>
        <v>12035550817</v>
      </c>
    </row>
    <row r="79" spans="1:16">
      <c r="A79" s="193" t="s">
        <v>347</v>
      </c>
      <c r="C79" s="207">
        <v>16304851</v>
      </c>
      <c r="D79" s="207"/>
      <c r="E79" s="207">
        <v>30681435703</v>
      </c>
      <c r="F79" s="207"/>
      <c r="G79" s="207">
        <v>-31668994737</v>
      </c>
      <c r="H79" s="207">
        <v>76223089078</v>
      </c>
      <c r="I79" s="201">
        <f t="shared" si="2"/>
        <v>-987559034</v>
      </c>
      <c r="J79" s="207">
        <v>16304851</v>
      </c>
      <c r="K79" s="207"/>
      <c r="L79" s="207">
        <v>30681435703</v>
      </c>
      <c r="M79" s="207"/>
      <c r="N79" s="207">
        <v>-30534774862</v>
      </c>
      <c r="O79" s="207"/>
      <c r="P79" s="207">
        <f t="shared" si="3"/>
        <v>146660841</v>
      </c>
    </row>
    <row r="80" spans="1:16">
      <c r="A80" s="193" t="s">
        <v>256</v>
      </c>
      <c r="C80" s="207">
        <v>3858086</v>
      </c>
      <c r="D80" s="207"/>
      <c r="E80" s="207">
        <v>29300396170</v>
      </c>
      <c r="F80" s="207"/>
      <c r="G80" s="207">
        <v>-31542200212</v>
      </c>
      <c r="H80" s="207">
        <v>38101928744</v>
      </c>
      <c r="I80" s="201">
        <f t="shared" si="2"/>
        <v>-2241804042</v>
      </c>
      <c r="J80" s="207">
        <v>3858086</v>
      </c>
      <c r="K80" s="207"/>
      <c r="L80" s="207">
        <v>29300396170</v>
      </c>
      <c r="M80" s="207"/>
      <c r="N80" s="207">
        <v>-29409098627</v>
      </c>
      <c r="O80" s="207"/>
      <c r="P80" s="207">
        <f t="shared" si="3"/>
        <v>-108702457</v>
      </c>
    </row>
    <row r="81" spans="1:16">
      <c r="A81" s="193" t="s">
        <v>378</v>
      </c>
      <c r="C81" s="207">
        <v>224576</v>
      </c>
      <c r="D81" s="207"/>
      <c r="E81" s="207">
        <v>15291924440</v>
      </c>
      <c r="F81" s="207"/>
      <c r="G81" s="207">
        <v>-15851835950</v>
      </c>
      <c r="H81" s="207">
        <v>34118692692</v>
      </c>
      <c r="I81" s="201">
        <f t="shared" si="2"/>
        <v>-559911510</v>
      </c>
      <c r="J81" s="207">
        <v>224576</v>
      </c>
      <c r="K81" s="207"/>
      <c r="L81" s="207">
        <v>15291924440</v>
      </c>
      <c r="M81" s="207"/>
      <c r="N81" s="207">
        <v>-19084252879</v>
      </c>
      <c r="O81" s="207"/>
      <c r="P81" s="207">
        <f t="shared" si="3"/>
        <v>-3792328439</v>
      </c>
    </row>
    <row r="82" spans="1:16">
      <c r="A82" s="193" t="s">
        <v>187</v>
      </c>
      <c r="C82" s="207">
        <v>1293854</v>
      </c>
      <c r="D82" s="207"/>
      <c r="E82" s="207">
        <v>38481774619</v>
      </c>
      <c r="F82" s="207"/>
      <c r="G82" s="207">
        <v>-39707292153</v>
      </c>
      <c r="H82" s="207">
        <v>18614345747</v>
      </c>
      <c r="I82" s="201">
        <f t="shared" si="2"/>
        <v>-1225517534</v>
      </c>
      <c r="J82" s="207">
        <v>1293854</v>
      </c>
      <c r="K82" s="207"/>
      <c r="L82" s="207">
        <v>38481774619</v>
      </c>
      <c r="M82" s="207"/>
      <c r="N82" s="207">
        <v>-37070057824</v>
      </c>
      <c r="O82" s="207"/>
      <c r="P82" s="207">
        <f t="shared" si="3"/>
        <v>1411716795</v>
      </c>
    </row>
    <row r="83" spans="1:16">
      <c r="A83" s="193" t="s">
        <v>227</v>
      </c>
      <c r="C83" s="207">
        <v>2657320</v>
      </c>
      <c r="D83" s="207"/>
      <c r="E83" s="207">
        <v>21184901749</v>
      </c>
      <c r="F83" s="207"/>
      <c r="G83" s="207">
        <v>-20259148056</v>
      </c>
      <c r="H83" s="207">
        <v>53129459574</v>
      </c>
      <c r="I83" s="201">
        <f t="shared" si="2"/>
        <v>925753693</v>
      </c>
      <c r="J83" s="207">
        <v>2657320</v>
      </c>
      <c r="K83" s="207"/>
      <c r="L83" s="207">
        <v>21184901749</v>
      </c>
      <c r="M83" s="207"/>
      <c r="N83" s="207">
        <v>-21305497426</v>
      </c>
      <c r="O83" s="207"/>
      <c r="P83" s="207">
        <f t="shared" si="3"/>
        <v>-120595677</v>
      </c>
    </row>
    <row r="84" spans="1:16">
      <c r="A84" s="193" t="s">
        <v>125</v>
      </c>
      <c r="C84" s="207">
        <v>710444</v>
      </c>
      <c r="D84" s="207"/>
      <c r="E84" s="207">
        <v>3201281021</v>
      </c>
      <c r="F84" s="207"/>
      <c r="G84" s="207">
        <v>-2931179813</v>
      </c>
      <c r="H84" s="207">
        <v>22199580581</v>
      </c>
      <c r="I84" s="201">
        <f t="shared" si="2"/>
        <v>270101208</v>
      </c>
      <c r="J84" s="207">
        <v>710444</v>
      </c>
      <c r="K84" s="207"/>
      <c r="L84" s="207">
        <v>3201281021</v>
      </c>
      <c r="M84" s="207"/>
      <c r="N84" s="207">
        <v>-3574732971</v>
      </c>
      <c r="O84" s="207"/>
      <c r="P84" s="207">
        <f t="shared" si="3"/>
        <v>-373451950</v>
      </c>
    </row>
    <row r="85" spans="1:16">
      <c r="A85" s="193" t="s">
        <v>102</v>
      </c>
      <c r="C85" s="199">
        <v>984499</v>
      </c>
      <c r="D85" s="207"/>
      <c r="E85" s="207">
        <v>37697260218</v>
      </c>
      <c r="F85" s="207"/>
      <c r="G85" s="207">
        <v>-36832141539</v>
      </c>
      <c r="H85" s="207">
        <v>32957632170</v>
      </c>
      <c r="I85" s="201">
        <f t="shared" si="2"/>
        <v>865118679</v>
      </c>
      <c r="J85" s="207">
        <v>984499</v>
      </c>
      <c r="K85" s="207"/>
      <c r="L85" s="207">
        <v>37697260218</v>
      </c>
      <c r="M85" s="207"/>
      <c r="N85" s="207">
        <v>-30115122483</v>
      </c>
      <c r="O85" s="207"/>
      <c r="P85" s="207">
        <f t="shared" si="3"/>
        <v>7582137735</v>
      </c>
    </row>
    <row r="86" spans="1:16">
      <c r="A86" s="193" t="s">
        <v>105</v>
      </c>
      <c r="C86" s="207">
        <v>1024303</v>
      </c>
      <c r="D86" s="207"/>
      <c r="E86" s="207">
        <v>60094659604</v>
      </c>
      <c r="F86" s="207"/>
      <c r="G86" s="207">
        <v>-63111038967</v>
      </c>
      <c r="H86" s="207">
        <v>-474518250</v>
      </c>
      <c r="I86" s="201">
        <f t="shared" si="2"/>
        <v>-3016379363</v>
      </c>
      <c r="J86" s="207">
        <v>1024303</v>
      </c>
      <c r="K86" s="207"/>
      <c r="L86" s="207">
        <v>60094659604</v>
      </c>
      <c r="M86" s="207"/>
      <c r="N86" s="207">
        <v>-62956107938</v>
      </c>
      <c r="O86" s="207"/>
      <c r="P86" s="207">
        <f t="shared" si="3"/>
        <v>-2861448334</v>
      </c>
    </row>
    <row r="87" spans="1:16">
      <c r="A87" s="193" t="s">
        <v>158</v>
      </c>
      <c r="C87" s="207">
        <v>8481543</v>
      </c>
      <c r="D87" s="207"/>
      <c r="E87" s="207">
        <v>93079099125</v>
      </c>
      <c r="F87" s="207"/>
      <c r="G87" s="207">
        <v>-89720527560</v>
      </c>
      <c r="H87" s="207">
        <v>-8908157064</v>
      </c>
      <c r="I87" s="201">
        <f t="shared" si="2"/>
        <v>3358571565</v>
      </c>
      <c r="J87" s="207">
        <v>8481543</v>
      </c>
      <c r="K87" s="207"/>
      <c r="L87" s="207">
        <v>93079099125</v>
      </c>
      <c r="M87" s="207"/>
      <c r="N87" s="207">
        <v>-86442925422</v>
      </c>
      <c r="O87" s="207"/>
      <c r="P87" s="207">
        <f t="shared" si="3"/>
        <v>6636173703</v>
      </c>
    </row>
    <row r="88" spans="1:16">
      <c r="A88" s="193" t="s">
        <v>134</v>
      </c>
      <c r="C88" s="199">
        <v>47191544</v>
      </c>
      <c r="D88" s="207"/>
      <c r="E88" s="207">
        <v>112538899601</v>
      </c>
      <c r="F88" s="207"/>
      <c r="G88" s="207">
        <v>-105534666666</v>
      </c>
      <c r="H88" s="207">
        <v>75227766970</v>
      </c>
      <c r="I88" s="201">
        <f t="shared" si="2"/>
        <v>7004232935</v>
      </c>
      <c r="J88" s="207">
        <v>47191544</v>
      </c>
      <c r="K88" s="207"/>
      <c r="L88" s="207">
        <v>112538899601</v>
      </c>
      <c r="M88" s="207"/>
      <c r="N88" s="207">
        <v>-118262713467</v>
      </c>
      <c r="O88" s="207"/>
      <c r="P88" s="207">
        <f t="shared" si="3"/>
        <v>-5723813866</v>
      </c>
    </row>
    <row r="89" spans="1:16">
      <c r="A89" s="193" t="s">
        <v>136</v>
      </c>
      <c r="C89" s="207">
        <v>3066835</v>
      </c>
      <c r="D89" s="207"/>
      <c r="E89" s="207">
        <v>37711025298</v>
      </c>
      <c r="F89" s="207"/>
      <c r="G89" s="207">
        <v>-37352759205</v>
      </c>
      <c r="H89" s="207">
        <v>11397130955</v>
      </c>
      <c r="I89" s="201">
        <f t="shared" si="2"/>
        <v>358266093</v>
      </c>
      <c r="J89" s="207">
        <v>3066835</v>
      </c>
      <c r="K89" s="207"/>
      <c r="L89" s="207">
        <v>37711025298</v>
      </c>
      <c r="M89" s="207"/>
      <c r="N89" s="207">
        <v>-40685736308</v>
      </c>
      <c r="O89" s="207"/>
      <c r="P89" s="207">
        <f t="shared" si="3"/>
        <v>-2974711010</v>
      </c>
    </row>
    <row r="90" spans="1:16">
      <c r="A90" s="193" t="s">
        <v>380</v>
      </c>
      <c r="C90" s="207">
        <v>5320066</v>
      </c>
      <c r="D90" s="207"/>
      <c r="E90" s="207">
        <v>59124441772</v>
      </c>
      <c r="F90" s="207"/>
      <c r="G90" s="207">
        <v>-50068699432</v>
      </c>
      <c r="H90" s="207">
        <v>17534944999</v>
      </c>
      <c r="I90" s="201">
        <f t="shared" si="2"/>
        <v>9055742340</v>
      </c>
      <c r="J90" s="207">
        <v>5320066</v>
      </c>
      <c r="K90" s="207"/>
      <c r="L90" s="207">
        <v>59124441772</v>
      </c>
      <c r="M90" s="207"/>
      <c r="N90" s="207">
        <v>-54152736827</v>
      </c>
      <c r="O90" s="207"/>
      <c r="P90" s="207">
        <f t="shared" si="3"/>
        <v>4971704945</v>
      </c>
    </row>
    <row r="91" spans="1:16">
      <c r="A91" s="193" t="s">
        <v>138</v>
      </c>
      <c r="C91" s="207">
        <v>1627589</v>
      </c>
      <c r="D91" s="207"/>
      <c r="E91" s="207">
        <v>49087233013</v>
      </c>
      <c r="F91" s="207"/>
      <c r="G91" s="207">
        <v>-48742010857</v>
      </c>
      <c r="H91" s="207">
        <v>66200943424</v>
      </c>
      <c r="I91" s="201">
        <f t="shared" si="2"/>
        <v>345222156</v>
      </c>
      <c r="J91" s="207">
        <v>1627589</v>
      </c>
      <c r="K91" s="207"/>
      <c r="L91" s="207">
        <v>49087233013</v>
      </c>
      <c r="M91" s="207"/>
      <c r="N91" s="207">
        <v>-51102341073</v>
      </c>
      <c r="O91" s="207"/>
      <c r="P91" s="207">
        <f t="shared" si="3"/>
        <v>-2015108060</v>
      </c>
    </row>
    <row r="92" spans="1:16">
      <c r="A92" s="193" t="s">
        <v>399</v>
      </c>
      <c r="C92" s="207">
        <v>11233811</v>
      </c>
      <c r="D92" s="207"/>
      <c r="E92" s="207">
        <v>32964894925</v>
      </c>
      <c r="F92" s="207"/>
      <c r="G92" s="207">
        <v>-28347030164</v>
      </c>
      <c r="H92" s="207">
        <v>17907796931</v>
      </c>
      <c r="I92" s="201">
        <f t="shared" si="2"/>
        <v>4617864761</v>
      </c>
      <c r="J92" s="207">
        <v>11233811</v>
      </c>
      <c r="K92" s="207"/>
      <c r="L92" s="207">
        <v>32964894925</v>
      </c>
      <c r="M92" s="207"/>
      <c r="N92" s="207">
        <v>-32896983598</v>
      </c>
      <c r="O92" s="207"/>
      <c r="P92" s="207">
        <f t="shared" si="3"/>
        <v>67911327</v>
      </c>
    </row>
    <row r="93" spans="1:16">
      <c r="A93" s="193" t="s">
        <v>169</v>
      </c>
      <c r="C93" s="207">
        <v>3576634</v>
      </c>
      <c r="D93" s="207"/>
      <c r="E93" s="207">
        <v>24176400591</v>
      </c>
      <c r="F93" s="207"/>
      <c r="G93" s="207">
        <v>-22755969561</v>
      </c>
      <c r="H93" s="207">
        <v>3609538246</v>
      </c>
      <c r="I93" s="201">
        <f t="shared" si="2"/>
        <v>1420431030</v>
      </c>
      <c r="J93" s="207">
        <v>3576634</v>
      </c>
      <c r="K93" s="207"/>
      <c r="L93" s="207">
        <v>24176400591</v>
      </c>
      <c r="M93" s="207"/>
      <c r="N93" s="207">
        <v>-24899608131</v>
      </c>
      <c r="O93" s="207"/>
      <c r="P93" s="207">
        <f t="shared" si="3"/>
        <v>-723207540</v>
      </c>
    </row>
    <row r="94" spans="1:16">
      <c r="A94" s="193" t="s">
        <v>160</v>
      </c>
      <c r="C94" s="207">
        <v>1798600</v>
      </c>
      <c r="D94" s="207"/>
      <c r="E94" s="13">
        <v>17771709403</v>
      </c>
      <c r="F94" s="207"/>
      <c r="G94" s="207">
        <v>-21224707745</v>
      </c>
      <c r="H94" s="207">
        <v>-2936718346</v>
      </c>
      <c r="I94" s="201">
        <f t="shared" si="2"/>
        <v>-3452998342</v>
      </c>
      <c r="J94" s="207">
        <v>1798600</v>
      </c>
      <c r="K94" s="207"/>
      <c r="L94" s="207">
        <v>17771709403</v>
      </c>
      <c r="M94" s="207"/>
      <c r="N94" s="207">
        <v>-13807473690</v>
      </c>
      <c r="O94" s="207"/>
      <c r="P94" s="207">
        <f t="shared" si="3"/>
        <v>3964235713</v>
      </c>
    </row>
    <row r="95" spans="1:16">
      <c r="A95" s="193" t="s">
        <v>300</v>
      </c>
      <c r="C95" s="207">
        <v>10217271</v>
      </c>
      <c r="D95" s="207"/>
      <c r="E95" s="207">
        <v>34917972184</v>
      </c>
      <c r="F95" s="207"/>
      <c r="G95" s="207">
        <v>-33462000290</v>
      </c>
      <c r="H95" s="207">
        <v>45575386664</v>
      </c>
      <c r="I95" s="201">
        <f t="shared" si="2"/>
        <v>1455971894</v>
      </c>
      <c r="J95" s="207">
        <v>10217271</v>
      </c>
      <c r="K95" s="207"/>
      <c r="L95" s="207">
        <v>34917972184</v>
      </c>
      <c r="M95" s="207"/>
      <c r="N95" s="207">
        <v>-39028742943</v>
      </c>
      <c r="O95" s="207"/>
      <c r="P95" s="207">
        <f t="shared" si="3"/>
        <v>-4110770759</v>
      </c>
    </row>
    <row r="96" spans="1:16">
      <c r="A96" s="193" t="s">
        <v>369</v>
      </c>
      <c r="C96" s="207">
        <v>10121417</v>
      </c>
      <c r="D96" s="207"/>
      <c r="E96" s="207">
        <v>82199959631</v>
      </c>
      <c r="F96" s="207"/>
      <c r="G96" s="207">
        <v>-83225166492</v>
      </c>
      <c r="H96" s="207">
        <v>28245709513</v>
      </c>
      <c r="I96" s="201">
        <f t="shared" si="2"/>
        <v>-1025206861</v>
      </c>
      <c r="J96" s="207">
        <v>10121417</v>
      </c>
      <c r="K96" s="207"/>
      <c r="L96" s="207">
        <v>82199959631</v>
      </c>
      <c r="M96" s="207"/>
      <c r="N96" s="207">
        <v>-85405872624</v>
      </c>
      <c r="O96" s="207"/>
      <c r="P96" s="207">
        <f t="shared" si="3"/>
        <v>-3205912993</v>
      </c>
    </row>
    <row r="97" spans="1:16">
      <c r="A97" s="193" t="s">
        <v>175</v>
      </c>
      <c r="C97" s="207">
        <v>34459313</v>
      </c>
      <c r="D97" s="207"/>
      <c r="E97" s="207">
        <v>37782470941</v>
      </c>
      <c r="F97" s="207"/>
      <c r="G97" s="207">
        <v>-35575974681</v>
      </c>
      <c r="H97" s="207">
        <v>8010220611</v>
      </c>
      <c r="I97" s="201">
        <f t="shared" si="2"/>
        <v>2206496260</v>
      </c>
      <c r="J97" s="207">
        <v>34459313</v>
      </c>
      <c r="K97" s="207"/>
      <c r="L97" s="207">
        <v>37782470941</v>
      </c>
      <c r="M97" s="207"/>
      <c r="N97" s="207">
        <v>-49289515196</v>
      </c>
      <c r="O97" s="207"/>
      <c r="P97" s="207">
        <f t="shared" si="3"/>
        <v>-11507044255</v>
      </c>
    </row>
    <row r="98" spans="1:16">
      <c r="A98" s="193" t="s">
        <v>163</v>
      </c>
      <c r="C98" s="207">
        <v>1491582</v>
      </c>
      <c r="D98" s="207"/>
      <c r="E98" s="207">
        <v>6438070250</v>
      </c>
      <c r="F98" s="207"/>
      <c r="G98" s="207">
        <v>-6307097474</v>
      </c>
      <c r="H98" s="207">
        <v>34249130197</v>
      </c>
      <c r="I98" s="201">
        <f t="shared" si="2"/>
        <v>130972776</v>
      </c>
      <c r="J98" s="207">
        <v>1491582</v>
      </c>
      <c r="K98" s="207"/>
      <c r="L98" s="207">
        <v>6438070250</v>
      </c>
      <c r="M98" s="207"/>
      <c r="N98" s="207">
        <v>-8859912794</v>
      </c>
      <c r="O98" s="207"/>
      <c r="P98" s="207">
        <f t="shared" si="3"/>
        <v>-2421842544</v>
      </c>
    </row>
    <row r="99" spans="1:16">
      <c r="A99" s="193" t="s">
        <v>286</v>
      </c>
      <c r="C99" s="207">
        <v>1320713</v>
      </c>
      <c r="D99" s="207"/>
      <c r="E99" s="207">
        <v>47000200327</v>
      </c>
      <c r="F99" s="207"/>
      <c r="G99" s="207">
        <v>-39803192630</v>
      </c>
      <c r="H99" s="207">
        <v>49715010341</v>
      </c>
      <c r="I99" s="201">
        <f t="shared" si="2"/>
        <v>7197007697</v>
      </c>
      <c r="J99" s="207">
        <v>1320713</v>
      </c>
      <c r="K99" s="207"/>
      <c r="L99" s="207">
        <v>47000200327</v>
      </c>
      <c r="M99" s="207"/>
      <c r="N99" s="207">
        <v>-36685709298</v>
      </c>
      <c r="O99" s="207"/>
      <c r="P99" s="207">
        <f t="shared" si="3"/>
        <v>10314491029</v>
      </c>
    </row>
    <row r="100" spans="1:16">
      <c r="A100" s="193" t="s">
        <v>373</v>
      </c>
      <c r="C100" s="207">
        <v>1497806</v>
      </c>
      <c r="D100" s="207"/>
      <c r="E100" s="207">
        <v>14129604579</v>
      </c>
      <c r="F100" s="207"/>
      <c r="G100" s="207">
        <v>-18660710747</v>
      </c>
      <c r="H100" s="207">
        <v>54976833452</v>
      </c>
      <c r="I100" s="201">
        <f t="shared" si="2"/>
        <v>-4531106168</v>
      </c>
      <c r="J100" s="207">
        <v>1497806</v>
      </c>
      <c r="K100" s="207"/>
      <c r="L100" s="207">
        <v>14129604579</v>
      </c>
      <c r="M100" s="207"/>
      <c r="N100" s="207">
        <v>-13275742788</v>
      </c>
      <c r="O100" s="207"/>
      <c r="P100" s="207">
        <f t="shared" si="3"/>
        <v>853861791</v>
      </c>
    </row>
    <row r="101" spans="1:16">
      <c r="A101" s="193" t="s">
        <v>412</v>
      </c>
      <c r="C101" s="207">
        <v>14800735</v>
      </c>
      <c r="D101" s="207"/>
      <c r="E101" s="207">
        <v>33677303068</v>
      </c>
      <c r="F101" s="207"/>
      <c r="G101" s="207">
        <v>-25642761423</v>
      </c>
      <c r="H101" s="207">
        <v>109721513739</v>
      </c>
      <c r="I101" s="201">
        <f t="shared" si="2"/>
        <v>8034541645</v>
      </c>
      <c r="J101" s="207">
        <v>14800735</v>
      </c>
      <c r="K101" s="207"/>
      <c r="L101" s="207">
        <v>33677303068</v>
      </c>
      <c r="M101" s="207"/>
      <c r="N101" s="207">
        <v>-30438987164</v>
      </c>
      <c r="O101" s="207"/>
      <c r="P101" s="207">
        <f t="shared" si="3"/>
        <v>3238315904</v>
      </c>
    </row>
    <row r="102" spans="1:16">
      <c r="A102" s="193" t="s">
        <v>235</v>
      </c>
      <c r="C102" s="207">
        <v>11552131</v>
      </c>
      <c r="D102" s="207"/>
      <c r="E102" s="207">
        <v>49608269947</v>
      </c>
      <c r="F102" s="207"/>
      <c r="G102" s="207">
        <v>-48706400195</v>
      </c>
      <c r="H102" s="207">
        <v>39542164645</v>
      </c>
      <c r="I102" s="201">
        <f t="shared" si="2"/>
        <v>901869752</v>
      </c>
      <c r="J102" s="207">
        <v>11552131</v>
      </c>
      <c r="K102" s="207"/>
      <c r="L102" s="207">
        <v>49608269947</v>
      </c>
      <c r="M102" s="207"/>
      <c r="N102" s="207">
        <v>-61273953619</v>
      </c>
      <c r="O102" s="207"/>
      <c r="P102" s="207">
        <f t="shared" si="3"/>
        <v>-11665683672</v>
      </c>
    </row>
    <row r="103" spans="1:16">
      <c r="A103" s="193" t="s">
        <v>194</v>
      </c>
      <c r="C103" s="207">
        <v>4056293</v>
      </c>
      <c r="D103" s="207"/>
      <c r="E103" s="207">
        <v>27620282691</v>
      </c>
      <c r="F103" s="207"/>
      <c r="G103" s="207">
        <v>-22549068519</v>
      </c>
      <c r="H103" s="207">
        <v>52765841063</v>
      </c>
      <c r="I103" s="201">
        <f t="shared" si="2"/>
        <v>5071214172</v>
      </c>
      <c r="J103" s="207">
        <v>4056293</v>
      </c>
      <c r="K103" s="207"/>
      <c r="L103" s="207">
        <v>27620282691</v>
      </c>
      <c r="M103" s="207"/>
      <c r="N103" s="207">
        <v>-22585745923</v>
      </c>
      <c r="O103" s="207"/>
      <c r="P103" s="207">
        <f t="shared" si="3"/>
        <v>5034536768</v>
      </c>
    </row>
    <row r="104" spans="1:16">
      <c r="A104" s="193" t="s">
        <v>225</v>
      </c>
      <c r="C104" s="207">
        <v>1005027</v>
      </c>
      <c r="D104" s="207"/>
      <c r="E104" s="207">
        <v>11149365519</v>
      </c>
      <c r="F104" s="207"/>
      <c r="G104" s="207">
        <v>-7470642088</v>
      </c>
      <c r="H104" s="207">
        <v>54748745744</v>
      </c>
      <c r="I104" s="201">
        <f t="shared" si="2"/>
        <v>3678723431</v>
      </c>
      <c r="J104" s="207">
        <v>1005027</v>
      </c>
      <c r="K104" s="207"/>
      <c r="L104" s="207">
        <v>11149365519</v>
      </c>
      <c r="M104" s="207"/>
      <c r="N104" s="207">
        <v>-7300539382</v>
      </c>
      <c r="O104" s="207"/>
      <c r="P104" s="207">
        <f t="shared" si="3"/>
        <v>3848826137</v>
      </c>
    </row>
    <row r="105" spans="1:16">
      <c r="A105" s="193" t="s">
        <v>271</v>
      </c>
      <c r="C105" s="207">
        <v>6231684</v>
      </c>
      <c r="D105" s="207"/>
      <c r="E105" s="207">
        <v>28389876920</v>
      </c>
      <c r="F105" s="207"/>
      <c r="G105" s="207">
        <v>-31447571097</v>
      </c>
      <c r="H105" s="207">
        <v>70006835596</v>
      </c>
      <c r="I105" s="201">
        <f t="shared" si="2"/>
        <v>-3057694177</v>
      </c>
      <c r="J105" s="207">
        <v>6231684</v>
      </c>
      <c r="K105" s="207"/>
      <c r="L105" s="207">
        <v>28389876920</v>
      </c>
      <c r="M105" s="207"/>
      <c r="N105" s="207">
        <v>-27433623776</v>
      </c>
      <c r="O105" s="207"/>
      <c r="P105" s="207">
        <f t="shared" si="3"/>
        <v>956253144</v>
      </c>
    </row>
    <row r="106" spans="1:16">
      <c r="A106" s="193" t="s">
        <v>174</v>
      </c>
      <c r="C106" s="199">
        <v>2371902</v>
      </c>
      <c r="D106" s="207"/>
      <c r="E106" s="207">
        <v>10395492512</v>
      </c>
      <c r="F106" s="207"/>
      <c r="G106" s="207">
        <v>-10092721696</v>
      </c>
      <c r="H106" s="207">
        <v>64499360964</v>
      </c>
      <c r="I106" s="201">
        <f t="shared" si="2"/>
        <v>302770816</v>
      </c>
      <c r="J106" s="207">
        <v>2371902</v>
      </c>
      <c r="K106" s="207"/>
      <c r="L106" s="207">
        <v>10395492512</v>
      </c>
      <c r="M106" s="207"/>
      <c r="N106" s="207">
        <v>-16288119221</v>
      </c>
      <c r="O106" s="207"/>
      <c r="P106" s="207">
        <f t="shared" si="3"/>
        <v>-5892626709</v>
      </c>
    </row>
    <row r="107" spans="1:16">
      <c r="A107" s="193" t="s">
        <v>161</v>
      </c>
      <c r="C107" s="199">
        <v>16258126</v>
      </c>
      <c r="D107" s="207"/>
      <c r="E107" s="207">
        <v>27296587967</v>
      </c>
      <c r="F107" s="207"/>
      <c r="G107" s="207">
        <v>-26520705881</v>
      </c>
      <c r="H107" s="207">
        <v>-1011790411</v>
      </c>
      <c r="I107" s="201">
        <f t="shared" si="2"/>
        <v>775882086</v>
      </c>
      <c r="J107" s="207">
        <v>16258126</v>
      </c>
      <c r="K107" s="207"/>
      <c r="L107" s="207">
        <v>27296587967</v>
      </c>
      <c r="M107" s="207"/>
      <c r="N107" s="207">
        <v>-35606243965</v>
      </c>
      <c r="O107" s="207"/>
      <c r="P107" s="207">
        <f t="shared" si="3"/>
        <v>-8309655998</v>
      </c>
    </row>
    <row r="108" spans="1:16">
      <c r="A108" s="193" t="s">
        <v>291</v>
      </c>
      <c r="C108" s="199">
        <v>10525323</v>
      </c>
      <c r="D108" s="207"/>
      <c r="E108" s="13">
        <v>35217439208</v>
      </c>
      <c r="F108" s="207"/>
      <c r="G108" s="207">
        <v>-37474316220</v>
      </c>
      <c r="H108" s="207">
        <v>32613765873</v>
      </c>
      <c r="I108" s="201">
        <f t="shared" si="2"/>
        <v>-2256877012</v>
      </c>
      <c r="J108" s="207">
        <v>10525323</v>
      </c>
      <c r="K108" s="207"/>
      <c r="L108" s="207">
        <v>35217439208</v>
      </c>
      <c r="M108" s="207"/>
      <c r="N108" s="207">
        <v>-44198896179</v>
      </c>
      <c r="O108" s="207"/>
      <c r="P108" s="207">
        <f t="shared" si="3"/>
        <v>-8981456971</v>
      </c>
    </row>
    <row r="109" spans="1:16">
      <c r="A109" s="193" t="s">
        <v>449</v>
      </c>
      <c r="C109" s="207">
        <v>414637</v>
      </c>
      <c r="D109" s="207"/>
      <c r="E109" s="207">
        <v>17228702236</v>
      </c>
      <c r="F109" s="207"/>
      <c r="G109" s="207">
        <v>-17688133461</v>
      </c>
      <c r="H109" s="207">
        <v>54366514467</v>
      </c>
      <c r="I109" s="201">
        <f t="shared" si="2"/>
        <v>-459431225</v>
      </c>
      <c r="J109" s="207">
        <v>414637</v>
      </c>
      <c r="K109" s="207"/>
      <c r="L109" s="207">
        <v>17228702236</v>
      </c>
      <c r="M109" s="207"/>
      <c r="N109" s="207">
        <v>-17688133461</v>
      </c>
      <c r="O109" s="207"/>
      <c r="P109" s="207">
        <f t="shared" si="3"/>
        <v>-459431225</v>
      </c>
    </row>
    <row r="110" spans="1:16">
      <c r="A110" s="193" t="s">
        <v>126</v>
      </c>
      <c r="C110" s="207">
        <v>22899949</v>
      </c>
      <c r="D110" s="207"/>
      <c r="E110" s="207">
        <v>41680324272</v>
      </c>
      <c r="F110" s="207"/>
      <c r="G110" s="207">
        <v>-37825066332</v>
      </c>
      <c r="H110" s="207">
        <v>36511407202</v>
      </c>
      <c r="I110" s="201">
        <f t="shared" si="2"/>
        <v>3855257940</v>
      </c>
      <c r="J110" s="207">
        <v>22899949</v>
      </c>
      <c r="K110" s="207"/>
      <c r="L110" s="207">
        <v>41680324272</v>
      </c>
      <c r="M110" s="207"/>
      <c r="N110" s="207">
        <v>-45190546622</v>
      </c>
      <c r="O110" s="207"/>
      <c r="P110" s="207">
        <f t="shared" si="3"/>
        <v>-3510222350</v>
      </c>
    </row>
    <row r="111" spans="1:16">
      <c r="A111" s="193" t="s">
        <v>221</v>
      </c>
      <c r="C111" s="207">
        <v>3631824</v>
      </c>
      <c r="D111" s="207"/>
      <c r="E111" s="207">
        <v>36318759355</v>
      </c>
      <c r="F111" s="207"/>
      <c r="G111" s="207">
        <v>-34558588882</v>
      </c>
      <c r="H111" s="207">
        <v>22937075507</v>
      </c>
      <c r="I111" s="201">
        <f t="shared" si="2"/>
        <v>1760170473</v>
      </c>
      <c r="J111" s="207">
        <v>3631824</v>
      </c>
      <c r="K111" s="207"/>
      <c r="L111" s="207">
        <v>36318759355</v>
      </c>
      <c r="M111" s="207"/>
      <c r="N111" s="207">
        <v>-45330914610</v>
      </c>
      <c r="O111" s="207"/>
      <c r="P111" s="207">
        <f t="shared" si="3"/>
        <v>-9012155255</v>
      </c>
    </row>
    <row r="112" spans="1:16">
      <c r="A112" s="193" t="s">
        <v>220</v>
      </c>
      <c r="C112" s="207">
        <v>8532861</v>
      </c>
      <c r="D112" s="207"/>
      <c r="E112" s="207">
        <v>42304489074</v>
      </c>
      <c r="F112" s="207"/>
      <c r="G112" s="207">
        <v>-44698532167</v>
      </c>
      <c r="H112" s="207">
        <v>61876173913</v>
      </c>
      <c r="I112" s="201">
        <f t="shared" si="2"/>
        <v>-2394043093</v>
      </c>
      <c r="J112" s="207">
        <v>8532861</v>
      </c>
      <c r="K112" s="207"/>
      <c r="L112" s="207">
        <v>42304489074</v>
      </c>
      <c r="M112" s="207"/>
      <c r="N112" s="207">
        <v>-49242367429</v>
      </c>
      <c r="O112" s="207"/>
      <c r="P112" s="207">
        <f t="shared" si="3"/>
        <v>-6937878355</v>
      </c>
    </row>
    <row r="113" spans="1:16">
      <c r="A113" s="193" t="s">
        <v>195</v>
      </c>
      <c r="C113" s="207">
        <v>12055145</v>
      </c>
      <c r="D113" s="207"/>
      <c r="E113" s="207">
        <v>55243551853</v>
      </c>
      <c r="F113" s="207"/>
      <c r="G113" s="207">
        <v>-57647706496</v>
      </c>
      <c r="H113" s="207">
        <v>44319115398</v>
      </c>
      <c r="I113" s="201">
        <f t="shared" si="2"/>
        <v>-2404154643</v>
      </c>
      <c r="J113" s="207">
        <v>12055145</v>
      </c>
      <c r="K113" s="207"/>
      <c r="L113" s="207">
        <v>55243551853</v>
      </c>
      <c r="M113" s="207"/>
      <c r="N113" s="207">
        <v>-62212414735</v>
      </c>
      <c r="O113" s="207"/>
      <c r="P113" s="207">
        <f t="shared" si="3"/>
        <v>-6968862882</v>
      </c>
    </row>
    <row r="114" spans="1:16">
      <c r="A114" s="193" t="s">
        <v>118</v>
      </c>
      <c r="C114" s="207">
        <v>1304603</v>
      </c>
      <c r="D114" s="207"/>
      <c r="E114" s="207">
        <v>19828692963</v>
      </c>
      <c r="F114" s="207"/>
      <c r="G114" s="207">
        <v>-19502817883</v>
      </c>
      <c r="H114" s="207">
        <v>49640748851</v>
      </c>
      <c r="I114" s="201">
        <f t="shared" si="2"/>
        <v>325875080</v>
      </c>
      <c r="J114" s="207">
        <v>1304603</v>
      </c>
      <c r="K114" s="207"/>
      <c r="L114" s="207">
        <v>19828692963</v>
      </c>
      <c r="M114" s="207"/>
      <c r="N114" s="207">
        <v>-16369126838</v>
      </c>
      <c r="O114" s="207"/>
      <c r="P114" s="207">
        <f t="shared" si="3"/>
        <v>3459566125</v>
      </c>
    </row>
    <row r="115" spans="1:16">
      <c r="A115" s="193" t="s">
        <v>119</v>
      </c>
      <c r="C115" s="207">
        <v>994980</v>
      </c>
      <c r="D115" s="207"/>
      <c r="E115" s="207">
        <v>21235115390</v>
      </c>
      <c r="F115" s="207"/>
      <c r="G115" s="207">
        <v>-19998396746</v>
      </c>
      <c r="H115" s="207">
        <v>58045099</v>
      </c>
      <c r="I115" s="201">
        <f t="shared" si="2"/>
        <v>1236718644</v>
      </c>
      <c r="J115" s="207">
        <v>994980</v>
      </c>
      <c r="K115" s="207"/>
      <c r="L115" s="207">
        <v>21235115390</v>
      </c>
      <c r="M115" s="207"/>
      <c r="N115" s="207">
        <v>-11997342906</v>
      </c>
      <c r="O115" s="207"/>
      <c r="P115" s="207">
        <f t="shared" si="3"/>
        <v>9237772484</v>
      </c>
    </row>
    <row r="116" spans="1:16">
      <c r="A116" s="193" t="s">
        <v>178</v>
      </c>
      <c r="C116" s="207">
        <v>5417290</v>
      </c>
      <c r="D116" s="207"/>
      <c r="E116" s="207">
        <v>121433038161</v>
      </c>
      <c r="F116" s="207"/>
      <c r="G116" s="207">
        <v>-137431123529</v>
      </c>
      <c r="H116" s="207">
        <v>89709792918</v>
      </c>
      <c r="I116" s="201">
        <f t="shared" si="2"/>
        <v>-15998085368</v>
      </c>
      <c r="J116" s="207">
        <v>5417290</v>
      </c>
      <c r="K116" s="207"/>
      <c r="L116" s="207">
        <v>121433038161</v>
      </c>
      <c r="M116" s="207"/>
      <c r="N116" s="207">
        <v>-133791762310</v>
      </c>
      <c r="O116" s="207"/>
      <c r="P116" s="207">
        <f t="shared" si="3"/>
        <v>-12358724149</v>
      </c>
    </row>
    <row r="117" spans="1:16">
      <c r="A117" s="193" t="s">
        <v>453</v>
      </c>
      <c r="C117" s="199">
        <v>8722168</v>
      </c>
      <c r="D117" s="207"/>
      <c r="E117" s="13">
        <v>19748950844</v>
      </c>
      <c r="F117" s="207"/>
      <c r="G117" s="207">
        <v>-25692774925</v>
      </c>
      <c r="H117" s="207">
        <v>13549642476</v>
      </c>
      <c r="I117" s="201">
        <f t="shared" si="2"/>
        <v>-5943824081</v>
      </c>
      <c r="J117" s="207">
        <v>8722168</v>
      </c>
      <c r="K117" s="207"/>
      <c r="L117" s="207">
        <v>19748950844</v>
      </c>
      <c r="M117" s="207"/>
      <c r="N117" s="207">
        <v>-25692774925</v>
      </c>
      <c r="O117" s="207"/>
      <c r="P117" s="207">
        <f t="shared" si="3"/>
        <v>-5943824081</v>
      </c>
    </row>
    <row r="118" spans="1:16">
      <c r="A118" s="193" t="s">
        <v>346</v>
      </c>
      <c r="C118" s="207">
        <v>5991124</v>
      </c>
      <c r="D118" s="207"/>
      <c r="E118" s="207">
        <v>106364815869</v>
      </c>
      <c r="F118" s="207"/>
      <c r="G118" s="207">
        <v>-106356904609</v>
      </c>
      <c r="H118" s="207">
        <v>27599151449</v>
      </c>
      <c r="I118" s="201">
        <f t="shared" si="2"/>
        <v>7911260</v>
      </c>
      <c r="J118" s="207">
        <v>5991124</v>
      </c>
      <c r="K118" s="207"/>
      <c r="L118" s="207">
        <v>106364815869</v>
      </c>
      <c r="M118" s="207"/>
      <c r="N118" s="207">
        <v>-121718667129</v>
      </c>
      <c r="O118" s="207"/>
      <c r="P118" s="207">
        <f t="shared" si="3"/>
        <v>-15353851260</v>
      </c>
    </row>
    <row r="119" spans="1:16">
      <c r="A119" s="193" t="s">
        <v>98</v>
      </c>
      <c r="C119" s="207">
        <v>5432123</v>
      </c>
      <c r="D119" s="207"/>
      <c r="E119" s="207">
        <v>30400884521</v>
      </c>
      <c r="F119" s="207"/>
      <c r="G119" s="207">
        <v>-33957743776</v>
      </c>
      <c r="H119" s="207">
        <v>44850795263</v>
      </c>
      <c r="I119" s="201">
        <f t="shared" si="2"/>
        <v>-3556859255</v>
      </c>
      <c r="J119" s="207">
        <v>5432123</v>
      </c>
      <c r="K119" s="207"/>
      <c r="L119" s="207">
        <v>30400884521</v>
      </c>
      <c r="M119" s="207"/>
      <c r="N119" s="207">
        <v>-34395215445</v>
      </c>
      <c r="O119" s="207"/>
      <c r="P119" s="207">
        <f t="shared" si="3"/>
        <v>-3994330924</v>
      </c>
    </row>
    <row r="120" spans="1:16">
      <c r="A120" s="193" t="s">
        <v>420</v>
      </c>
      <c r="C120" s="207">
        <v>418517</v>
      </c>
      <c r="D120" s="207"/>
      <c r="E120" s="207">
        <v>34625912551</v>
      </c>
      <c r="F120" s="207"/>
      <c r="G120" s="207">
        <v>-34263260137</v>
      </c>
      <c r="H120" s="207">
        <v>45229195202</v>
      </c>
      <c r="I120" s="201">
        <f t="shared" si="2"/>
        <v>362652414</v>
      </c>
      <c r="J120" s="207">
        <v>418517</v>
      </c>
      <c r="K120" s="207"/>
      <c r="L120" s="207">
        <v>34625912551</v>
      </c>
      <c r="M120" s="207"/>
      <c r="N120" s="207">
        <v>-34567205528</v>
      </c>
      <c r="O120" s="207"/>
      <c r="P120" s="207">
        <f t="shared" si="3"/>
        <v>58707023</v>
      </c>
    </row>
    <row r="121" spans="1:16">
      <c r="A121" s="193" t="s">
        <v>451</v>
      </c>
      <c r="C121" s="207">
        <v>761303</v>
      </c>
      <c r="D121" s="207"/>
      <c r="E121" s="207">
        <v>8188286539</v>
      </c>
      <c r="F121" s="207"/>
      <c r="G121" s="207">
        <v>-8557079787</v>
      </c>
      <c r="H121" s="207">
        <v>27769625896</v>
      </c>
      <c r="I121" s="201">
        <f t="shared" si="2"/>
        <v>-368793248</v>
      </c>
      <c r="J121" s="207">
        <v>761303</v>
      </c>
      <c r="K121" s="207"/>
      <c r="L121" s="207">
        <v>8188286539</v>
      </c>
      <c r="M121" s="207"/>
      <c r="N121" s="207">
        <v>-8557079787</v>
      </c>
      <c r="O121" s="207"/>
      <c r="P121" s="207">
        <f t="shared" si="3"/>
        <v>-368793248</v>
      </c>
    </row>
    <row r="122" spans="1:16">
      <c r="A122" s="193" t="s">
        <v>272</v>
      </c>
      <c r="C122" s="207">
        <v>2513254</v>
      </c>
      <c r="D122" s="207"/>
      <c r="E122" s="207">
        <v>29030247615</v>
      </c>
      <c r="F122" s="207"/>
      <c r="G122" s="207">
        <v>-28560038875</v>
      </c>
      <c r="H122" s="207">
        <v>71572261380</v>
      </c>
      <c r="I122" s="201">
        <f t="shared" si="2"/>
        <v>470208740</v>
      </c>
      <c r="J122" s="207">
        <v>2513254</v>
      </c>
      <c r="K122" s="207"/>
      <c r="L122" s="207">
        <v>29030247615</v>
      </c>
      <c r="M122" s="207"/>
      <c r="N122" s="207">
        <v>-36076903679</v>
      </c>
      <c r="O122" s="207"/>
      <c r="P122" s="207">
        <f t="shared" si="3"/>
        <v>-7046656064</v>
      </c>
    </row>
    <row r="123" spans="1:16">
      <c r="A123" s="193" t="s">
        <v>366</v>
      </c>
      <c r="C123" s="207">
        <v>4943200</v>
      </c>
      <c r="D123" s="207"/>
      <c r="E123" s="207">
        <v>36656858184</v>
      </c>
      <c r="F123" s="207"/>
      <c r="G123" s="207">
        <v>-33202844977</v>
      </c>
      <c r="H123" s="207">
        <v>2461912575</v>
      </c>
      <c r="I123" s="201">
        <f t="shared" si="2"/>
        <v>3454013207</v>
      </c>
      <c r="J123" s="207">
        <v>4943200</v>
      </c>
      <c r="K123" s="207"/>
      <c r="L123" s="207">
        <v>36656858184</v>
      </c>
      <c r="M123" s="207"/>
      <c r="N123" s="207">
        <v>-35699158289</v>
      </c>
      <c r="O123" s="207"/>
      <c r="P123" s="207">
        <f t="shared" si="3"/>
        <v>957699895</v>
      </c>
    </row>
    <row r="124" spans="1:16">
      <c r="A124" s="193" t="s">
        <v>213</v>
      </c>
      <c r="C124" s="207">
        <v>5702006</v>
      </c>
      <c r="D124" s="207"/>
      <c r="E124" s="207">
        <v>40300042152</v>
      </c>
      <c r="F124" s="207"/>
      <c r="G124" s="207">
        <v>-42075864971</v>
      </c>
      <c r="H124" s="207">
        <v>6282212367</v>
      </c>
      <c r="I124" s="201">
        <f t="shared" si="2"/>
        <v>-1775822819</v>
      </c>
      <c r="J124" s="207">
        <v>5702006</v>
      </c>
      <c r="K124" s="207"/>
      <c r="L124" s="207">
        <v>40300042152</v>
      </c>
      <c r="M124" s="207"/>
      <c r="N124" s="207">
        <v>-47982202653</v>
      </c>
      <c r="O124" s="207"/>
      <c r="P124" s="207">
        <f t="shared" si="3"/>
        <v>-7682160501</v>
      </c>
    </row>
    <row r="125" spans="1:16">
      <c r="A125" s="193" t="s">
        <v>350</v>
      </c>
      <c r="C125" s="207">
        <v>572527</v>
      </c>
      <c r="D125" s="207"/>
      <c r="E125" s="207">
        <v>25581964876</v>
      </c>
      <c r="F125" s="207"/>
      <c r="G125" s="207">
        <v>-25510661363</v>
      </c>
      <c r="H125" s="207">
        <v>231034288945</v>
      </c>
      <c r="I125" s="201">
        <f t="shared" si="2"/>
        <v>71303513</v>
      </c>
      <c r="J125" s="207">
        <v>572527</v>
      </c>
      <c r="K125" s="207"/>
      <c r="L125" s="207">
        <v>25581964876</v>
      </c>
      <c r="M125" s="207"/>
      <c r="N125" s="207">
        <v>-27474816974</v>
      </c>
      <c r="O125" s="207"/>
      <c r="P125" s="207">
        <f t="shared" si="3"/>
        <v>-1892852098</v>
      </c>
    </row>
    <row r="126" spans="1:16">
      <c r="A126" s="193" t="s">
        <v>147</v>
      </c>
      <c r="C126" s="207">
        <v>6560402</v>
      </c>
      <c r="D126" s="207"/>
      <c r="E126" s="207">
        <v>57127180251</v>
      </c>
      <c r="F126" s="207"/>
      <c r="G126" s="207">
        <v>-56099157381</v>
      </c>
      <c r="H126" s="207">
        <v>15011006752</v>
      </c>
      <c r="I126" s="201">
        <f t="shared" si="2"/>
        <v>1028022870</v>
      </c>
      <c r="J126" s="207">
        <v>6560402</v>
      </c>
      <c r="K126" s="207"/>
      <c r="L126" s="207">
        <v>57127180251</v>
      </c>
      <c r="M126" s="207"/>
      <c r="N126" s="207">
        <v>-56162386839</v>
      </c>
      <c r="O126" s="207"/>
      <c r="P126" s="207">
        <f t="shared" si="3"/>
        <v>964793412</v>
      </c>
    </row>
    <row r="127" spans="1:16">
      <c r="A127" s="193" t="s">
        <v>127</v>
      </c>
      <c r="C127" s="207">
        <v>2213752</v>
      </c>
      <c r="D127" s="207"/>
      <c r="E127" s="207">
        <v>35363323427</v>
      </c>
      <c r="F127" s="207"/>
      <c r="G127" s="207">
        <v>-33597078726</v>
      </c>
      <c r="H127" s="207">
        <v>60729936770</v>
      </c>
      <c r="I127" s="201">
        <f t="shared" si="2"/>
        <v>1766244701</v>
      </c>
      <c r="J127" s="207">
        <v>2213752</v>
      </c>
      <c r="K127" s="207"/>
      <c r="L127" s="207">
        <v>35363323427</v>
      </c>
      <c r="M127" s="207"/>
      <c r="N127" s="207">
        <v>-35333961951</v>
      </c>
      <c r="O127" s="207"/>
      <c r="P127" s="207">
        <f t="shared" si="3"/>
        <v>29361476</v>
      </c>
    </row>
    <row r="128" spans="1:16">
      <c r="A128" s="193" t="s">
        <v>354</v>
      </c>
      <c r="C128" s="207">
        <v>220411</v>
      </c>
      <c r="D128" s="207"/>
      <c r="E128" s="207">
        <v>8818757074</v>
      </c>
      <c r="F128" s="207"/>
      <c r="G128" s="207">
        <v>-8481127202</v>
      </c>
      <c r="H128" s="207">
        <v>27790896763</v>
      </c>
      <c r="I128" s="201">
        <f t="shared" si="2"/>
        <v>337629872</v>
      </c>
      <c r="J128" s="207">
        <v>220411</v>
      </c>
      <c r="K128" s="207"/>
      <c r="L128" s="207">
        <v>8818757074</v>
      </c>
      <c r="M128" s="207"/>
      <c r="N128" s="207">
        <v>-8495103054</v>
      </c>
      <c r="O128" s="207"/>
      <c r="P128" s="207">
        <f t="shared" si="3"/>
        <v>323654020</v>
      </c>
    </row>
    <row r="129" spans="1:16">
      <c r="A129" s="193" t="s">
        <v>179</v>
      </c>
      <c r="C129" s="207">
        <v>1099115</v>
      </c>
      <c r="D129" s="207"/>
      <c r="E129" s="207">
        <v>55721338557</v>
      </c>
      <c r="F129" s="207"/>
      <c r="G129" s="207">
        <v>-48126034218</v>
      </c>
      <c r="H129" s="207">
        <v>68431213112</v>
      </c>
      <c r="I129" s="201">
        <f t="shared" si="2"/>
        <v>7595304339</v>
      </c>
      <c r="J129" s="207">
        <v>1099115</v>
      </c>
      <c r="K129" s="207"/>
      <c r="L129" s="207">
        <v>55721338557</v>
      </c>
      <c r="M129" s="207"/>
      <c r="N129" s="207">
        <v>-62280746111</v>
      </c>
      <c r="O129" s="207"/>
      <c r="P129" s="207">
        <f t="shared" si="3"/>
        <v>-6559407554</v>
      </c>
    </row>
    <row r="130" spans="1:16">
      <c r="A130" s="193" t="s">
        <v>198</v>
      </c>
      <c r="C130" s="207">
        <v>4562169</v>
      </c>
      <c r="D130" s="207"/>
      <c r="E130" s="207">
        <v>52606279500</v>
      </c>
      <c r="F130" s="207"/>
      <c r="G130" s="207">
        <v>-52957613979</v>
      </c>
      <c r="H130" s="207">
        <v>70271564873</v>
      </c>
      <c r="I130" s="201">
        <f t="shared" si="2"/>
        <v>-351334479</v>
      </c>
      <c r="J130" s="207">
        <v>4562169</v>
      </c>
      <c r="K130" s="207"/>
      <c r="L130" s="207">
        <v>52606279500</v>
      </c>
      <c r="M130" s="207"/>
      <c r="N130" s="207">
        <v>-64995062164</v>
      </c>
      <c r="O130" s="207"/>
      <c r="P130" s="207">
        <f t="shared" si="3"/>
        <v>-12388782664</v>
      </c>
    </row>
    <row r="131" spans="1:16">
      <c r="A131" s="193" t="s">
        <v>151</v>
      </c>
      <c r="C131" s="207">
        <v>7478260</v>
      </c>
      <c r="D131" s="207"/>
      <c r="E131" s="207">
        <v>131354616120</v>
      </c>
      <c r="F131" s="207"/>
      <c r="G131" s="207">
        <v>-129546763778</v>
      </c>
      <c r="H131" s="207">
        <v>107945289580</v>
      </c>
      <c r="I131" s="201">
        <f t="shared" si="2"/>
        <v>1807852342</v>
      </c>
      <c r="J131" s="207">
        <v>7478260</v>
      </c>
      <c r="K131" s="207"/>
      <c r="L131" s="207">
        <v>131354616120</v>
      </c>
      <c r="M131" s="207"/>
      <c r="N131" s="207">
        <v>-134128756774</v>
      </c>
      <c r="O131" s="207"/>
      <c r="P131" s="207">
        <f t="shared" si="3"/>
        <v>-2774140654</v>
      </c>
    </row>
    <row r="132" spans="1:16">
      <c r="A132" s="193" t="s">
        <v>230</v>
      </c>
      <c r="C132" s="207">
        <v>19850172</v>
      </c>
      <c r="D132" s="207"/>
      <c r="E132" s="207">
        <v>87610361841</v>
      </c>
      <c r="F132" s="207"/>
      <c r="G132" s="207">
        <v>-80302044575</v>
      </c>
      <c r="H132" s="207">
        <v>46719922710</v>
      </c>
      <c r="I132" s="201">
        <f t="shared" si="2"/>
        <v>7308317266</v>
      </c>
      <c r="J132" s="207">
        <v>19850172</v>
      </c>
      <c r="K132" s="207"/>
      <c r="L132" s="207">
        <v>87610361841</v>
      </c>
      <c r="M132" s="207"/>
      <c r="N132" s="207">
        <v>-56139213545</v>
      </c>
      <c r="O132" s="207"/>
      <c r="P132" s="207">
        <f t="shared" si="3"/>
        <v>31471148296</v>
      </c>
    </row>
    <row r="133" spans="1:16">
      <c r="A133" s="193" t="s">
        <v>260</v>
      </c>
      <c r="C133" s="207">
        <v>1123511</v>
      </c>
      <c r="D133" s="207"/>
      <c r="E133" s="207">
        <v>27339903165</v>
      </c>
      <c r="F133" s="207"/>
      <c r="G133" s="207">
        <v>-30434939765</v>
      </c>
      <c r="H133" s="207">
        <v>126704452149</v>
      </c>
      <c r="I133" s="201">
        <f t="shared" si="2"/>
        <v>-3095036600</v>
      </c>
      <c r="J133" s="207">
        <v>1123511</v>
      </c>
      <c r="K133" s="207"/>
      <c r="L133" s="207">
        <v>27339903165</v>
      </c>
      <c r="M133" s="207"/>
      <c r="N133" s="207">
        <v>-33133881451</v>
      </c>
      <c r="O133" s="207"/>
      <c r="P133" s="207">
        <f t="shared" si="3"/>
        <v>-5793978286</v>
      </c>
    </row>
    <row r="134" spans="1:16">
      <c r="A134" s="193" t="s">
        <v>262</v>
      </c>
      <c r="C134" s="207">
        <v>7162592</v>
      </c>
      <c r="D134" s="207"/>
      <c r="E134" s="207">
        <v>60501983977</v>
      </c>
      <c r="F134" s="207"/>
      <c r="G134" s="207">
        <v>-62474139037</v>
      </c>
      <c r="H134" s="207">
        <v>31669503637</v>
      </c>
      <c r="I134" s="201">
        <f t="shared" si="2"/>
        <v>-1972155060</v>
      </c>
      <c r="J134" s="207">
        <v>7162592</v>
      </c>
      <c r="K134" s="207"/>
      <c r="L134" s="207">
        <v>60501983977</v>
      </c>
      <c r="M134" s="207"/>
      <c r="N134" s="207">
        <v>-84024173752</v>
      </c>
      <c r="O134" s="207"/>
      <c r="P134" s="207">
        <f t="shared" si="3"/>
        <v>-23522189775</v>
      </c>
    </row>
    <row r="135" spans="1:16">
      <c r="A135" s="193" t="s">
        <v>343</v>
      </c>
      <c r="C135" s="207">
        <v>16236400</v>
      </c>
      <c r="D135" s="207"/>
      <c r="E135" s="207">
        <v>37702557433</v>
      </c>
      <c r="F135" s="207"/>
      <c r="G135" s="207">
        <v>-35902356527</v>
      </c>
      <c r="H135" s="207">
        <v>59035674386</v>
      </c>
      <c r="I135" s="201">
        <f t="shared" si="2"/>
        <v>1800200906</v>
      </c>
      <c r="J135" s="207">
        <v>16236400</v>
      </c>
      <c r="K135" s="207"/>
      <c r="L135" s="207">
        <v>37702557433</v>
      </c>
      <c r="M135" s="207"/>
      <c r="N135" s="207">
        <v>-38177536509</v>
      </c>
      <c r="O135" s="207"/>
      <c r="P135" s="207">
        <f t="shared" si="3"/>
        <v>-474979076</v>
      </c>
    </row>
    <row r="136" spans="1:16">
      <c r="A136" s="193" t="s">
        <v>301</v>
      </c>
      <c r="C136" s="207">
        <v>3379434</v>
      </c>
      <c r="D136" s="207"/>
      <c r="E136" s="207">
        <v>45082159856</v>
      </c>
      <c r="F136" s="207"/>
      <c r="G136" s="207">
        <v>-33586258547</v>
      </c>
      <c r="H136" s="207">
        <v>22669704920</v>
      </c>
      <c r="I136" s="201">
        <f t="shared" si="2"/>
        <v>11495901309</v>
      </c>
      <c r="J136" s="207">
        <v>3379434</v>
      </c>
      <c r="K136" s="207"/>
      <c r="L136" s="207">
        <v>45082159856</v>
      </c>
      <c r="M136" s="207"/>
      <c r="N136" s="207">
        <v>-40559476710</v>
      </c>
      <c r="O136" s="207"/>
      <c r="P136" s="207">
        <f t="shared" si="3"/>
        <v>4522683146</v>
      </c>
    </row>
    <row r="137" spans="1:16">
      <c r="A137" s="193" t="s">
        <v>280</v>
      </c>
      <c r="C137" s="207">
        <v>9296034</v>
      </c>
      <c r="D137" s="207"/>
      <c r="E137" s="207">
        <v>27140002273</v>
      </c>
      <c r="F137" s="207"/>
      <c r="G137" s="207">
        <v>-29075090964</v>
      </c>
      <c r="H137" s="207">
        <v>47932289502</v>
      </c>
      <c r="I137" s="201">
        <f t="shared" ref="I137:I200" si="4">E137+G137</f>
        <v>-1935088691</v>
      </c>
      <c r="J137" s="207">
        <v>9296034</v>
      </c>
      <c r="K137" s="207"/>
      <c r="L137" s="207">
        <v>27140002273</v>
      </c>
      <c r="M137" s="207"/>
      <c r="N137" s="207">
        <v>-30570065232</v>
      </c>
      <c r="O137" s="207"/>
      <c r="P137" s="207">
        <f t="shared" ref="P137:P200" si="5">L137+N137</f>
        <v>-3430062959</v>
      </c>
    </row>
    <row r="138" spans="1:16">
      <c r="A138" s="193" t="s">
        <v>191</v>
      </c>
      <c r="C138" s="207">
        <v>4813697</v>
      </c>
      <c r="D138" s="207"/>
      <c r="E138" s="207">
        <v>21116449936</v>
      </c>
      <c r="F138" s="207"/>
      <c r="G138" s="207">
        <v>-15395335834</v>
      </c>
      <c r="H138" s="207">
        <v>23065327404</v>
      </c>
      <c r="I138" s="201">
        <f t="shared" si="4"/>
        <v>5721114102</v>
      </c>
      <c r="J138" s="207">
        <v>4813697</v>
      </c>
      <c r="K138" s="207"/>
      <c r="L138" s="207">
        <v>21116449936</v>
      </c>
      <c r="M138" s="207"/>
      <c r="N138" s="207">
        <v>-14538049557</v>
      </c>
      <c r="O138" s="207"/>
      <c r="P138" s="207">
        <f t="shared" si="5"/>
        <v>6578400379</v>
      </c>
    </row>
    <row r="139" spans="1:16">
      <c r="A139" s="193" t="s">
        <v>110</v>
      </c>
      <c r="C139" s="207">
        <v>7388217</v>
      </c>
      <c r="D139" s="207"/>
      <c r="E139" s="207">
        <v>15737446942</v>
      </c>
      <c r="F139" s="207"/>
      <c r="G139" s="207">
        <v>-17594639696</v>
      </c>
      <c r="H139" s="207">
        <v>17862886341</v>
      </c>
      <c r="I139" s="201">
        <f t="shared" si="4"/>
        <v>-1857192754</v>
      </c>
      <c r="J139" s="207">
        <v>7388217</v>
      </c>
      <c r="K139" s="207"/>
      <c r="L139" s="207">
        <v>15737446942</v>
      </c>
      <c r="M139" s="207"/>
      <c r="N139" s="207">
        <v>-24364264605</v>
      </c>
      <c r="O139" s="207"/>
      <c r="P139" s="207">
        <f t="shared" si="5"/>
        <v>-8626817663</v>
      </c>
    </row>
    <row r="140" spans="1:16">
      <c r="A140" s="193" t="s">
        <v>123</v>
      </c>
      <c r="C140" s="207">
        <v>0</v>
      </c>
      <c r="D140" s="207"/>
      <c r="E140" s="207">
        <v>0</v>
      </c>
      <c r="F140" s="207"/>
      <c r="G140" s="207">
        <v>-4387979688</v>
      </c>
      <c r="H140" s="207">
        <v>2802854081</v>
      </c>
      <c r="I140" s="201">
        <f t="shared" si="4"/>
        <v>-4387979688</v>
      </c>
      <c r="J140" s="207">
        <v>0</v>
      </c>
      <c r="K140" s="207"/>
      <c r="L140" s="207">
        <v>0</v>
      </c>
      <c r="M140" s="207"/>
      <c r="N140" s="207">
        <v>0</v>
      </c>
      <c r="O140" s="207"/>
      <c r="P140" s="207">
        <f t="shared" si="5"/>
        <v>0</v>
      </c>
    </row>
    <row r="141" spans="1:16">
      <c r="A141" s="193" t="s">
        <v>121</v>
      </c>
      <c r="C141" s="207">
        <v>2073476</v>
      </c>
      <c r="D141" s="207"/>
      <c r="E141" s="207">
        <v>53754500371</v>
      </c>
      <c r="F141" s="207"/>
      <c r="G141" s="207">
        <v>-49861706065</v>
      </c>
      <c r="H141" s="207">
        <v>21032166474</v>
      </c>
      <c r="I141" s="201">
        <f t="shared" si="4"/>
        <v>3892794306</v>
      </c>
      <c r="J141" s="207">
        <v>2073476</v>
      </c>
      <c r="K141" s="207"/>
      <c r="L141" s="207">
        <v>53754500371</v>
      </c>
      <c r="M141" s="207"/>
      <c r="N141" s="207">
        <v>-50975915099</v>
      </c>
      <c r="O141" s="207"/>
      <c r="P141" s="207">
        <f t="shared" si="5"/>
        <v>2778585272</v>
      </c>
    </row>
    <row r="142" spans="1:16">
      <c r="A142" s="193" t="s">
        <v>129</v>
      </c>
      <c r="C142" s="207">
        <v>4192293</v>
      </c>
      <c r="D142" s="207"/>
      <c r="E142" s="207">
        <v>32213606666</v>
      </c>
      <c r="F142" s="207"/>
      <c r="G142" s="207">
        <v>-28177687581</v>
      </c>
      <c r="H142" s="207">
        <v>50711790223</v>
      </c>
      <c r="I142" s="201">
        <f t="shared" si="4"/>
        <v>4035919085</v>
      </c>
      <c r="J142" s="207">
        <v>4192293</v>
      </c>
      <c r="K142" s="207"/>
      <c r="L142" s="207">
        <v>32213606666</v>
      </c>
      <c r="M142" s="207"/>
      <c r="N142" s="207">
        <v>-31869362496</v>
      </c>
      <c r="O142" s="207"/>
      <c r="P142" s="207">
        <f t="shared" si="5"/>
        <v>344244170</v>
      </c>
    </row>
    <row r="143" spans="1:16">
      <c r="A143" s="193" t="s">
        <v>103</v>
      </c>
      <c r="C143" s="207">
        <v>23496961</v>
      </c>
      <c r="D143" s="207"/>
      <c r="E143" s="207">
        <v>51292310369</v>
      </c>
      <c r="F143" s="207"/>
      <c r="G143" s="207">
        <v>-43728089703</v>
      </c>
      <c r="H143" s="207">
        <v>34172206325</v>
      </c>
      <c r="I143" s="201">
        <f t="shared" si="4"/>
        <v>7564220666</v>
      </c>
      <c r="J143" s="207">
        <v>23496961</v>
      </c>
      <c r="K143" s="207"/>
      <c r="L143" s="207">
        <v>51292310369</v>
      </c>
      <c r="M143" s="207"/>
      <c r="N143" s="207">
        <v>-68060493109</v>
      </c>
      <c r="O143" s="207"/>
      <c r="P143" s="207">
        <f t="shared" si="5"/>
        <v>-16768182740</v>
      </c>
    </row>
    <row r="144" spans="1:16">
      <c r="A144" s="193" t="s">
        <v>390</v>
      </c>
      <c r="C144" s="207">
        <v>20188394</v>
      </c>
      <c r="D144" s="207"/>
      <c r="E144" s="207">
        <v>68011377388</v>
      </c>
      <c r="F144" s="207"/>
      <c r="G144" s="207">
        <v>-63265390326</v>
      </c>
      <c r="H144" s="207">
        <v>54648009783</v>
      </c>
      <c r="I144" s="201">
        <f t="shared" si="4"/>
        <v>4745987062</v>
      </c>
      <c r="J144" s="207">
        <v>20188394</v>
      </c>
      <c r="K144" s="207"/>
      <c r="L144" s="207">
        <v>68011377388</v>
      </c>
      <c r="M144" s="207"/>
      <c r="N144" s="207">
        <v>-62873772953</v>
      </c>
      <c r="O144" s="207"/>
      <c r="P144" s="207">
        <f t="shared" si="5"/>
        <v>5137604435</v>
      </c>
    </row>
    <row r="145" spans="1:16">
      <c r="A145" s="193" t="s">
        <v>172</v>
      </c>
      <c r="C145" s="207">
        <v>2535477</v>
      </c>
      <c r="D145" s="207"/>
      <c r="E145" s="207">
        <v>46576824055</v>
      </c>
      <c r="F145" s="207"/>
      <c r="G145" s="207">
        <v>-41869618852</v>
      </c>
      <c r="H145" s="207">
        <v>35262261123</v>
      </c>
      <c r="I145" s="201">
        <f t="shared" si="4"/>
        <v>4707205203</v>
      </c>
      <c r="J145" s="207">
        <v>2535477</v>
      </c>
      <c r="K145" s="207"/>
      <c r="L145" s="207">
        <v>46576824055</v>
      </c>
      <c r="M145" s="207"/>
      <c r="N145" s="207">
        <v>-60374923280</v>
      </c>
      <c r="O145" s="207"/>
      <c r="P145" s="207">
        <f t="shared" si="5"/>
        <v>-13798099225</v>
      </c>
    </row>
    <row r="146" spans="1:16">
      <c r="A146" s="193" t="s">
        <v>304</v>
      </c>
      <c r="C146" s="207">
        <v>10335267</v>
      </c>
      <c r="D146" s="207"/>
      <c r="E146" s="207">
        <v>54656467902</v>
      </c>
      <c r="F146" s="207"/>
      <c r="G146" s="207">
        <v>-56388017497</v>
      </c>
      <c r="H146" s="207">
        <v>42820631900</v>
      </c>
      <c r="I146" s="201">
        <f t="shared" si="4"/>
        <v>-1731549595</v>
      </c>
      <c r="J146" s="207">
        <v>10335267</v>
      </c>
      <c r="K146" s="207"/>
      <c r="L146" s="207">
        <v>54656467902</v>
      </c>
      <c r="M146" s="207"/>
      <c r="N146" s="207">
        <v>-63735097077</v>
      </c>
      <c r="O146" s="207"/>
      <c r="P146" s="207">
        <f t="shared" si="5"/>
        <v>-9078629175</v>
      </c>
    </row>
    <row r="147" spans="1:16">
      <c r="A147" s="193" t="s">
        <v>408</v>
      </c>
      <c r="C147" s="207">
        <v>579268</v>
      </c>
      <c r="D147" s="207"/>
      <c r="E147" s="207">
        <v>4560505138</v>
      </c>
      <c r="F147" s="207"/>
      <c r="G147" s="207">
        <v>-4491410454</v>
      </c>
      <c r="H147" s="207">
        <v>24160353058</v>
      </c>
      <c r="I147" s="201">
        <f t="shared" si="4"/>
        <v>69094684</v>
      </c>
      <c r="J147" s="207">
        <v>579268</v>
      </c>
      <c r="K147" s="207"/>
      <c r="L147" s="207">
        <v>4560505138</v>
      </c>
      <c r="M147" s="207"/>
      <c r="N147" s="207">
        <v>-4477342199</v>
      </c>
      <c r="O147" s="207"/>
      <c r="P147" s="207">
        <f t="shared" si="5"/>
        <v>83162939</v>
      </c>
    </row>
    <row r="148" spans="1:16">
      <c r="A148" s="193" t="s">
        <v>411</v>
      </c>
      <c r="C148" s="207">
        <v>4548148</v>
      </c>
      <c r="D148" s="207"/>
      <c r="E148" s="207">
        <v>24097391153</v>
      </c>
      <c r="F148" s="207"/>
      <c r="G148" s="207">
        <v>-27226640192</v>
      </c>
      <c r="H148" s="207">
        <v>38975543742</v>
      </c>
      <c r="I148" s="201">
        <f t="shared" si="4"/>
        <v>-3129249039</v>
      </c>
      <c r="J148" s="207">
        <v>4548148</v>
      </c>
      <c r="K148" s="207"/>
      <c r="L148" s="207">
        <v>24097391153</v>
      </c>
      <c r="M148" s="207"/>
      <c r="N148" s="207">
        <v>-22097162724</v>
      </c>
      <c r="O148" s="207"/>
      <c r="P148" s="207">
        <f t="shared" si="5"/>
        <v>2000228429</v>
      </c>
    </row>
    <row r="149" spans="1:16">
      <c r="A149" s="193" t="s">
        <v>204</v>
      </c>
      <c r="C149" s="207">
        <v>22405925</v>
      </c>
      <c r="D149" s="207"/>
      <c r="E149" s="207">
        <v>43142045082</v>
      </c>
      <c r="F149" s="207"/>
      <c r="G149" s="207">
        <v>-39596049066</v>
      </c>
      <c r="H149" s="207">
        <v>30287139066</v>
      </c>
      <c r="I149" s="201">
        <f t="shared" si="4"/>
        <v>3545996016</v>
      </c>
      <c r="J149" s="207">
        <v>22405925</v>
      </c>
      <c r="K149" s="207"/>
      <c r="L149" s="207">
        <v>43142045082</v>
      </c>
      <c r="M149" s="207"/>
      <c r="N149" s="207">
        <v>-51005849932</v>
      </c>
      <c r="O149" s="207"/>
      <c r="P149" s="207">
        <f t="shared" si="5"/>
        <v>-7863804850</v>
      </c>
    </row>
    <row r="150" spans="1:16">
      <c r="A150" s="193" t="s">
        <v>181</v>
      </c>
      <c r="C150" s="207">
        <v>23731006</v>
      </c>
      <c r="D150" s="207"/>
      <c r="E150" s="207">
        <v>205939010874</v>
      </c>
      <c r="F150" s="207"/>
      <c r="G150" s="207">
        <v>-189746465250</v>
      </c>
      <c r="H150" s="207">
        <v>39033926048</v>
      </c>
      <c r="I150" s="201">
        <f t="shared" si="4"/>
        <v>16192545624</v>
      </c>
      <c r="J150" s="207">
        <v>23731006</v>
      </c>
      <c r="K150" s="207"/>
      <c r="L150" s="207">
        <v>205939010874</v>
      </c>
      <c r="M150" s="207"/>
      <c r="N150" s="207">
        <v>-235643365344</v>
      </c>
      <c r="O150" s="207"/>
      <c r="P150" s="207">
        <f t="shared" si="5"/>
        <v>-29704354470</v>
      </c>
    </row>
    <row r="151" spans="1:16">
      <c r="A151" s="193" t="s">
        <v>92</v>
      </c>
      <c r="C151" s="207">
        <v>9731393</v>
      </c>
      <c r="D151" s="207"/>
      <c r="E151" s="207">
        <v>92962250548</v>
      </c>
      <c r="F151" s="207"/>
      <c r="G151" s="207">
        <v>-91891704769</v>
      </c>
      <c r="H151" s="207">
        <v>4222452778</v>
      </c>
      <c r="I151" s="201">
        <f t="shared" si="4"/>
        <v>1070545779</v>
      </c>
      <c r="J151" s="207">
        <v>9731393</v>
      </c>
      <c r="K151" s="207"/>
      <c r="L151" s="207">
        <v>92962250548</v>
      </c>
      <c r="M151" s="207"/>
      <c r="N151" s="207">
        <v>-104368654158</v>
      </c>
      <c r="O151" s="207"/>
      <c r="P151" s="207">
        <f t="shared" si="5"/>
        <v>-11406403610</v>
      </c>
    </row>
    <row r="152" spans="1:16">
      <c r="A152" s="193" t="s">
        <v>265</v>
      </c>
      <c r="C152" s="207">
        <v>1327809</v>
      </c>
      <c r="D152" s="207"/>
      <c r="E152" s="207">
        <v>37749384144</v>
      </c>
      <c r="F152" s="207"/>
      <c r="G152" s="207">
        <v>-42432510399</v>
      </c>
      <c r="H152" s="207">
        <v>36352276528</v>
      </c>
      <c r="I152" s="201">
        <f t="shared" si="4"/>
        <v>-4683126255</v>
      </c>
      <c r="J152" s="207">
        <v>1327809</v>
      </c>
      <c r="K152" s="207"/>
      <c r="L152" s="207">
        <v>37749384144</v>
      </c>
      <c r="M152" s="207"/>
      <c r="N152" s="207">
        <v>-29434403666</v>
      </c>
      <c r="O152" s="207"/>
      <c r="P152" s="207">
        <f t="shared" si="5"/>
        <v>8314980478</v>
      </c>
    </row>
    <row r="153" spans="1:16">
      <c r="A153" s="193" t="s">
        <v>210</v>
      </c>
      <c r="C153" s="207">
        <v>9809909</v>
      </c>
      <c r="D153" s="207"/>
      <c r="E153" s="207">
        <v>91566960993</v>
      </c>
      <c r="F153" s="207"/>
      <c r="G153" s="207">
        <v>-76307714122</v>
      </c>
      <c r="H153" s="207">
        <v>23788448126</v>
      </c>
      <c r="I153" s="201">
        <f t="shared" si="4"/>
        <v>15259246871</v>
      </c>
      <c r="J153" s="207">
        <v>9809909</v>
      </c>
      <c r="K153" s="207"/>
      <c r="L153" s="207">
        <v>91566960993</v>
      </c>
      <c r="M153" s="207"/>
      <c r="N153" s="207">
        <v>-75363908874</v>
      </c>
      <c r="O153" s="207"/>
      <c r="P153" s="207">
        <f t="shared" si="5"/>
        <v>16203052119</v>
      </c>
    </row>
    <row r="154" spans="1:16">
      <c r="A154" s="193" t="s">
        <v>450</v>
      </c>
      <c r="C154" s="207">
        <v>4393450</v>
      </c>
      <c r="D154" s="207"/>
      <c r="E154" s="207">
        <v>42406570128</v>
      </c>
      <c r="F154" s="207"/>
      <c r="G154" s="207">
        <v>-40497450529</v>
      </c>
      <c r="H154" s="207">
        <v>9128487957</v>
      </c>
      <c r="I154" s="201">
        <f t="shared" si="4"/>
        <v>1909119599</v>
      </c>
      <c r="J154" s="207">
        <v>4393450</v>
      </c>
      <c r="K154" s="207"/>
      <c r="L154" s="207">
        <v>42406570128</v>
      </c>
      <c r="M154" s="207"/>
      <c r="N154" s="207">
        <v>-40497450529</v>
      </c>
      <c r="O154" s="207"/>
      <c r="P154" s="207">
        <f t="shared" si="5"/>
        <v>1909119599</v>
      </c>
    </row>
    <row r="155" spans="1:16">
      <c r="A155" s="193" t="s">
        <v>203</v>
      </c>
      <c r="C155" s="207">
        <v>10049859</v>
      </c>
      <c r="D155" s="207"/>
      <c r="E155" s="207">
        <v>79121293728</v>
      </c>
      <c r="F155" s="207"/>
      <c r="G155" s="207">
        <v>-75224994268</v>
      </c>
      <c r="H155" s="207">
        <v>22046273455</v>
      </c>
      <c r="I155" s="201">
        <f t="shared" si="4"/>
        <v>3896299460</v>
      </c>
      <c r="J155" s="207">
        <v>10049859</v>
      </c>
      <c r="K155" s="207"/>
      <c r="L155" s="207">
        <v>79121293728</v>
      </c>
      <c r="M155" s="207"/>
      <c r="N155" s="207">
        <v>-75708873592</v>
      </c>
      <c r="O155" s="207"/>
      <c r="P155" s="207">
        <f t="shared" si="5"/>
        <v>3412420136</v>
      </c>
    </row>
    <row r="156" spans="1:16">
      <c r="A156" s="193" t="s">
        <v>104</v>
      </c>
      <c r="C156" s="207">
        <v>3759374</v>
      </c>
      <c r="D156" s="207"/>
      <c r="E156" s="207">
        <v>133523214548</v>
      </c>
      <c r="F156" s="207"/>
      <c r="G156" s="207">
        <v>-126752313837</v>
      </c>
      <c r="H156" s="207">
        <v>21448394218</v>
      </c>
      <c r="I156" s="201">
        <f t="shared" si="4"/>
        <v>6770900711</v>
      </c>
      <c r="J156" s="207">
        <v>3759374</v>
      </c>
      <c r="K156" s="207"/>
      <c r="L156" s="207">
        <v>133523214548</v>
      </c>
      <c r="M156" s="207"/>
      <c r="N156" s="207">
        <v>-151836015138</v>
      </c>
      <c r="O156" s="207"/>
      <c r="P156" s="207">
        <f t="shared" si="5"/>
        <v>-18312800590</v>
      </c>
    </row>
    <row r="157" spans="1:16">
      <c r="A157" s="193" t="s">
        <v>144</v>
      </c>
      <c r="C157" s="207">
        <v>18218177</v>
      </c>
      <c r="D157" s="207"/>
      <c r="E157" s="207">
        <v>48552317094</v>
      </c>
      <c r="F157" s="207"/>
      <c r="G157" s="207">
        <v>-50044037141</v>
      </c>
      <c r="H157" s="207">
        <v>25027147334</v>
      </c>
      <c r="I157" s="201">
        <f t="shared" si="4"/>
        <v>-1491720047</v>
      </c>
      <c r="J157" s="207">
        <v>18218177</v>
      </c>
      <c r="K157" s="207"/>
      <c r="L157" s="207">
        <v>48552317094</v>
      </c>
      <c r="M157" s="207"/>
      <c r="N157" s="207">
        <v>-66593631186</v>
      </c>
      <c r="O157" s="207"/>
      <c r="P157" s="207">
        <f t="shared" si="5"/>
        <v>-18041314092</v>
      </c>
    </row>
    <row r="158" spans="1:16">
      <c r="A158" s="193" t="s">
        <v>249</v>
      </c>
      <c r="C158" s="207">
        <v>1585586</v>
      </c>
      <c r="D158" s="207"/>
      <c r="E158" s="207">
        <v>16880585389</v>
      </c>
      <c r="F158" s="207"/>
      <c r="G158" s="207">
        <v>-16537019622</v>
      </c>
      <c r="H158" s="207">
        <v>62927778398</v>
      </c>
      <c r="I158" s="201">
        <f t="shared" si="4"/>
        <v>343565767</v>
      </c>
      <c r="J158" s="207">
        <v>1585586</v>
      </c>
      <c r="K158" s="207"/>
      <c r="L158" s="207">
        <v>16880585389</v>
      </c>
      <c r="M158" s="207"/>
      <c r="N158" s="207">
        <v>-20272738442</v>
      </c>
      <c r="O158" s="207"/>
      <c r="P158" s="207">
        <f t="shared" si="5"/>
        <v>-3392153053</v>
      </c>
    </row>
    <row r="159" spans="1:16">
      <c r="A159" s="193" t="s">
        <v>193</v>
      </c>
      <c r="C159" s="207">
        <v>15197393</v>
      </c>
      <c r="D159" s="207"/>
      <c r="E159" s="207">
        <v>46816495421</v>
      </c>
      <c r="F159" s="207"/>
      <c r="G159" s="207">
        <v>-50811264542</v>
      </c>
      <c r="H159" s="207">
        <v>14570955002</v>
      </c>
      <c r="I159" s="201">
        <f t="shared" si="4"/>
        <v>-3994769121</v>
      </c>
      <c r="J159" s="207">
        <v>15197393</v>
      </c>
      <c r="K159" s="207"/>
      <c r="L159" s="207">
        <v>46816495421</v>
      </c>
      <c r="M159" s="207"/>
      <c r="N159" s="207">
        <v>-47575474711</v>
      </c>
      <c r="O159" s="207"/>
      <c r="P159" s="207">
        <f t="shared" si="5"/>
        <v>-758979290</v>
      </c>
    </row>
    <row r="160" spans="1:16">
      <c r="A160" s="193" t="s">
        <v>223</v>
      </c>
      <c r="C160" s="207">
        <v>5692290</v>
      </c>
      <c r="D160" s="207"/>
      <c r="E160" s="207">
        <v>27183053886</v>
      </c>
      <c r="F160" s="207"/>
      <c r="G160" s="207">
        <v>-26207003247</v>
      </c>
      <c r="H160" s="207">
        <v>54351549102</v>
      </c>
      <c r="I160" s="201">
        <f t="shared" si="4"/>
        <v>976050639</v>
      </c>
      <c r="J160" s="207">
        <v>5692290</v>
      </c>
      <c r="K160" s="207"/>
      <c r="L160" s="207">
        <v>27183053886</v>
      </c>
      <c r="M160" s="207"/>
      <c r="N160" s="207">
        <v>-33091240467</v>
      </c>
      <c r="O160" s="207"/>
      <c r="P160" s="207">
        <f t="shared" si="5"/>
        <v>-5908186581</v>
      </c>
    </row>
    <row r="161" spans="1:16">
      <c r="A161" s="193" t="s">
        <v>389</v>
      </c>
      <c r="C161" s="207">
        <v>13722797</v>
      </c>
      <c r="D161" s="207"/>
      <c r="E161" s="207">
        <v>21989527933</v>
      </c>
      <c r="F161" s="207"/>
      <c r="G161" s="207">
        <v>-20423885125</v>
      </c>
      <c r="H161" s="207">
        <v>34177591648</v>
      </c>
      <c r="I161" s="201">
        <f t="shared" si="4"/>
        <v>1565642808</v>
      </c>
      <c r="J161" s="207">
        <v>13722797</v>
      </c>
      <c r="K161" s="207"/>
      <c r="L161" s="207">
        <v>21989527933</v>
      </c>
      <c r="M161" s="207"/>
      <c r="N161" s="207">
        <v>-16708708315</v>
      </c>
      <c r="O161" s="207"/>
      <c r="P161" s="207">
        <f t="shared" si="5"/>
        <v>5280819618</v>
      </c>
    </row>
    <row r="162" spans="1:16">
      <c r="A162" s="193" t="s">
        <v>108</v>
      </c>
      <c r="C162" s="207">
        <v>2843138</v>
      </c>
      <c r="D162" s="207"/>
      <c r="E162" s="207">
        <v>35158193335</v>
      </c>
      <c r="F162" s="207"/>
      <c r="G162" s="207">
        <v>-31542582449</v>
      </c>
      <c r="H162" s="207">
        <v>37123974868</v>
      </c>
      <c r="I162" s="201">
        <f t="shared" si="4"/>
        <v>3615610886</v>
      </c>
      <c r="J162" s="207">
        <v>2843138</v>
      </c>
      <c r="K162" s="207"/>
      <c r="L162" s="207">
        <v>35158193335</v>
      </c>
      <c r="M162" s="207"/>
      <c r="N162" s="207">
        <v>-27893148394</v>
      </c>
      <c r="O162" s="207"/>
      <c r="P162" s="207">
        <f t="shared" si="5"/>
        <v>7265044941</v>
      </c>
    </row>
    <row r="163" spans="1:16">
      <c r="A163" s="193" t="s">
        <v>289</v>
      </c>
      <c r="C163" s="207">
        <v>3045827</v>
      </c>
      <c r="D163" s="207"/>
      <c r="E163" s="207">
        <v>19166237581</v>
      </c>
      <c r="F163" s="207"/>
      <c r="G163" s="207">
        <v>-18983355266</v>
      </c>
      <c r="H163" s="207">
        <v>51537406445</v>
      </c>
      <c r="I163" s="201">
        <f t="shared" si="4"/>
        <v>182882315</v>
      </c>
      <c r="J163" s="207">
        <v>3045827</v>
      </c>
      <c r="K163" s="207"/>
      <c r="L163" s="207">
        <v>19166237581</v>
      </c>
      <c r="M163" s="207"/>
      <c r="N163" s="207">
        <v>-18937978220</v>
      </c>
      <c r="O163" s="207"/>
      <c r="P163" s="207">
        <f t="shared" si="5"/>
        <v>228259361</v>
      </c>
    </row>
    <row r="164" spans="1:16">
      <c r="A164" s="193" t="s">
        <v>404</v>
      </c>
      <c r="C164" s="207">
        <v>0</v>
      </c>
      <c r="D164" s="207"/>
      <c r="E164" s="207">
        <v>0</v>
      </c>
      <c r="F164" s="207"/>
      <c r="G164" s="207">
        <v>-641056653</v>
      </c>
      <c r="H164" s="207">
        <v>39191159921</v>
      </c>
      <c r="I164" s="201">
        <f t="shared" si="4"/>
        <v>-641056653</v>
      </c>
      <c r="J164" s="207">
        <v>0</v>
      </c>
      <c r="K164" s="207"/>
      <c r="L164" s="207">
        <v>0</v>
      </c>
      <c r="M164" s="207"/>
      <c r="N164" s="207">
        <v>0</v>
      </c>
      <c r="O164" s="207"/>
      <c r="P164" s="207">
        <f t="shared" si="5"/>
        <v>0</v>
      </c>
    </row>
    <row r="165" spans="1:16">
      <c r="A165" s="193" t="s">
        <v>348</v>
      </c>
      <c r="C165" s="207">
        <v>630118</v>
      </c>
      <c r="D165" s="207"/>
      <c r="E165" s="207">
        <v>32320629975</v>
      </c>
      <c r="F165" s="207"/>
      <c r="G165" s="207">
        <v>-30485295601</v>
      </c>
      <c r="H165" s="207">
        <v>170780618063</v>
      </c>
      <c r="I165" s="201">
        <f t="shared" si="4"/>
        <v>1835334374</v>
      </c>
      <c r="J165" s="207">
        <v>630118</v>
      </c>
      <c r="K165" s="207"/>
      <c r="L165" s="207">
        <v>32320629975</v>
      </c>
      <c r="M165" s="207"/>
      <c r="N165" s="207">
        <v>-27753002662</v>
      </c>
      <c r="O165" s="207"/>
      <c r="P165" s="207">
        <f t="shared" si="5"/>
        <v>4567627313</v>
      </c>
    </row>
    <row r="166" spans="1:16">
      <c r="A166" s="193" t="s">
        <v>97</v>
      </c>
      <c r="C166" s="207">
        <v>12370589</v>
      </c>
      <c r="D166" s="207"/>
      <c r="E166" s="207">
        <v>69969838937</v>
      </c>
      <c r="F166" s="207"/>
      <c r="G166" s="207">
        <v>-68636947717</v>
      </c>
      <c r="H166" s="207">
        <v>18057821350</v>
      </c>
      <c r="I166" s="201">
        <f t="shared" si="4"/>
        <v>1332891220</v>
      </c>
      <c r="J166" s="207">
        <v>12370589</v>
      </c>
      <c r="K166" s="207"/>
      <c r="L166" s="207">
        <v>69969838937</v>
      </c>
      <c r="M166" s="207"/>
      <c r="N166" s="207">
        <v>-81113972902</v>
      </c>
      <c r="O166" s="207"/>
      <c r="P166" s="207">
        <f t="shared" si="5"/>
        <v>-11144133965</v>
      </c>
    </row>
    <row r="167" spans="1:16">
      <c r="A167" s="193" t="s">
        <v>113</v>
      </c>
      <c r="C167" s="207">
        <v>6224324</v>
      </c>
      <c r="D167" s="207"/>
      <c r="E167" s="207">
        <v>25633939458</v>
      </c>
      <c r="F167" s="207"/>
      <c r="G167" s="207">
        <v>-26591086575</v>
      </c>
      <c r="H167" s="207">
        <v>4657350179</v>
      </c>
      <c r="I167" s="201">
        <f t="shared" si="4"/>
        <v>-957147117</v>
      </c>
      <c r="J167" s="207">
        <v>6224324</v>
      </c>
      <c r="K167" s="207"/>
      <c r="L167" s="207">
        <v>25633939458</v>
      </c>
      <c r="M167" s="207"/>
      <c r="N167" s="207">
        <v>-27441090789</v>
      </c>
      <c r="O167" s="207"/>
      <c r="P167" s="207">
        <f t="shared" si="5"/>
        <v>-1807151331</v>
      </c>
    </row>
    <row r="168" spans="1:16">
      <c r="A168" s="193" t="s">
        <v>162</v>
      </c>
      <c r="C168" s="207">
        <v>20084806</v>
      </c>
      <c r="D168" s="207"/>
      <c r="E168" s="207">
        <v>37513731232</v>
      </c>
      <c r="F168" s="207"/>
      <c r="G168" s="207">
        <v>-38781744190</v>
      </c>
      <c r="H168" s="207">
        <v>43618409682</v>
      </c>
      <c r="I168" s="201">
        <f t="shared" si="4"/>
        <v>-1268012958</v>
      </c>
      <c r="J168" s="207">
        <v>20084806</v>
      </c>
      <c r="K168" s="207"/>
      <c r="L168" s="207">
        <v>37513731232</v>
      </c>
      <c r="M168" s="207"/>
      <c r="N168" s="207">
        <v>-31824831368</v>
      </c>
      <c r="O168" s="207"/>
      <c r="P168" s="207">
        <f t="shared" si="5"/>
        <v>5688899864</v>
      </c>
    </row>
    <row r="169" spans="1:16">
      <c r="A169" s="193" t="s">
        <v>232</v>
      </c>
      <c r="C169" s="207">
        <v>18280287</v>
      </c>
      <c r="D169" s="207"/>
      <c r="E169" s="207">
        <v>60202243419</v>
      </c>
      <c r="F169" s="207"/>
      <c r="G169" s="207">
        <v>-57509974086</v>
      </c>
      <c r="H169" s="207">
        <v>3126644877</v>
      </c>
      <c r="I169" s="201">
        <f t="shared" si="4"/>
        <v>2692269333</v>
      </c>
      <c r="J169" s="207">
        <v>18280287</v>
      </c>
      <c r="K169" s="207"/>
      <c r="L169" s="207">
        <v>60202243419</v>
      </c>
      <c r="M169" s="207"/>
      <c r="N169" s="207">
        <v>-63313810181</v>
      </c>
      <c r="O169" s="207"/>
      <c r="P169" s="207">
        <f t="shared" si="5"/>
        <v>-3111566762</v>
      </c>
    </row>
    <row r="170" spans="1:16">
      <c r="A170" s="193" t="s">
        <v>353</v>
      </c>
      <c r="C170" s="207">
        <v>3935831</v>
      </c>
      <c r="D170" s="207"/>
      <c r="E170" s="207">
        <v>28932553530</v>
      </c>
      <c r="F170" s="207"/>
      <c r="G170" s="207">
        <v>-28663856607</v>
      </c>
      <c r="H170" s="207">
        <v>73246937949</v>
      </c>
      <c r="I170" s="201">
        <f t="shared" si="4"/>
        <v>268696923</v>
      </c>
      <c r="J170" s="207">
        <v>3935831</v>
      </c>
      <c r="K170" s="207"/>
      <c r="L170" s="207">
        <v>28932553530</v>
      </c>
      <c r="M170" s="207"/>
      <c r="N170" s="207">
        <v>-33132482444</v>
      </c>
      <c r="O170" s="207"/>
      <c r="P170" s="207">
        <f t="shared" si="5"/>
        <v>-4199928914</v>
      </c>
    </row>
    <row r="171" spans="1:16">
      <c r="A171" s="193" t="s">
        <v>101</v>
      </c>
      <c r="C171" s="207">
        <v>22731473</v>
      </c>
      <c r="D171" s="207"/>
      <c r="E171" s="207">
        <v>161111053848</v>
      </c>
      <c r="F171" s="207"/>
      <c r="G171" s="207">
        <v>-158877307026</v>
      </c>
      <c r="H171" s="207">
        <v>36972551396</v>
      </c>
      <c r="I171" s="201">
        <f t="shared" si="4"/>
        <v>2233746822</v>
      </c>
      <c r="J171" s="207">
        <v>22731473</v>
      </c>
      <c r="K171" s="207"/>
      <c r="L171" s="207">
        <v>161111053848</v>
      </c>
      <c r="M171" s="207"/>
      <c r="N171" s="207">
        <v>-128055435010</v>
      </c>
      <c r="O171" s="207"/>
      <c r="P171" s="207">
        <f t="shared" si="5"/>
        <v>33055618838</v>
      </c>
    </row>
    <row r="172" spans="1:16">
      <c r="A172" s="193" t="s">
        <v>331</v>
      </c>
      <c r="C172" s="207">
        <v>17056563</v>
      </c>
      <c r="D172" s="207"/>
      <c r="E172" s="207">
        <v>35436109784</v>
      </c>
      <c r="F172" s="207"/>
      <c r="G172" s="207">
        <v>-32725643110</v>
      </c>
      <c r="H172" s="207">
        <v>49776574906</v>
      </c>
      <c r="I172" s="201">
        <f t="shared" si="4"/>
        <v>2710466674</v>
      </c>
      <c r="J172" s="207">
        <v>17056563</v>
      </c>
      <c r="K172" s="207"/>
      <c r="L172" s="207">
        <v>35436109784</v>
      </c>
      <c r="M172" s="207"/>
      <c r="N172" s="207">
        <v>-37070451155</v>
      </c>
      <c r="O172" s="207"/>
      <c r="P172" s="207">
        <f t="shared" si="5"/>
        <v>-1634341371</v>
      </c>
    </row>
    <row r="173" spans="1:16">
      <c r="A173" s="193" t="s">
        <v>135</v>
      </c>
      <c r="C173" s="207">
        <v>6730188</v>
      </c>
      <c r="D173" s="207"/>
      <c r="E173" s="207">
        <v>36728887169</v>
      </c>
      <c r="F173" s="207"/>
      <c r="G173" s="207">
        <v>-35959294312</v>
      </c>
      <c r="H173" s="207">
        <v>23082864098</v>
      </c>
      <c r="I173" s="201">
        <f t="shared" si="4"/>
        <v>769592857</v>
      </c>
      <c r="J173" s="207">
        <v>6730188</v>
      </c>
      <c r="K173" s="207"/>
      <c r="L173" s="207">
        <v>36728887169</v>
      </c>
      <c r="M173" s="207"/>
      <c r="N173" s="207">
        <v>-41810183073</v>
      </c>
      <c r="O173" s="207"/>
      <c r="P173" s="207">
        <f t="shared" si="5"/>
        <v>-5081295904</v>
      </c>
    </row>
    <row r="174" spans="1:16">
      <c r="A174" s="193" t="s">
        <v>410</v>
      </c>
      <c r="C174" s="207">
        <v>3298941</v>
      </c>
      <c r="D174" s="207"/>
      <c r="E174" s="207">
        <v>5561713665</v>
      </c>
      <c r="F174" s="207"/>
      <c r="G174" s="207">
        <v>-5818438733</v>
      </c>
      <c r="H174" s="207">
        <v>10328633170</v>
      </c>
      <c r="I174" s="201">
        <f t="shared" si="4"/>
        <v>-256725068</v>
      </c>
      <c r="J174" s="207">
        <v>3298941</v>
      </c>
      <c r="K174" s="207"/>
      <c r="L174" s="207">
        <v>5561713665</v>
      </c>
      <c r="M174" s="207"/>
      <c r="N174" s="207">
        <v>-4978565453</v>
      </c>
      <c r="O174" s="207"/>
      <c r="P174" s="207">
        <f t="shared" si="5"/>
        <v>583148212</v>
      </c>
    </row>
    <row r="175" spans="1:16">
      <c r="A175" s="193" t="s">
        <v>269</v>
      </c>
      <c r="C175" s="207">
        <v>2630393</v>
      </c>
      <c r="D175" s="207"/>
      <c r="E175" s="207">
        <v>27402497856</v>
      </c>
      <c r="F175" s="207"/>
      <c r="G175" s="207">
        <v>-28750676283</v>
      </c>
      <c r="H175" s="207">
        <v>46462185386</v>
      </c>
      <c r="I175" s="201">
        <f t="shared" si="4"/>
        <v>-1348178427</v>
      </c>
      <c r="J175" s="207">
        <v>2630393</v>
      </c>
      <c r="K175" s="207"/>
      <c r="L175" s="207">
        <v>27402497856</v>
      </c>
      <c r="M175" s="207"/>
      <c r="N175" s="207">
        <v>-28772794474</v>
      </c>
      <c r="O175" s="207"/>
      <c r="P175" s="207">
        <f t="shared" si="5"/>
        <v>-1370296618</v>
      </c>
    </row>
    <row r="176" spans="1:16">
      <c r="A176" s="193" t="s">
        <v>370</v>
      </c>
      <c r="C176" s="207">
        <v>3715806</v>
      </c>
      <c r="D176" s="207"/>
      <c r="E176" s="207">
        <v>187344309525</v>
      </c>
      <c r="F176" s="207"/>
      <c r="G176" s="207">
        <v>-181857730232</v>
      </c>
      <c r="H176" s="207">
        <v>55693687805</v>
      </c>
      <c r="I176" s="201">
        <f t="shared" si="4"/>
        <v>5486579293</v>
      </c>
      <c r="J176" s="207">
        <v>3715806</v>
      </c>
      <c r="K176" s="207"/>
      <c r="L176" s="207">
        <v>187344309525</v>
      </c>
      <c r="M176" s="207"/>
      <c r="N176" s="207">
        <v>-166875700854</v>
      </c>
      <c r="O176" s="207"/>
      <c r="P176" s="207">
        <f t="shared" si="5"/>
        <v>20468608671</v>
      </c>
    </row>
    <row r="177" spans="1:16">
      <c r="A177" s="193" t="s">
        <v>224</v>
      </c>
      <c r="C177" s="207">
        <v>1004423</v>
      </c>
      <c r="D177" s="207"/>
      <c r="E177" s="207">
        <v>31381179255</v>
      </c>
      <c r="F177" s="207"/>
      <c r="G177" s="207">
        <v>-31071660783</v>
      </c>
      <c r="H177" s="207">
        <v>51779912353</v>
      </c>
      <c r="I177" s="201">
        <f t="shared" si="4"/>
        <v>309518472</v>
      </c>
      <c r="J177" s="207">
        <v>1004423</v>
      </c>
      <c r="K177" s="207"/>
      <c r="L177" s="207">
        <v>31381179255</v>
      </c>
      <c r="M177" s="207"/>
      <c r="N177" s="207">
        <v>-33324658454</v>
      </c>
      <c r="O177" s="207"/>
      <c r="P177" s="207">
        <f t="shared" si="5"/>
        <v>-1943479199</v>
      </c>
    </row>
    <row r="178" spans="1:16">
      <c r="A178" s="193" t="s">
        <v>276</v>
      </c>
      <c r="C178" s="207">
        <v>5871192</v>
      </c>
      <c r="D178" s="207"/>
      <c r="E178" s="207">
        <v>41477684755</v>
      </c>
      <c r="F178" s="207"/>
      <c r="G178" s="207">
        <v>-34560364249</v>
      </c>
      <c r="H178" s="207">
        <v>46002989822</v>
      </c>
      <c r="I178" s="201">
        <f t="shared" si="4"/>
        <v>6917320506</v>
      </c>
      <c r="J178" s="207">
        <v>5871192</v>
      </c>
      <c r="K178" s="207"/>
      <c r="L178" s="207">
        <v>41477684755</v>
      </c>
      <c r="M178" s="207"/>
      <c r="N178" s="207">
        <v>-42295346325</v>
      </c>
      <c r="O178" s="207"/>
      <c r="P178" s="207">
        <f t="shared" si="5"/>
        <v>-817661570</v>
      </c>
    </row>
    <row r="179" spans="1:16">
      <c r="A179" s="193" t="s">
        <v>164</v>
      </c>
      <c r="C179" s="207">
        <v>23967002</v>
      </c>
      <c r="D179" s="207"/>
      <c r="E179" s="207">
        <v>96631759664</v>
      </c>
      <c r="F179" s="207"/>
      <c r="G179" s="207">
        <v>-90259596707</v>
      </c>
      <c r="H179" s="207">
        <v>56222780726</v>
      </c>
      <c r="I179" s="201">
        <f t="shared" si="4"/>
        <v>6372162957</v>
      </c>
      <c r="J179" s="207">
        <v>23967002</v>
      </c>
      <c r="K179" s="207"/>
      <c r="L179" s="207">
        <v>96631759664</v>
      </c>
      <c r="M179" s="207"/>
      <c r="N179" s="207">
        <v>-109708855698</v>
      </c>
      <c r="O179" s="207"/>
      <c r="P179" s="207">
        <f t="shared" si="5"/>
        <v>-13077096034</v>
      </c>
    </row>
    <row r="180" spans="1:16">
      <c r="A180" s="193" t="s">
        <v>284</v>
      </c>
      <c r="C180" s="207">
        <v>2097944</v>
      </c>
      <c r="D180" s="207"/>
      <c r="E180" s="207">
        <v>29321584943</v>
      </c>
      <c r="F180" s="207"/>
      <c r="G180" s="207">
        <v>-28536072174</v>
      </c>
      <c r="H180" s="207">
        <v>136545932670</v>
      </c>
      <c r="I180" s="201">
        <f t="shared" si="4"/>
        <v>785512769</v>
      </c>
      <c r="J180" s="207">
        <v>2097944</v>
      </c>
      <c r="K180" s="207"/>
      <c r="L180" s="207">
        <v>29321584943</v>
      </c>
      <c r="M180" s="207"/>
      <c r="N180" s="207">
        <v>-33307674788</v>
      </c>
      <c r="O180" s="207"/>
      <c r="P180" s="207">
        <f t="shared" si="5"/>
        <v>-3986089845</v>
      </c>
    </row>
    <row r="181" spans="1:16">
      <c r="A181" s="193" t="s">
        <v>402</v>
      </c>
      <c r="C181" s="207">
        <v>1777850</v>
      </c>
      <c r="D181" s="207"/>
      <c r="E181" s="207">
        <v>27481076375</v>
      </c>
      <c r="F181" s="207"/>
      <c r="G181" s="207">
        <v>-26590406033</v>
      </c>
      <c r="H181" s="207">
        <v>39662753848</v>
      </c>
      <c r="I181" s="201">
        <f t="shared" si="4"/>
        <v>890670342</v>
      </c>
      <c r="J181" s="207">
        <v>1777850</v>
      </c>
      <c r="K181" s="207"/>
      <c r="L181" s="207">
        <v>27481076375</v>
      </c>
      <c r="M181" s="207"/>
      <c r="N181" s="207">
        <v>-30338352114</v>
      </c>
      <c r="O181" s="207"/>
      <c r="P181" s="207">
        <f t="shared" si="5"/>
        <v>-2857275739</v>
      </c>
    </row>
    <row r="182" spans="1:16">
      <c r="A182" s="193" t="s">
        <v>293</v>
      </c>
      <c r="C182" s="207">
        <v>1172679</v>
      </c>
      <c r="D182" s="207"/>
      <c r="E182" s="207">
        <v>37115937674</v>
      </c>
      <c r="F182" s="207"/>
      <c r="G182" s="207">
        <v>-32559704076</v>
      </c>
      <c r="H182" s="207">
        <v>25377432000</v>
      </c>
      <c r="I182" s="201">
        <f t="shared" si="4"/>
        <v>4556233598</v>
      </c>
      <c r="J182" s="207">
        <v>1172679</v>
      </c>
      <c r="K182" s="207"/>
      <c r="L182" s="207">
        <v>37115937674</v>
      </c>
      <c r="M182" s="207"/>
      <c r="N182" s="207">
        <v>-38276513409</v>
      </c>
      <c r="O182" s="207"/>
      <c r="P182" s="207">
        <f t="shared" si="5"/>
        <v>-1160575735</v>
      </c>
    </row>
    <row r="183" spans="1:16">
      <c r="A183" s="193" t="s">
        <v>182</v>
      </c>
      <c r="C183" s="207">
        <v>11737289</v>
      </c>
      <c r="D183" s="207"/>
      <c r="E183" s="207">
        <v>22592381112</v>
      </c>
      <c r="F183" s="207"/>
      <c r="G183" s="207">
        <v>-21248914765</v>
      </c>
      <c r="H183" s="207">
        <v>4862426088</v>
      </c>
      <c r="I183" s="201">
        <f t="shared" si="4"/>
        <v>1343466347</v>
      </c>
      <c r="J183" s="207">
        <v>11737289</v>
      </c>
      <c r="K183" s="207"/>
      <c r="L183" s="207">
        <v>22592381112</v>
      </c>
      <c r="M183" s="207"/>
      <c r="N183" s="207">
        <v>-22897896604</v>
      </c>
      <c r="O183" s="207"/>
      <c r="P183" s="207">
        <f t="shared" si="5"/>
        <v>-305515492</v>
      </c>
    </row>
    <row r="184" spans="1:16">
      <c r="A184" s="193" t="s">
        <v>386</v>
      </c>
      <c r="C184" s="207">
        <v>1408887</v>
      </c>
      <c r="D184" s="207"/>
      <c r="E184" s="207">
        <v>28570284100</v>
      </c>
      <c r="F184" s="207"/>
      <c r="G184" s="207">
        <v>-28944345264</v>
      </c>
      <c r="H184" s="207">
        <v>2448947251</v>
      </c>
      <c r="I184" s="201">
        <f t="shared" si="4"/>
        <v>-374061164</v>
      </c>
      <c r="J184" s="207">
        <v>1408887</v>
      </c>
      <c r="K184" s="207"/>
      <c r="L184" s="207">
        <v>28570284100</v>
      </c>
      <c r="M184" s="207"/>
      <c r="N184" s="207">
        <v>-33580928841</v>
      </c>
      <c r="O184" s="207"/>
      <c r="P184" s="207">
        <f t="shared" si="5"/>
        <v>-5010644741</v>
      </c>
    </row>
    <row r="185" spans="1:16">
      <c r="A185" s="193" t="s">
        <v>165</v>
      </c>
      <c r="C185" s="207">
        <v>683823</v>
      </c>
      <c r="D185" s="207"/>
      <c r="E185" s="207">
        <v>6688781855</v>
      </c>
      <c r="F185" s="207"/>
      <c r="G185" s="207">
        <v>-5290347105</v>
      </c>
      <c r="H185" s="207">
        <v>13972272889</v>
      </c>
      <c r="I185" s="201">
        <f t="shared" si="4"/>
        <v>1398434750</v>
      </c>
      <c r="J185" s="207">
        <v>683823</v>
      </c>
      <c r="K185" s="207"/>
      <c r="L185" s="207">
        <v>6688781855</v>
      </c>
      <c r="M185" s="207"/>
      <c r="N185" s="207">
        <v>-6046761278</v>
      </c>
      <c r="O185" s="207"/>
      <c r="P185" s="207">
        <f t="shared" si="5"/>
        <v>642020577</v>
      </c>
    </row>
    <row r="186" spans="1:16">
      <c r="A186" s="193" t="s">
        <v>295</v>
      </c>
      <c r="C186" s="207">
        <v>8851211</v>
      </c>
      <c r="D186" s="207"/>
      <c r="E186" s="207">
        <v>24223277805</v>
      </c>
      <c r="F186" s="207"/>
      <c r="G186" s="207">
        <v>-24347436534</v>
      </c>
      <c r="H186" s="207">
        <v>87686250526</v>
      </c>
      <c r="I186" s="201">
        <f t="shared" si="4"/>
        <v>-124158729</v>
      </c>
      <c r="J186" s="207">
        <v>8851211</v>
      </c>
      <c r="K186" s="207"/>
      <c r="L186" s="207">
        <v>24223277805</v>
      </c>
      <c r="M186" s="207"/>
      <c r="N186" s="207">
        <v>-31918607863</v>
      </c>
      <c r="O186" s="207"/>
      <c r="P186" s="207">
        <f t="shared" si="5"/>
        <v>-7695330058</v>
      </c>
    </row>
    <row r="187" spans="1:16">
      <c r="A187" s="193" t="s">
        <v>188</v>
      </c>
      <c r="C187" s="207">
        <v>15360925</v>
      </c>
      <c r="D187" s="207"/>
      <c r="E187" s="207">
        <v>50236745466</v>
      </c>
      <c r="F187" s="207"/>
      <c r="G187" s="207">
        <v>-53447199724</v>
      </c>
      <c r="H187" s="207">
        <v>40299893413</v>
      </c>
      <c r="I187" s="201">
        <f t="shared" si="4"/>
        <v>-3210454258</v>
      </c>
      <c r="J187" s="207">
        <v>15360925</v>
      </c>
      <c r="K187" s="207"/>
      <c r="L187" s="207">
        <v>50236745466</v>
      </c>
      <c r="M187" s="207"/>
      <c r="N187" s="207">
        <v>-53206718698</v>
      </c>
      <c r="O187" s="207"/>
      <c r="P187" s="207">
        <f t="shared" si="5"/>
        <v>-2969973232</v>
      </c>
    </row>
    <row r="188" spans="1:16">
      <c r="A188" s="193" t="s">
        <v>142</v>
      </c>
      <c r="C188" s="207">
        <v>7334864</v>
      </c>
      <c r="D188" s="207"/>
      <c r="E188" s="207">
        <v>34626011187</v>
      </c>
      <c r="F188" s="207"/>
      <c r="G188" s="207">
        <v>-33475580594</v>
      </c>
      <c r="H188" s="207">
        <v>69490602477</v>
      </c>
      <c r="I188" s="201">
        <f t="shared" si="4"/>
        <v>1150430593</v>
      </c>
      <c r="J188" s="207">
        <v>7334864</v>
      </c>
      <c r="K188" s="207"/>
      <c r="L188" s="207">
        <v>34626011187</v>
      </c>
      <c r="M188" s="207"/>
      <c r="N188" s="207">
        <v>-42022318691</v>
      </c>
      <c r="O188" s="207"/>
      <c r="P188" s="207">
        <f t="shared" si="5"/>
        <v>-7396307504</v>
      </c>
    </row>
    <row r="189" spans="1:16">
      <c r="A189" s="193" t="s">
        <v>153</v>
      </c>
      <c r="C189" s="207">
        <v>9251945</v>
      </c>
      <c r="D189" s="207"/>
      <c r="E189" s="207">
        <v>58308320184</v>
      </c>
      <c r="F189" s="207"/>
      <c r="G189" s="207">
        <v>-53844363511</v>
      </c>
      <c r="H189" s="207">
        <v>8529985087</v>
      </c>
      <c r="I189" s="201">
        <f t="shared" si="4"/>
        <v>4463956673</v>
      </c>
      <c r="J189" s="207">
        <v>9251945</v>
      </c>
      <c r="K189" s="207"/>
      <c r="L189" s="207">
        <v>58308320184</v>
      </c>
      <c r="M189" s="207"/>
      <c r="N189" s="207">
        <v>-62673835859</v>
      </c>
      <c r="O189" s="207"/>
      <c r="P189" s="207">
        <f t="shared" si="5"/>
        <v>-4365515675</v>
      </c>
    </row>
    <row r="190" spans="1:16">
      <c r="A190" s="193" t="s">
        <v>218</v>
      </c>
      <c r="C190" s="207">
        <v>30584959</v>
      </c>
      <c r="D190" s="207"/>
      <c r="E190" s="207">
        <v>42229737130</v>
      </c>
      <c r="F190" s="207"/>
      <c r="G190" s="207">
        <v>-43522800233</v>
      </c>
      <c r="H190" s="207">
        <v>28968241254</v>
      </c>
      <c r="I190" s="201">
        <f t="shared" si="4"/>
        <v>-1293063103</v>
      </c>
      <c r="J190" s="207">
        <v>30584959</v>
      </c>
      <c r="K190" s="207"/>
      <c r="L190" s="207">
        <v>42229737130</v>
      </c>
      <c r="M190" s="207"/>
      <c r="N190" s="207">
        <v>-45821035729</v>
      </c>
      <c r="O190" s="207"/>
      <c r="P190" s="207">
        <f t="shared" si="5"/>
        <v>-3591298599</v>
      </c>
    </row>
    <row r="191" spans="1:16">
      <c r="A191" s="193" t="s">
        <v>337</v>
      </c>
      <c r="C191" s="207">
        <v>5229258</v>
      </c>
      <c r="D191" s="207"/>
      <c r="E191" s="207">
        <v>29577438879</v>
      </c>
      <c r="F191" s="207"/>
      <c r="G191" s="207">
        <v>-30052528152</v>
      </c>
      <c r="H191" s="207">
        <v>22009355558</v>
      </c>
      <c r="I191" s="201">
        <f t="shared" si="4"/>
        <v>-475089273</v>
      </c>
      <c r="J191" s="207">
        <v>5229258</v>
      </c>
      <c r="K191" s="207"/>
      <c r="L191" s="207">
        <v>29577438879</v>
      </c>
      <c r="M191" s="207"/>
      <c r="N191" s="207">
        <v>-34285655142</v>
      </c>
      <c r="O191" s="207"/>
      <c r="P191" s="207">
        <f t="shared" si="5"/>
        <v>-4708216263</v>
      </c>
    </row>
    <row r="192" spans="1:16">
      <c r="A192" s="193" t="s">
        <v>184</v>
      </c>
      <c r="C192" s="207">
        <v>1053817</v>
      </c>
      <c r="D192" s="207"/>
      <c r="E192" s="207">
        <v>32369195779</v>
      </c>
      <c r="F192" s="207"/>
      <c r="G192" s="207">
        <v>-34669612145</v>
      </c>
      <c r="H192" s="207">
        <v>21071785771</v>
      </c>
      <c r="I192" s="201">
        <f t="shared" si="4"/>
        <v>-2300416366</v>
      </c>
      <c r="J192" s="207">
        <v>1053817</v>
      </c>
      <c r="K192" s="207"/>
      <c r="L192" s="207">
        <v>32369195779</v>
      </c>
      <c r="M192" s="207"/>
      <c r="N192" s="207">
        <v>-34277091703</v>
      </c>
      <c r="O192" s="207"/>
      <c r="P192" s="207">
        <f t="shared" si="5"/>
        <v>-1907895924</v>
      </c>
    </row>
    <row r="193" spans="1:16">
      <c r="A193" s="193" t="s">
        <v>351</v>
      </c>
      <c r="C193" s="207">
        <v>635206</v>
      </c>
      <c r="D193" s="207"/>
      <c r="E193" s="207">
        <v>27694367359</v>
      </c>
      <c r="F193" s="207"/>
      <c r="G193" s="207">
        <v>-25099450190</v>
      </c>
      <c r="H193" s="207">
        <v>35265086226</v>
      </c>
      <c r="I193" s="201">
        <f t="shared" si="4"/>
        <v>2594917169</v>
      </c>
      <c r="J193" s="207">
        <v>635206</v>
      </c>
      <c r="K193" s="207"/>
      <c r="L193" s="207">
        <v>27694367359</v>
      </c>
      <c r="M193" s="207"/>
      <c r="N193" s="207">
        <v>-23901694626</v>
      </c>
      <c r="O193" s="207"/>
      <c r="P193" s="207">
        <f t="shared" si="5"/>
        <v>3792672733</v>
      </c>
    </row>
    <row r="194" spans="1:16">
      <c r="A194" s="193" t="s">
        <v>180</v>
      </c>
      <c r="C194" s="207">
        <v>434786</v>
      </c>
      <c r="D194" s="207"/>
      <c r="E194" s="207">
        <v>29644531011</v>
      </c>
      <c r="F194" s="207"/>
      <c r="G194" s="207">
        <v>-26936812105</v>
      </c>
      <c r="H194" s="207">
        <v>45280416249</v>
      </c>
      <c r="I194" s="201">
        <f t="shared" si="4"/>
        <v>2707718906</v>
      </c>
      <c r="J194" s="207">
        <v>434786</v>
      </c>
      <c r="K194" s="207"/>
      <c r="L194" s="207">
        <v>29644531011</v>
      </c>
      <c r="M194" s="207"/>
      <c r="N194" s="207">
        <v>-25182777728</v>
      </c>
      <c r="O194" s="207"/>
      <c r="P194" s="207">
        <f t="shared" si="5"/>
        <v>4461753283</v>
      </c>
    </row>
    <row r="195" spans="1:16">
      <c r="A195" s="193" t="s">
        <v>93</v>
      </c>
      <c r="C195" s="207">
        <v>18658523</v>
      </c>
      <c r="D195" s="207"/>
      <c r="E195" s="207">
        <v>63976988936</v>
      </c>
      <c r="F195" s="207"/>
      <c r="G195" s="207">
        <v>-61064830133</v>
      </c>
      <c r="H195" s="207">
        <v>-7409744150</v>
      </c>
      <c r="I195" s="201">
        <f t="shared" si="4"/>
        <v>2912158803</v>
      </c>
      <c r="J195" s="207">
        <v>18658523</v>
      </c>
      <c r="K195" s="207"/>
      <c r="L195" s="207">
        <v>63976988936</v>
      </c>
      <c r="M195" s="207"/>
      <c r="N195" s="207">
        <v>-69056846500</v>
      </c>
      <c r="O195" s="207"/>
      <c r="P195" s="207">
        <f t="shared" si="5"/>
        <v>-5079857564</v>
      </c>
    </row>
    <row r="196" spans="1:16">
      <c r="A196" s="193" t="s">
        <v>258</v>
      </c>
      <c r="C196" s="207">
        <v>2271357</v>
      </c>
      <c r="D196" s="207"/>
      <c r="E196" s="207">
        <v>36238370939</v>
      </c>
      <c r="F196" s="207"/>
      <c r="G196" s="207">
        <v>-30296759406</v>
      </c>
      <c r="H196" s="207">
        <v>1929723025</v>
      </c>
      <c r="I196" s="201">
        <f t="shared" si="4"/>
        <v>5941611533</v>
      </c>
      <c r="J196" s="207">
        <v>2271357</v>
      </c>
      <c r="K196" s="207"/>
      <c r="L196" s="207">
        <v>36238370939</v>
      </c>
      <c r="M196" s="207"/>
      <c r="N196" s="207">
        <v>-30514310517</v>
      </c>
      <c r="O196" s="207"/>
      <c r="P196" s="207">
        <f t="shared" si="5"/>
        <v>5724060422</v>
      </c>
    </row>
    <row r="197" spans="1:16">
      <c r="A197" s="193" t="s">
        <v>196</v>
      </c>
      <c r="C197" s="207">
        <v>6681290</v>
      </c>
      <c r="D197" s="207"/>
      <c r="E197" s="207">
        <v>34396516627</v>
      </c>
      <c r="F197" s="207"/>
      <c r="G197" s="207">
        <v>-31240093621</v>
      </c>
      <c r="H197" s="207">
        <v>7234513765</v>
      </c>
      <c r="I197" s="201">
        <f t="shared" si="4"/>
        <v>3156423006</v>
      </c>
      <c r="J197" s="207">
        <v>6681290</v>
      </c>
      <c r="K197" s="207"/>
      <c r="L197" s="207">
        <v>34396516627</v>
      </c>
      <c r="M197" s="207"/>
      <c r="N197" s="207">
        <v>-28448445739</v>
      </c>
      <c r="O197" s="207"/>
      <c r="P197" s="207">
        <f t="shared" si="5"/>
        <v>5948070888</v>
      </c>
    </row>
    <row r="198" spans="1:16">
      <c r="A198" s="193" t="s">
        <v>409</v>
      </c>
      <c r="C198" s="207">
        <v>9664244</v>
      </c>
      <c r="D198" s="207"/>
      <c r="E198" s="207">
        <v>14616560762</v>
      </c>
      <c r="F198" s="207"/>
      <c r="G198" s="207">
        <v>-15570003917</v>
      </c>
      <c r="H198" s="207">
        <v>91908956352</v>
      </c>
      <c r="I198" s="201">
        <f t="shared" si="4"/>
        <v>-953443155</v>
      </c>
      <c r="J198" s="207">
        <v>9664244</v>
      </c>
      <c r="K198" s="207"/>
      <c r="L198" s="207">
        <v>14616560762</v>
      </c>
      <c r="M198" s="207"/>
      <c r="N198" s="207">
        <v>-17213123857</v>
      </c>
      <c r="O198" s="207"/>
      <c r="P198" s="207">
        <f t="shared" si="5"/>
        <v>-2596563095</v>
      </c>
    </row>
    <row r="199" spans="1:16">
      <c r="A199" s="193" t="s">
        <v>261</v>
      </c>
      <c r="C199" s="207">
        <v>555903</v>
      </c>
      <c r="D199" s="207"/>
      <c r="E199" s="207">
        <v>8509968811</v>
      </c>
      <c r="F199" s="207"/>
      <c r="G199" s="207">
        <v>-7505040057</v>
      </c>
      <c r="H199" s="207">
        <v>15582992932</v>
      </c>
      <c r="I199" s="201">
        <f t="shared" si="4"/>
        <v>1004928754</v>
      </c>
      <c r="J199" s="207">
        <v>555903</v>
      </c>
      <c r="K199" s="207"/>
      <c r="L199" s="207">
        <v>8509968811</v>
      </c>
      <c r="M199" s="207"/>
      <c r="N199" s="207">
        <v>-10168375321</v>
      </c>
      <c r="O199" s="207"/>
      <c r="P199" s="207">
        <f t="shared" si="5"/>
        <v>-1658406510</v>
      </c>
    </row>
    <row r="200" spans="1:16">
      <c r="A200" s="193" t="s">
        <v>185</v>
      </c>
      <c r="C200" s="207">
        <v>26248652</v>
      </c>
      <c r="D200" s="207"/>
      <c r="E200" s="207">
        <v>127800930410</v>
      </c>
      <c r="F200" s="207"/>
      <c r="G200" s="207">
        <v>-113163843781</v>
      </c>
      <c r="H200" s="207">
        <v>39914895564</v>
      </c>
      <c r="I200" s="201">
        <f t="shared" si="4"/>
        <v>14637086629</v>
      </c>
      <c r="J200" s="207">
        <v>26248652</v>
      </c>
      <c r="K200" s="207"/>
      <c r="L200" s="207">
        <v>127800930410</v>
      </c>
      <c r="M200" s="207"/>
      <c r="N200" s="207">
        <v>-119453901818</v>
      </c>
      <c r="O200" s="207"/>
      <c r="P200" s="207">
        <f t="shared" si="5"/>
        <v>8347028592</v>
      </c>
    </row>
    <row r="201" spans="1:16">
      <c r="A201" s="193" t="s">
        <v>207</v>
      </c>
      <c r="C201" s="207">
        <v>13136571</v>
      </c>
      <c r="D201" s="207"/>
      <c r="E201" s="207">
        <v>39893437673</v>
      </c>
      <c r="F201" s="207"/>
      <c r="G201" s="207">
        <v>-37784076981</v>
      </c>
      <c r="H201" s="207">
        <v>62933379014</v>
      </c>
      <c r="I201" s="201">
        <f t="shared" ref="I201:I265" si="6">E201+G201</f>
        <v>2109360692</v>
      </c>
      <c r="J201" s="207">
        <v>13136571</v>
      </c>
      <c r="K201" s="207"/>
      <c r="L201" s="207">
        <v>39893437673</v>
      </c>
      <c r="M201" s="207"/>
      <c r="N201" s="207">
        <v>-42592486728</v>
      </c>
      <c r="O201" s="207"/>
      <c r="P201" s="207">
        <f t="shared" ref="P201:P264" si="7">L201+N201</f>
        <v>-2699049055</v>
      </c>
    </row>
    <row r="202" spans="1:16">
      <c r="A202" s="193" t="s">
        <v>90</v>
      </c>
      <c r="C202" s="207">
        <v>12983797</v>
      </c>
      <c r="D202" s="207"/>
      <c r="E202" s="207">
        <v>61073763411</v>
      </c>
      <c r="F202" s="207"/>
      <c r="G202" s="207">
        <v>-54696952963</v>
      </c>
      <c r="H202" s="207">
        <v>33729159173</v>
      </c>
      <c r="I202" s="201">
        <f t="shared" si="6"/>
        <v>6376810448</v>
      </c>
      <c r="J202" s="207">
        <v>12983797</v>
      </c>
      <c r="K202" s="207"/>
      <c r="L202" s="207">
        <v>61073763411</v>
      </c>
      <c r="M202" s="207"/>
      <c r="N202" s="207">
        <v>-74088668785</v>
      </c>
      <c r="O202" s="207"/>
      <c r="P202" s="207">
        <f t="shared" si="7"/>
        <v>-13014905374</v>
      </c>
    </row>
    <row r="203" spans="1:16">
      <c r="A203" s="193" t="s">
        <v>454</v>
      </c>
      <c r="C203" s="207">
        <v>1140317</v>
      </c>
      <c r="D203" s="207"/>
      <c r="E203" s="207">
        <v>20154200986</v>
      </c>
      <c r="F203" s="207"/>
      <c r="G203" s="207">
        <v>-20333656879</v>
      </c>
      <c r="H203" s="207">
        <v>31788133629</v>
      </c>
      <c r="I203" s="201">
        <f t="shared" si="6"/>
        <v>-179455893</v>
      </c>
      <c r="J203" s="207">
        <v>1140317</v>
      </c>
      <c r="K203" s="207"/>
      <c r="L203" s="207">
        <v>20154200986</v>
      </c>
      <c r="M203" s="207"/>
      <c r="N203" s="207">
        <v>-20333656879</v>
      </c>
      <c r="O203" s="207"/>
      <c r="P203" s="207">
        <f t="shared" si="7"/>
        <v>-179455893</v>
      </c>
    </row>
    <row r="204" spans="1:16">
      <c r="A204" s="193" t="s">
        <v>107</v>
      </c>
      <c r="C204" s="207">
        <v>12498326</v>
      </c>
      <c r="D204" s="207"/>
      <c r="E204" s="207">
        <v>38452159176</v>
      </c>
      <c r="F204" s="207"/>
      <c r="G204" s="207">
        <v>-39287461206</v>
      </c>
      <c r="H204" s="207">
        <v>54994639809</v>
      </c>
      <c r="I204" s="201">
        <f t="shared" si="6"/>
        <v>-835302030</v>
      </c>
      <c r="J204" s="207">
        <v>12498326</v>
      </c>
      <c r="K204" s="207"/>
      <c r="L204" s="207">
        <v>38452159176</v>
      </c>
      <c r="M204" s="207"/>
      <c r="N204" s="207">
        <v>-39416873949</v>
      </c>
      <c r="O204" s="207"/>
      <c r="P204" s="207">
        <f t="shared" si="7"/>
        <v>-964714773</v>
      </c>
    </row>
    <row r="205" spans="1:16">
      <c r="A205" s="193" t="s">
        <v>143</v>
      </c>
      <c r="C205" s="207">
        <v>22175807</v>
      </c>
      <c r="D205" s="207"/>
      <c r="E205" s="207">
        <v>57534477079</v>
      </c>
      <c r="F205" s="207"/>
      <c r="G205" s="207">
        <v>-56197124681</v>
      </c>
      <c r="H205" s="207">
        <v>-1898296444</v>
      </c>
      <c r="I205" s="201">
        <f t="shared" si="6"/>
        <v>1337352398</v>
      </c>
      <c r="J205" s="207">
        <v>22175807</v>
      </c>
      <c r="K205" s="207"/>
      <c r="L205" s="207">
        <v>57534477079</v>
      </c>
      <c r="M205" s="207"/>
      <c r="N205" s="207">
        <v>-52936805421</v>
      </c>
      <c r="O205" s="207"/>
      <c r="P205" s="207">
        <f t="shared" si="7"/>
        <v>4597671658</v>
      </c>
    </row>
    <row r="206" spans="1:16">
      <c r="A206" s="193" t="s">
        <v>157</v>
      </c>
      <c r="C206" s="207">
        <v>2966357</v>
      </c>
      <c r="D206" s="207"/>
      <c r="E206" s="207">
        <v>60183113462</v>
      </c>
      <c r="F206" s="207"/>
      <c r="G206" s="207">
        <v>-52480418393</v>
      </c>
      <c r="H206" s="207">
        <v>92552472052</v>
      </c>
      <c r="I206" s="201">
        <f t="shared" si="6"/>
        <v>7702695069</v>
      </c>
      <c r="J206" s="207">
        <v>2966357</v>
      </c>
      <c r="K206" s="207"/>
      <c r="L206" s="207">
        <v>60183113462</v>
      </c>
      <c r="M206" s="207"/>
      <c r="N206" s="207">
        <v>-61363781581</v>
      </c>
      <c r="O206" s="207"/>
      <c r="P206" s="207">
        <f t="shared" si="7"/>
        <v>-1180668119</v>
      </c>
    </row>
    <row r="207" spans="1:16">
      <c r="A207" s="193" t="s">
        <v>376</v>
      </c>
      <c r="C207" s="207">
        <v>17352053</v>
      </c>
      <c r="D207" s="207"/>
      <c r="E207" s="207">
        <v>35273812947</v>
      </c>
      <c r="F207" s="207"/>
      <c r="G207" s="207">
        <v>-28949761233</v>
      </c>
      <c r="H207" s="207">
        <v>33702814457</v>
      </c>
      <c r="I207" s="201">
        <f t="shared" si="6"/>
        <v>6324051714</v>
      </c>
      <c r="J207" s="207">
        <v>17352053</v>
      </c>
      <c r="K207" s="207"/>
      <c r="L207" s="207">
        <v>35273812947</v>
      </c>
      <c r="M207" s="207"/>
      <c r="N207" s="207">
        <v>-33344695015</v>
      </c>
      <c r="O207" s="207"/>
      <c r="P207" s="207">
        <f t="shared" si="7"/>
        <v>1929117932</v>
      </c>
    </row>
    <row r="208" spans="1:16">
      <c r="A208" s="193" t="s">
        <v>391</v>
      </c>
      <c r="C208" s="207">
        <v>2192135</v>
      </c>
      <c r="D208" s="207"/>
      <c r="E208" s="207">
        <v>36608742187</v>
      </c>
      <c r="F208" s="207"/>
      <c r="G208" s="207">
        <v>-36964114681</v>
      </c>
      <c r="H208" s="207">
        <v>5255793844</v>
      </c>
      <c r="I208" s="201">
        <f t="shared" si="6"/>
        <v>-355372494</v>
      </c>
      <c r="J208" s="207">
        <v>2192135</v>
      </c>
      <c r="K208" s="207"/>
      <c r="L208" s="207">
        <v>36608742187</v>
      </c>
      <c r="M208" s="207"/>
      <c r="N208" s="207">
        <v>-44744456836</v>
      </c>
      <c r="O208" s="207"/>
      <c r="P208" s="207">
        <f t="shared" si="7"/>
        <v>-8135714649</v>
      </c>
    </row>
    <row r="209" spans="1:16">
      <c r="A209" s="193" t="s">
        <v>222</v>
      </c>
      <c r="C209" s="207">
        <v>7749179</v>
      </c>
      <c r="D209" s="207"/>
      <c r="E209" s="207">
        <v>56155390400</v>
      </c>
      <c r="F209" s="207"/>
      <c r="G209" s="207">
        <v>-52007113860</v>
      </c>
      <c r="H209" s="207">
        <v>63807936571</v>
      </c>
      <c r="I209" s="201">
        <f t="shared" si="6"/>
        <v>4148276540</v>
      </c>
      <c r="J209" s="207">
        <v>7749179</v>
      </c>
      <c r="K209" s="207"/>
      <c r="L209" s="207">
        <v>56155390400</v>
      </c>
      <c r="M209" s="207"/>
      <c r="N209" s="207">
        <v>-55548220831</v>
      </c>
      <c r="O209" s="207"/>
      <c r="P209" s="207">
        <f t="shared" si="7"/>
        <v>607169569</v>
      </c>
    </row>
    <row r="210" spans="1:16">
      <c r="A210" s="193" t="s">
        <v>114</v>
      </c>
      <c r="C210" s="207">
        <v>7427292</v>
      </c>
      <c r="D210" s="207"/>
      <c r="E210" s="207">
        <v>83872011601</v>
      </c>
      <c r="F210" s="207"/>
      <c r="G210" s="207">
        <v>-87716899589</v>
      </c>
      <c r="H210" s="207">
        <v>21566876369</v>
      </c>
      <c r="I210" s="201">
        <f t="shared" si="6"/>
        <v>-3844887988</v>
      </c>
      <c r="J210" s="207">
        <v>7427292</v>
      </c>
      <c r="K210" s="207"/>
      <c r="L210" s="207">
        <v>83872011601</v>
      </c>
      <c r="M210" s="207"/>
      <c r="N210" s="207">
        <v>-79103847855</v>
      </c>
      <c r="O210" s="207"/>
      <c r="P210" s="207">
        <f t="shared" si="7"/>
        <v>4768163746</v>
      </c>
    </row>
    <row r="211" spans="1:16">
      <c r="A211" s="193" t="s">
        <v>259</v>
      </c>
      <c r="C211" s="207">
        <v>10322939</v>
      </c>
      <c r="D211" s="207"/>
      <c r="E211" s="207">
        <v>31143705655</v>
      </c>
      <c r="F211" s="207"/>
      <c r="G211" s="207">
        <v>-27018908813</v>
      </c>
      <c r="H211" s="207">
        <v>7058025070</v>
      </c>
      <c r="I211" s="201">
        <f t="shared" si="6"/>
        <v>4124796842</v>
      </c>
      <c r="J211" s="207">
        <v>10322939</v>
      </c>
      <c r="K211" s="207"/>
      <c r="L211" s="207">
        <v>31143705655</v>
      </c>
      <c r="M211" s="207"/>
      <c r="N211" s="207">
        <v>-37884618887</v>
      </c>
      <c r="O211" s="207"/>
      <c r="P211" s="207">
        <f t="shared" si="7"/>
        <v>-6740913232</v>
      </c>
    </row>
    <row r="212" spans="1:16">
      <c r="A212" s="193" t="s">
        <v>141</v>
      </c>
      <c r="C212" s="207">
        <v>6370955</v>
      </c>
      <c r="D212" s="207"/>
      <c r="E212" s="207">
        <v>32805187699</v>
      </c>
      <c r="F212" s="207"/>
      <c r="G212" s="207">
        <v>-32216575150</v>
      </c>
      <c r="H212" s="207">
        <v>1604843880</v>
      </c>
      <c r="I212" s="201">
        <f t="shared" si="6"/>
        <v>588612549</v>
      </c>
      <c r="J212" s="207">
        <v>6370955</v>
      </c>
      <c r="K212" s="207"/>
      <c r="L212" s="207">
        <v>32805187699</v>
      </c>
      <c r="M212" s="207"/>
      <c r="N212" s="207">
        <v>-41284232652</v>
      </c>
      <c r="O212" s="207"/>
      <c r="P212" s="207">
        <f t="shared" si="7"/>
        <v>-8479044953</v>
      </c>
    </row>
    <row r="213" spans="1:16">
      <c r="A213" s="193" t="s">
        <v>387</v>
      </c>
      <c r="C213" s="207">
        <v>717454</v>
      </c>
      <c r="D213" s="207"/>
      <c r="E213" s="207">
        <v>24654810594</v>
      </c>
      <c r="F213" s="207"/>
      <c r="G213" s="207">
        <v>-25878302262</v>
      </c>
      <c r="H213" s="207">
        <v>30843750591</v>
      </c>
      <c r="I213" s="201">
        <f t="shared" si="6"/>
        <v>-1223491668</v>
      </c>
      <c r="J213" s="207">
        <v>717454</v>
      </c>
      <c r="K213" s="207"/>
      <c r="L213" s="207">
        <v>24654810594</v>
      </c>
      <c r="M213" s="207"/>
      <c r="N213" s="207">
        <v>-31847645840</v>
      </c>
      <c r="O213" s="207"/>
      <c r="P213" s="207">
        <f t="shared" si="7"/>
        <v>-7192835246</v>
      </c>
    </row>
    <row r="214" spans="1:16">
      <c r="A214" s="193" t="s">
        <v>395</v>
      </c>
      <c r="C214" s="207">
        <v>4653925</v>
      </c>
      <c r="D214" s="207"/>
      <c r="E214" s="207">
        <v>39230465563</v>
      </c>
      <c r="F214" s="207"/>
      <c r="G214" s="207">
        <v>-39923422905</v>
      </c>
      <c r="H214" s="207">
        <v>22184562656</v>
      </c>
      <c r="I214" s="201">
        <f t="shared" si="6"/>
        <v>-692957342</v>
      </c>
      <c r="J214" s="207">
        <v>4653925</v>
      </c>
      <c r="K214" s="207"/>
      <c r="L214" s="207">
        <v>39230465563</v>
      </c>
      <c r="M214" s="207"/>
      <c r="N214" s="207">
        <v>-41822026462</v>
      </c>
      <c r="O214" s="207"/>
      <c r="P214" s="207">
        <f t="shared" si="7"/>
        <v>-2591560899</v>
      </c>
    </row>
    <row r="215" spans="1:16">
      <c r="A215" s="193" t="s">
        <v>192</v>
      </c>
      <c r="C215" s="207">
        <v>552746</v>
      </c>
      <c r="D215" s="207"/>
      <c r="E215" s="207">
        <v>36429009798</v>
      </c>
      <c r="F215" s="207"/>
      <c r="G215" s="207">
        <v>-34656971507</v>
      </c>
      <c r="H215" s="207">
        <v>38567713100</v>
      </c>
      <c r="I215" s="201">
        <f t="shared" si="6"/>
        <v>1772038291</v>
      </c>
      <c r="J215" s="207">
        <v>552746</v>
      </c>
      <c r="K215" s="207"/>
      <c r="L215" s="207">
        <v>36429009798</v>
      </c>
      <c r="M215" s="207"/>
      <c r="N215" s="207">
        <v>-30715472811</v>
      </c>
      <c r="O215" s="207"/>
      <c r="P215" s="207">
        <f t="shared" si="7"/>
        <v>5713536987</v>
      </c>
    </row>
    <row r="216" spans="1:16">
      <c r="A216" s="193" t="s">
        <v>168</v>
      </c>
      <c r="C216" s="207">
        <v>5778912</v>
      </c>
      <c r="D216" s="207"/>
      <c r="E216" s="207">
        <v>75080974083</v>
      </c>
      <c r="F216" s="207"/>
      <c r="G216" s="207">
        <v>-74898303258</v>
      </c>
      <c r="H216" s="207">
        <v>3852356217</v>
      </c>
      <c r="I216" s="201">
        <f t="shared" si="6"/>
        <v>182670825</v>
      </c>
      <c r="J216" s="207">
        <v>5778912</v>
      </c>
      <c r="K216" s="207"/>
      <c r="L216" s="207">
        <v>75080974083</v>
      </c>
      <c r="M216" s="207"/>
      <c r="N216" s="207">
        <v>-85852297981</v>
      </c>
      <c r="O216" s="207"/>
      <c r="P216" s="207">
        <f t="shared" si="7"/>
        <v>-10771323898</v>
      </c>
    </row>
    <row r="217" spans="1:16">
      <c r="A217" s="193" t="s">
        <v>96</v>
      </c>
      <c r="C217" s="207">
        <v>4112341</v>
      </c>
      <c r="D217" s="207"/>
      <c r="E217" s="207">
        <v>11991092877</v>
      </c>
      <c r="F217" s="207"/>
      <c r="G217" s="207">
        <v>-14856907615</v>
      </c>
      <c r="H217" s="207">
        <v>83923107800</v>
      </c>
      <c r="I217" s="201">
        <f t="shared" si="6"/>
        <v>-2865814738</v>
      </c>
      <c r="J217" s="207">
        <v>4112341</v>
      </c>
      <c r="K217" s="207"/>
      <c r="L217" s="207">
        <v>11991092877</v>
      </c>
      <c r="M217" s="207"/>
      <c r="N217" s="207">
        <v>-13454816342</v>
      </c>
      <c r="O217" s="207"/>
      <c r="P217" s="207">
        <f t="shared" si="7"/>
        <v>-1463723465</v>
      </c>
    </row>
    <row r="218" spans="1:16">
      <c r="A218" s="193" t="s">
        <v>112</v>
      </c>
      <c r="C218" s="207">
        <v>28717714</v>
      </c>
      <c r="D218" s="207"/>
      <c r="E218" s="207">
        <v>50328085275</v>
      </c>
      <c r="F218" s="207"/>
      <c r="G218" s="207">
        <v>-54371930392</v>
      </c>
      <c r="H218" s="207">
        <v>33384918196</v>
      </c>
      <c r="I218" s="201">
        <f t="shared" si="6"/>
        <v>-4043845117</v>
      </c>
      <c r="J218" s="207">
        <v>28717714</v>
      </c>
      <c r="K218" s="207"/>
      <c r="L218" s="207">
        <v>50328085275</v>
      </c>
      <c r="M218" s="207"/>
      <c r="N218" s="207">
        <v>-48761953500</v>
      </c>
      <c r="O218" s="207"/>
      <c r="P218" s="207">
        <f t="shared" si="7"/>
        <v>1566131775</v>
      </c>
    </row>
    <row r="219" spans="1:16">
      <c r="A219" s="193" t="s">
        <v>270</v>
      </c>
      <c r="C219" s="207">
        <v>19079319</v>
      </c>
      <c r="D219" s="207"/>
      <c r="E219" s="207">
        <v>236882805183</v>
      </c>
      <c r="F219" s="207"/>
      <c r="G219" s="207">
        <v>-229266723389</v>
      </c>
      <c r="H219" s="207"/>
      <c r="I219" s="201">
        <f t="shared" si="6"/>
        <v>7616081794</v>
      </c>
      <c r="J219" s="207">
        <v>19079319</v>
      </c>
      <c r="K219" s="207"/>
      <c r="L219" s="207">
        <v>236882805183</v>
      </c>
      <c r="M219" s="207"/>
      <c r="N219" s="207">
        <v>-287046640259</v>
      </c>
      <c r="O219" s="207"/>
      <c r="P219" s="207">
        <f t="shared" si="7"/>
        <v>-50163835076</v>
      </c>
    </row>
    <row r="220" spans="1:16">
      <c r="A220" s="193" t="s">
        <v>349</v>
      </c>
      <c r="C220" s="207">
        <v>314210</v>
      </c>
      <c r="D220" s="207"/>
      <c r="E220" s="207">
        <v>46679280330</v>
      </c>
      <c r="F220" s="207"/>
      <c r="G220" s="207">
        <v>-43818888179</v>
      </c>
      <c r="H220" s="207"/>
      <c r="I220" s="201">
        <f t="shared" si="6"/>
        <v>2860392151</v>
      </c>
      <c r="J220" s="207">
        <v>314210</v>
      </c>
      <c r="K220" s="207"/>
      <c r="L220" s="207">
        <v>46679280330</v>
      </c>
      <c r="M220" s="207"/>
      <c r="N220" s="207">
        <v>-42023612669</v>
      </c>
      <c r="O220" s="207"/>
      <c r="P220" s="207">
        <f t="shared" si="7"/>
        <v>4655667661</v>
      </c>
    </row>
    <row r="221" spans="1:16">
      <c r="A221" s="193" t="s">
        <v>405</v>
      </c>
      <c r="C221" s="207">
        <v>9045771</v>
      </c>
      <c r="D221" s="207"/>
      <c r="E221" s="207">
        <v>29014021021</v>
      </c>
      <c r="F221" s="207"/>
      <c r="G221" s="207">
        <v>-29430182794</v>
      </c>
      <c r="H221" s="207"/>
      <c r="I221" s="201">
        <f t="shared" si="6"/>
        <v>-416161773</v>
      </c>
      <c r="J221" s="207">
        <v>9045771</v>
      </c>
      <c r="K221" s="207"/>
      <c r="L221" s="207">
        <v>29014021021</v>
      </c>
      <c r="M221" s="207"/>
      <c r="N221" s="207">
        <v>-33387283672</v>
      </c>
      <c r="O221" s="207"/>
      <c r="P221" s="207">
        <f t="shared" si="7"/>
        <v>-4373262651</v>
      </c>
    </row>
    <row r="222" spans="1:16">
      <c r="A222" s="193" t="s">
        <v>330</v>
      </c>
      <c r="C222" s="207">
        <v>17769560</v>
      </c>
      <c r="D222" s="207"/>
      <c r="E222" s="207">
        <v>46950463116</v>
      </c>
      <c r="F222" s="207"/>
      <c r="G222" s="207">
        <v>-46744788568</v>
      </c>
      <c r="H222" s="207"/>
      <c r="I222" s="201">
        <f t="shared" si="6"/>
        <v>205674548</v>
      </c>
      <c r="J222" s="207">
        <v>17769560</v>
      </c>
      <c r="K222" s="207"/>
      <c r="L222" s="207">
        <v>46950463116</v>
      </c>
      <c r="M222" s="207"/>
      <c r="N222" s="207">
        <v>-61689006870</v>
      </c>
      <c r="O222" s="207"/>
      <c r="P222" s="207">
        <f t="shared" si="7"/>
        <v>-14738543754</v>
      </c>
    </row>
    <row r="223" spans="1:16">
      <c r="A223" s="193" t="s">
        <v>201</v>
      </c>
      <c r="C223" s="207">
        <v>24403341</v>
      </c>
      <c r="D223" s="207"/>
      <c r="E223" s="207">
        <v>84175749695</v>
      </c>
      <c r="F223" s="207"/>
      <c r="G223" s="207">
        <v>-84802355650</v>
      </c>
      <c r="H223" s="207"/>
      <c r="I223" s="201">
        <f t="shared" si="6"/>
        <v>-626605955</v>
      </c>
      <c r="J223" s="207">
        <v>24403341</v>
      </c>
      <c r="K223" s="207"/>
      <c r="L223" s="207">
        <v>84175749695</v>
      </c>
      <c r="M223" s="207"/>
      <c r="N223" s="207">
        <v>-89718068068</v>
      </c>
      <c r="O223" s="207"/>
      <c r="P223" s="207">
        <f t="shared" si="7"/>
        <v>-5542318373</v>
      </c>
    </row>
    <row r="224" spans="1:16">
      <c r="A224" s="193" t="s">
        <v>200</v>
      </c>
      <c r="C224" s="207">
        <v>1032373</v>
      </c>
      <c r="D224" s="207"/>
      <c r="E224" s="207">
        <v>6947579682</v>
      </c>
      <c r="F224" s="207"/>
      <c r="G224" s="207">
        <v>-6644919348</v>
      </c>
      <c r="H224" s="207"/>
      <c r="I224" s="201">
        <f t="shared" si="6"/>
        <v>302660334</v>
      </c>
      <c r="J224" s="207">
        <v>1032373</v>
      </c>
      <c r="K224" s="207"/>
      <c r="L224" s="207">
        <v>6947579682</v>
      </c>
      <c r="M224" s="207"/>
      <c r="N224" s="207">
        <v>-9764259003</v>
      </c>
      <c r="O224" s="207"/>
      <c r="P224" s="207">
        <f t="shared" si="7"/>
        <v>-2816679321</v>
      </c>
    </row>
    <row r="225" spans="1:16">
      <c r="A225" s="193" t="s">
        <v>250</v>
      </c>
      <c r="C225" s="207">
        <v>2235096</v>
      </c>
      <c r="D225" s="207"/>
      <c r="E225" s="207">
        <v>13175257274</v>
      </c>
      <c r="F225" s="207"/>
      <c r="G225" s="207">
        <v>-11686286256</v>
      </c>
      <c r="H225" s="207"/>
      <c r="I225" s="201">
        <f t="shared" si="6"/>
        <v>1488971018</v>
      </c>
      <c r="J225" s="207">
        <v>2235096</v>
      </c>
      <c r="K225" s="207"/>
      <c r="L225" s="207">
        <v>13175257274</v>
      </c>
      <c r="M225" s="207"/>
      <c r="N225" s="207">
        <v>-15868975327</v>
      </c>
      <c r="O225" s="207"/>
      <c r="P225" s="207">
        <f t="shared" si="7"/>
        <v>-2693718053</v>
      </c>
    </row>
    <row r="226" spans="1:16">
      <c r="A226" s="193" t="s">
        <v>254</v>
      </c>
      <c r="C226" s="207">
        <v>7560876</v>
      </c>
      <c r="D226" s="207"/>
      <c r="E226" s="207">
        <v>42765407205</v>
      </c>
      <c r="F226" s="207"/>
      <c r="G226" s="207">
        <v>-41019855055</v>
      </c>
      <c r="H226" s="207"/>
      <c r="I226" s="201">
        <f t="shared" si="6"/>
        <v>1745552150</v>
      </c>
      <c r="J226" s="207">
        <v>7560876</v>
      </c>
      <c r="K226" s="207"/>
      <c r="L226" s="207">
        <v>42765407205</v>
      </c>
      <c r="M226" s="207"/>
      <c r="N226" s="207">
        <v>-42074385708</v>
      </c>
      <c r="O226" s="207"/>
      <c r="P226" s="207">
        <f t="shared" si="7"/>
        <v>691021497</v>
      </c>
    </row>
    <row r="227" spans="1:16">
      <c r="A227" s="193" t="s">
        <v>209</v>
      </c>
      <c r="C227" s="207">
        <v>3483710</v>
      </c>
      <c r="D227" s="207"/>
      <c r="E227" s="207">
        <v>28084783420</v>
      </c>
      <c r="F227" s="207"/>
      <c r="G227" s="207">
        <v>-30880220111</v>
      </c>
      <c r="H227" s="207"/>
      <c r="I227" s="201">
        <f t="shared" si="6"/>
        <v>-2795436691</v>
      </c>
      <c r="J227" s="207">
        <v>3483710</v>
      </c>
      <c r="K227" s="207"/>
      <c r="L227" s="207">
        <v>28084783420</v>
      </c>
      <c r="M227" s="207"/>
      <c r="N227" s="207">
        <v>-40122805707</v>
      </c>
      <c r="O227" s="207"/>
      <c r="P227" s="207">
        <f t="shared" si="7"/>
        <v>-12038022287</v>
      </c>
    </row>
    <row r="228" spans="1:16">
      <c r="A228" s="193" t="s">
        <v>396</v>
      </c>
      <c r="C228" s="207">
        <v>3918600</v>
      </c>
      <c r="D228" s="207"/>
      <c r="E228" s="207">
        <v>40900485466</v>
      </c>
      <c r="F228" s="207"/>
      <c r="G228" s="207">
        <v>-42815031704</v>
      </c>
      <c r="H228" s="207"/>
      <c r="I228" s="201">
        <f t="shared" si="6"/>
        <v>-1914546238</v>
      </c>
      <c r="J228" s="207">
        <v>3918600</v>
      </c>
      <c r="K228" s="207"/>
      <c r="L228" s="207">
        <v>40900485466</v>
      </c>
      <c r="M228" s="207"/>
      <c r="N228" s="207">
        <v>-45416444174</v>
      </c>
      <c r="O228" s="207"/>
      <c r="P228" s="207">
        <f t="shared" si="7"/>
        <v>-4515958708</v>
      </c>
    </row>
    <row r="229" spans="1:16">
      <c r="A229" s="193" t="s">
        <v>382</v>
      </c>
      <c r="C229" s="207">
        <v>1244980</v>
      </c>
      <c r="D229" s="207"/>
      <c r="E229" s="207">
        <v>34652026334</v>
      </c>
      <c r="F229" s="207"/>
      <c r="G229" s="207">
        <v>-32529424926</v>
      </c>
      <c r="H229" s="207"/>
      <c r="I229" s="201">
        <f t="shared" si="6"/>
        <v>2122601408</v>
      </c>
      <c r="J229" s="207">
        <v>1244980</v>
      </c>
      <c r="K229" s="207"/>
      <c r="L229" s="207">
        <v>34652026334</v>
      </c>
      <c r="M229" s="207"/>
      <c r="N229" s="207">
        <v>-35825541099</v>
      </c>
      <c r="O229" s="207"/>
      <c r="P229" s="207">
        <f t="shared" si="7"/>
        <v>-1173514765</v>
      </c>
    </row>
    <row r="230" spans="1:16">
      <c r="A230" s="193" t="s">
        <v>251</v>
      </c>
      <c r="C230" s="207">
        <v>4464097</v>
      </c>
      <c r="D230" s="207"/>
      <c r="E230" s="207">
        <v>39183439553</v>
      </c>
      <c r="F230" s="207"/>
      <c r="G230" s="207">
        <v>-36618939950</v>
      </c>
      <c r="H230" s="207"/>
      <c r="I230" s="201">
        <f t="shared" si="6"/>
        <v>2564499603</v>
      </c>
      <c r="J230" s="207">
        <v>4464097</v>
      </c>
      <c r="K230" s="207"/>
      <c r="L230" s="207">
        <v>39183439553</v>
      </c>
      <c r="M230" s="207"/>
      <c r="N230" s="207">
        <v>-55425913691</v>
      </c>
      <c r="O230" s="207"/>
      <c r="P230" s="207">
        <f t="shared" si="7"/>
        <v>-16242474138</v>
      </c>
    </row>
    <row r="231" spans="1:16">
      <c r="A231" s="193" t="s">
        <v>379</v>
      </c>
      <c r="C231" s="207">
        <v>11193936</v>
      </c>
      <c r="D231" s="207"/>
      <c r="E231" s="207">
        <v>38611842324</v>
      </c>
      <c r="F231" s="207"/>
      <c r="G231" s="207">
        <v>-39718375041</v>
      </c>
      <c r="H231" s="207"/>
      <c r="I231" s="201">
        <f t="shared" si="6"/>
        <v>-1106532717</v>
      </c>
      <c r="J231" s="207">
        <v>11193936</v>
      </c>
      <c r="K231" s="207"/>
      <c r="L231" s="207">
        <v>38611842324</v>
      </c>
      <c r="M231" s="207"/>
      <c r="N231" s="207">
        <v>-26564983392</v>
      </c>
      <c r="O231" s="207"/>
      <c r="P231" s="207">
        <f t="shared" si="7"/>
        <v>12046858932</v>
      </c>
    </row>
    <row r="232" spans="1:16">
      <c r="A232" s="193" t="s">
        <v>257</v>
      </c>
      <c r="C232" s="207">
        <v>1413100</v>
      </c>
      <c r="D232" s="207"/>
      <c r="E232" s="207">
        <v>49992990241</v>
      </c>
      <c r="F232" s="207"/>
      <c r="G232" s="207">
        <v>-49281041763</v>
      </c>
      <c r="H232" s="207"/>
      <c r="I232" s="201">
        <f t="shared" si="6"/>
        <v>711948478</v>
      </c>
      <c r="J232" s="207">
        <v>1413100</v>
      </c>
      <c r="K232" s="207"/>
      <c r="L232" s="207">
        <v>49992990241</v>
      </c>
      <c r="M232" s="207"/>
      <c r="N232" s="207">
        <v>-37607019072</v>
      </c>
      <c r="O232" s="207"/>
      <c r="P232" s="207">
        <f t="shared" si="7"/>
        <v>12385971169</v>
      </c>
    </row>
    <row r="233" spans="1:16">
      <c r="A233" s="193" t="s">
        <v>253</v>
      </c>
      <c r="C233" s="207">
        <v>15095386</v>
      </c>
      <c r="D233" s="207"/>
      <c r="E233" s="207">
        <v>40064867773</v>
      </c>
      <c r="F233" s="207"/>
      <c r="G233" s="207">
        <v>-38420500788</v>
      </c>
      <c r="H233" s="207"/>
      <c r="I233" s="201">
        <f t="shared" si="6"/>
        <v>1644366985</v>
      </c>
      <c r="J233" s="207">
        <v>15095386</v>
      </c>
      <c r="K233" s="207"/>
      <c r="L233" s="207">
        <v>40064867773</v>
      </c>
      <c r="M233" s="207"/>
      <c r="N233" s="207">
        <v>-37093537947</v>
      </c>
      <c r="O233" s="207"/>
      <c r="P233" s="207">
        <f t="shared" si="7"/>
        <v>2971329826</v>
      </c>
    </row>
    <row r="234" spans="1:16">
      <c r="A234" s="193" t="s">
        <v>335</v>
      </c>
      <c r="C234" s="207">
        <v>20809604</v>
      </c>
      <c r="D234" s="207"/>
      <c r="E234" s="207">
        <v>19961784318</v>
      </c>
      <c r="F234" s="207"/>
      <c r="G234" s="207">
        <v>-20114133425</v>
      </c>
      <c r="H234" s="207"/>
      <c r="I234" s="201">
        <f t="shared" si="6"/>
        <v>-152349107</v>
      </c>
      <c r="J234" s="207">
        <v>20809604</v>
      </c>
      <c r="K234" s="207"/>
      <c r="L234" s="207">
        <v>19961784318</v>
      </c>
      <c r="M234" s="207"/>
      <c r="N234" s="207">
        <v>-26097668004</v>
      </c>
      <c r="O234" s="207"/>
      <c r="P234" s="207">
        <f t="shared" si="7"/>
        <v>-6135883686</v>
      </c>
    </row>
    <row r="235" spans="1:16">
      <c r="A235" s="193" t="s">
        <v>186</v>
      </c>
      <c r="C235" s="207">
        <v>4537229</v>
      </c>
      <c r="D235" s="207"/>
      <c r="E235" s="207">
        <v>75320882544</v>
      </c>
      <c r="F235" s="207"/>
      <c r="G235" s="207">
        <v>-80823366178</v>
      </c>
      <c r="H235" s="207"/>
      <c r="I235" s="201">
        <f t="shared" si="6"/>
        <v>-5502483634</v>
      </c>
      <c r="J235" s="207">
        <v>4537229</v>
      </c>
      <c r="K235" s="207"/>
      <c r="L235" s="207">
        <v>75320882544</v>
      </c>
      <c r="M235" s="207"/>
      <c r="N235" s="207">
        <v>-87425164570</v>
      </c>
      <c r="O235" s="207"/>
      <c r="P235" s="207">
        <f t="shared" si="7"/>
        <v>-12104282026</v>
      </c>
    </row>
    <row r="236" spans="1:16">
      <c r="A236" s="193" t="s">
        <v>361</v>
      </c>
      <c r="C236" s="207">
        <v>10627347</v>
      </c>
      <c r="D236" s="207"/>
      <c r="E236" s="207">
        <v>45531332575</v>
      </c>
      <c r="F236" s="207"/>
      <c r="G236" s="207">
        <v>-47961278053</v>
      </c>
      <c r="H236" s="207"/>
      <c r="I236" s="201">
        <f t="shared" si="6"/>
        <v>-2429945478</v>
      </c>
      <c r="J236" s="207">
        <v>10627347</v>
      </c>
      <c r="K236" s="207"/>
      <c r="L236" s="207">
        <v>45531332575</v>
      </c>
      <c r="M236" s="207"/>
      <c r="N236" s="207">
        <v>-40696862829</v>
      </c>
      <c r="O236" s="207"/>
      <c r="P236" s="207">
        <f t="shared" si="7"/>
        <v>4834469746</v>
      </c>
    </row>
    <row r="237" spans="1:16">
      <c r="A237" s="193" t="s">
        <v>267</v>
      </c>
      <c r="C237" s="207">
        <v>452959</v>
      </c>
      <c r="D237" s="207"/>
      <c r="E237" s="207">
        <v>3331952819</v>
      </c>
      <c r="F237" s="207"/>
      <c r="G237" s="207">
        <v>-3761441766</v>
      </c>
      <c r="H237" s="207"/>
      <c r="I237" s="201">
        <f t="shared" si="6"/>
        <v>-429488947</v>
      </c>
      <c r="J237" s="207">
        <v>452959</v>
      </c>
      <c r="K237" s="207"/>
      <c r="L237" s="207">
        <v>3331952819</v>
      </c>
      <c r="M237" s="207"/>
      <c r="N237" s="207">
        <v>-3157933490</v>
      </c>
      <c r="O237" s="207"/>
      <c r="P237" s="207">
        <f t="shared" si="7"/>
        <v>174019329</v>
      </c>
    </row>
    <row r="238" spans="1:16">
      <c r="A238" s="193" t="s">
        <v>95</v>
      </c>
      <c r="C238" s="207">
        <v>2001357</v>
      </c>
      <c r="D238" s="207"/>
      <c r="E238" s="207">
        <v>32109705666</v>
      </c>
      <c r="F238" s="207"/>
      <c r="G238" s="207">
        <v>-34863097625</v>
      </c>
      <c r="H238" s="207"/>
      <c r="I238" s="201">
        <f t="shared" si="6"/>
        <v>-2753391959</v>
      </c>
      <c r="J238" s="207">
        <v>2001357</v>
      </c>
      <c r="K238" s="207"/>
      <c r="L238" s="207">
        <v>32109705666</v>
      </c>
      <c r="M238" s="207"/>
      <c r="N238" s="207">
        <v>-43062320400</v>
      </c>
      <c r="O238" s="207"/>
      <c r="P238" s="207">
        <f t="shared" si="7"/>
        <v>-10952614734</v>
      </c>
    </row>
    <row r="239" spans="1:16">
      <c r="A239" s="193" t="s">
        <v>403</v>
      </c>
      <c r="C239" s="207">
        <v>783066</v>
      </c>
      <c r="D239" s="207"/>
      <c r="E239" s="207">
        <v>29960876092</v>
      </c>
      <c r="F239" s="207"/>
      <c r="G239" s="207">
        <v>-29995541530</v>
      </c>
      <c r="H239" s="207"/>
      <c r="I239" s="201">
        <f t="shared" si="6"/>
        <v>-34665438</v>
      </c>
      <c r="J239" s="207">
        <v>783066</v>
      </c>
      <c r="K239" s="207"/>
      <c r="L239" s="207">
        <v>29960876092</v>
      </c>
      <c r="M239" s="207"/>
      <c r="N239" s="207">
        <v>-31066699166</v>
      </c>
      <c r="O239" s="207"/>
      <c r="P239" s="207">
        <f t="shared" si="7"/>
        <v>-1105823074</v>
      </c>
    </row>
    <row r="240" spans="1:16">
      <c r="A240" s="193" t="s">
        <v>189</v>
      </c>
      <c r="C240" s="207">
        <v>37908307</v>
      </c>
      <c r="D240" s="207"/>
      <c r="E240" s="207">
        <v>70504430068</v>
      </c>
      <c r="F240" s="207"/>
      <c r="G240" s="207">
        <v>-71741445937</v>
      </c>
      <c r="H240" s="207"/>
      <c r="I240" s="201">
        <f t="shared" si="6"/>
        <v>-1237015869</v>
      </c>
      <c r="J240" s="207">
        <v>37908307</v>
      </c>
      <c r="K240" s="207"/>
      <c r="L240" s="207">
        <v>70504430068</v>
      </c>
      <c r="M240" s="207"/>
      <c r="N240" s="207">
        <v>-102958784649</v>
      </c>
      <c r="O240" s="207"/>
      <c r="P240" s="207">
        <f t="shared" si="7"/>
        <v>-32454354581</v>
      </c>
    </row>
    <row r="241" spans="1:16">
      <c r="A241" s="193" t="s">
        <v>156</v>
      </c>
      <c r="C241" s="207">
        <v>0</v>
      </c>
      <c r="D241" s="207"/>
      <c r="E241" s="207">
        <v>0</v>
      </c>
      <c r="F241" s="207"/>
      <c r="G241" s="207">
        <v>-1807631596</v>
      </c>
      <c r="H241" s="207"/>
      <c r="I241" s="201">
        <f t="shared" si="6"/>
        <v>-1807631596</v>
      </c>
      <c r="J241" s="207">
        <v>0</v>
      </c>
      <c r="K241" s="207"/>
      <c r="L241" s="207">
        <v>0</v>
      </c>
      <c r="M241" s="207"/>
      <c r="N241" s="207">
        <v>0</v>
      </c>
      <c r="O241" s="207"/>
      <c r="P241" s="207">
        <f t="shared" si="7"/>
        <v>0</v>
      </c>
    </row>
    <row r="242" spans="1:16">
      <c r="A242" s="193" t="s">
        <v>294</v>
      </c>
      <c r="C242" s="207">
        <v>10431366</v>
      </c>
      <c r="D242" s="207"/>
      <c r="E242" s="207">
        <v>29334747925</v>
      </c>
      <c r="F242" s="207"/>
      <c r="G242" s="207">
        <v>-30546872053</v>
      </c>
      <c r="H242" s="207"/>
      <c r="I242" s="201">
        <f t="shared" si="6"/>
        <v>-1212124128</v>
      </c>
      <c r="J242" s="207">
        <v>10431366</v>
      </c>
      <c r="K242" s="207"/>
      <c r="L242" s="207">
        <v>29334747925</v>
      </c>
      <c r="M242" s="207"/>
      <c r="N242" s="207">
        <v>-40321131403</v>
      </c>
      <c r="O242" s="207"/>
      <c r="P242" s="207">
        <f t="shared" si="7"/>
        <v>-10986383478</v>
      </c>
    </row>
    <row r="243" spans="1:16">
      <c r="A243" s="193" t="s">
        <v>352</v>
      </c>
      <c r="C243" s="207">
        <v>2860606</v>
      </c>
      <c r="D243" s="207"/>
      <c r="E243" s="207">
        <v>47516311943</v>
      </c>
      <c r="F243" s="207"/>
      <c r="G243" s="207">
        <v>-45882654538</v>
      </c>
      <c r="H243" s="207"/>
      <c r="I243" s="201">
        <f t="shared" si="6"/>
        <v>1633657405</v>
      </c>
      <c r="J243" s="207">
        <v>2860606</v>
      </c>
      <c r="K243" s="207"/>
      <c r="L243" s="207">
        <v>47516311943</v>
      </c>
      <c r="M243" s="207"/>
      <c r="N243" s="207">
        <v>-46682327112</v>
      </c>
      <c r="O243" s="207"/>
      <c r="P243" s="207">
        <f t="shared" si="7"/>
        <v>833984831</v>
      </c>
    </row>
    <row r="244" spans="1:16">
      <c r="A244" s="193" t="s">
        <v>397</v>
      </c>
      <c r="C244" s="207">
        <v>6969034</v>
      </c>
      <c r="D244" s="207"/>
      <c r="E244" s="207">
        <v>32421019402</v>
      </c>
      <c r="F244" s="207"/>
      <c r="G244" s="207">
        <v>-30217858478</v>
      </c>
      <c r="H244" s="207"/>
      <c r="I244" s="201">
        <f t="shared" si="6"/>
        <v>2203160924</v>
      </c>
      <c r="J244" s="207">
        <v>6969034</v>
      </c>
      <c r="K244" s="207"/>
      <c r="L244" s="207">
        <v>32421019402</v>
      </c>
      <c r="M244" s="207"/>
      <c r="N244" s="207">
        <v>-37963795086</v>
      </c>
      <c r="O244" s="207"/>
      <c r="P244" s="207">
        <f t="shared" si="7"/>
        <v>-5542775684</v>
      </c>
    </row>
    <row r="245" spans="1:16">
      <c r="A245" s="193" t="s">
        <v>120</v>
      </c>
      <c r="C245" s="207">
        <v>8664894</v>
      </c>
      <c r="D245" s="207"/>
      <c r="E245" s="207">
        <v>72782705095</v>
      </c>
      <c r="F245" s="207"/>
      <c r="G245" s="207">
        <v>-72819892708</v>
      </c>
      <c r="H245" s="207"/>
      <c r="I245" s="201">
        <f t="shared" si="6"/>
        <v>-37187613</v>
      </c>
      <c r="J245" s="207">
        <v>8664894</v>
      </c>
      <c r="K245" s="207"/>
      <c r="L245" s="207">
        <v>72782705095</v>
      </c>
      <c r="M245" s="207"/>
      <c r="N245" s="207">
        <v>-64948547535</v>
      </c>
      <c r="O245" s="207"/>
      <c r="P245" s="207">
        <f t="shared" si="7"/>
        <v>7834157560</v>
      </c>
    </row>
    <row r="246" spans="1:16">
      <c r="A246" s="193" t="s">
        <v>99</v>
      </c>
      <c r="C246" s="207">
        <v>16698980</v>
      </c>
      <c r="D246" s="207"/>
      <c r="E246" s="207">
        <v>38726915957</v>
      </c>
      <c r="F246" s="207"/>
      <c r="G246" s="207">
        <v>-39531360527</v>
      </c>
      <c r="H246" s="207"/>
      <c r="I246" s="201">
        <f t="shared" si="6"/>
        <v>-804444570</v>
      </c>
      <c r="J246" s="207">
        <v>16698980</v>
      </c>
      <c r="K246" s="207"/>
      <c r="L246" s="207">
        <v>38726915957</v>
      </c>
      <c r="M246" s="207"/>
      <c r="N246" s="207">
        <v>-48376363025</v>
      </c>
      <c r="O246" s="207"/>
      <c r="P246" s="207">
        <f t="shared" si="7"/>
        <v>-9649447068</v>
      </c>
    </row>
    <row r="247" spans="1:16">
      <c r="A247" s="193" t="s">
        <v>177</v>
      </c>
      <c r="C247" s="207">
        <v>6977178</v>
      </c>
      <c r="D247" s="207"/>
      <c r="E247" s="207">
        <v>87389363768</v>
      </c>
      <c r="F247" s="207"/>
      <c r="G247" s="207">
        <v>-71122972426</v>
      </c>
      <c r="H247" s="207"/>
      <c r="I247" s="201">
        <f t="shared" si="6"/>
        <v>16266391342</v>
      </c>
      <c r="J247" s="207">
        <v>6977178</v>
      </c>
      <c r="K247" s="207"/>
      <c r="L247" s="207">
        <v>87389363768</v>
      </c>
      <c r="M247" s="207"/>
      <c r="N247" s="207">
        <v>-75091144849</v>
      </c>
      <c r="O247" s="207"/>
      <c r="P247" s="207">
        <f t="shared" si="7"/>
        <v>12298218919</v>
      </c>
    </row>
    <row r="248" spans="1:16">
      <c r="A248" s="193" t="s">
        <v>332</v>
      </c>
      <c r="C248" s="207">
        <v>4789794</v>
      </c>
      <c r="D248" s="207"/>
      <c r="E248" s="207">
        <v>79989751394</v>
      </c>
      <c r="F248" s="207"/>
      <c r="G248" s="207">
        <v>-80732414675</v>
      </c>
      <c r="H248" s="207"/>
      <c r="I248" s="201">
        <f t="shared" si="6"/>
        <v>-742663281</v>
      </c>
      <c r="J248" s="207">
        <v>4789794</v>
      </c>
      <c r="K248" s="207"/>
      <c r="L248" s="207">
        <v>79989751394</v>
      </c>
      <c r="M248" s="207"/>
      <c r="N248" s="207">
        <v>-73798265838</v>
      </c>
      <c r="O248" s="207"/>
      <c r="P248" s="207">
        <f t="shared" si="7"/>
        <v>6191485556</v>
      </c>
    </row>
    <row r="249" spans="1:16">
      <c r="A249" s="193" t="s">
        <v>140</v>
      </c>
      <c r="C249" s="207">
        <v>20368943</v>
      </c>
      <c r="D249" s="207"/>
      <c r="E249" s="207">
        <v>46205360459</v>
      </c>
      <c r="F249" s="207"/>
      <c r="G249" s="207">
        <v>-46240839307</v>
      </c>
      <c r="H249" s="207"/>
      <c r="I249" s="201">
        <f t="shared" si="6"/>
        <v>-35478848</v>
      </c>
      <c r="J249" s="207">
        <v>20368943</v>
      </c>
      <c r="K249" s="207"/>
      <c r="L249" s="207">
        <v>46205360459</v>
      </c>
      <c r="M249" s="207"/>
      <c r="N249" s="207">
        <v>-43083601813</v>
      </c>
      <c r="O249" s="207"/>
      <c r="P249" s="207">
        <f t="shared" si="7"/>
        <v>3121758646</v>
      </c>
    </row>
    <row r="250" spans="1:16">
      <c r="A250" s="193" t="s">
        <v>406</v>
      </c>
      <c r="C250" s="207">
        <v>26821223</v>
      </c>
      <c r="D250" s="207"/>
      <c r="E250" s="207">
        <v>82304472568</v>
      </c>
      <c r="F250" s="207"/>
      <c r="G250" s="207">
        <v>-81016374541</v>
      </c>
      <c r="H250" s="207"/>
      <c r="I250" s="201">
        <f t="shared" si="6"/>
        <v>1288098027</v>
      </c>
      <c r="J250" s="207">
        <v>26821223</v>
      </c>
      <c r="K250" s="207"/>
      <c r="L250" s="207">
        <v>82304472568</v>
      </c>
      <c r="M250" s="207"/>
      <c r="N250" s="207">
        <v>-99839031915</v>
      </c>
      <c r="O250" s="207"/>
      <c r="P250" s="207">
        <f t="shared" si="7"/>
        <v>-17534559347</v>
      </c>
    </row>
    <row r="251" spans="1:16">
      <c r="A251" s="193" t="s">
        <v>273</v>
      </c>
      <c r="C251" s="207">
        <v>28071673</v>
      </c>
      <c r="D251" s="207"/>
      <c r="E251" s="207">
        <v>33429766566</v>
      </c>
      <c r="F251" s="207"/>
      <c r="G251" s="207">
        <v>-30753233137</v>
      </c>
      <c r="H251" s="207"/>
      <c r="I251" s="201">
        <f t="shared" si="6"/>
        <v>2676533429</v>
      </c>
      <c r="J251" s="207">
        <v>28071673</v>
      </c>
      <c r="K251" s="207"/>
      <c r="L251" s="207">
        <v>33429766566</v>
      </c>
      <c r="M251" s="207"/>
      <c r="N251" s="207">
        <v>-30753233137</v>
      </c>
      <c r="O251" s="207"/>
      <c r="P251" s="207">
        <f t="shared" si="7"/>
        <v>2676533429</v>
      </c>
    </row>
    <row r="252" spans="1:16">
      <c r="A252" s="193" t="s">
        <v>264</v>
      </c>
      <c r="C252" s="207">
        <v>18607937</v>
      </c>
      <c r="D252" s="207"/>
      <c r="E252" s="207">
        <v>45669635629</v>
      </c>
      <c r="F252" s="207"/>
      <c r="G252" s="207">
        <v>-43866669081</v>
      </c>
      <c r="H252" s="207"/>
      <c r="I252" s="201">
        <f t="shared" si="6"/>
        <v>1802966548</v>
      </c>
      <c r="J252" s="207">
        <v>18607937</v>
      </c>
      <c r="K252" s="207"/>
      <c r="L252" s="207">
        <v>45669635629</v>
      </c>
      <c r="M252" s="207"/>
      <c r="N252" s="207">
        <v>-53646538230</v>
      </c>
      <c r="O252" s="207"/>
      <c r="P252" s="207">
        <f t="shared" si="7"/>
        <v>-7976902601</v>
      </c>
    </row>
    <row r="253" spans="1:16">
      <c r="A253" s="193" t="s">
        <v>109</v>
      </c>
      <c r="C253" s="207">
        <v>16636729</v>
      </c>
      <c r="D253" s="207"/>
      <c r="E253" s="207">
        <v>49299004323</v>
      </c>
      <c r="F253" s="207"/>
      <c r="G253" s="207">
        <v>-50092143702</v>
      </c>
      <c r="H253" s="207"/>
      <c r="I253" s="201">
        <f t="shared" si="6"/>
        <v>-793139379</v>
      </c>
      <c r="J253" s="207">
        <v>16636729</v>
      </c>
      <c r="K253" s="207"/>
      <c r="L253" s="207">
        <v>49299004323</v>
      </c>
      <c r="M253" s="207"/>
      <c r="N253" s="207">
        <v>-52198207143</v>
      </c>
      <c r="O253" s="207"/>
      <c r="P253" s="207">
        <f t="shared" si="7"/>
        <v>-2899202820</v>
      </c>
    </row>
    <row r="254" spans="1:16">
      <c r="A254" s="193" t="s">
        <v>199</v>
      </c>
      <c r="C254" s="207">
        <v>4719452</v>
      </c>
      <c r="D254" s="207"/>
      <c r="E254" s="207">
        <v>35560594159</v>
      </c>
      <c r="F254" s="207"/>
      <c r="G254" s="207">
        <v>-34180329181</v>
      </c>
      <c r="H254" s="207"/>
      <c r="I254" s="201">
        <f t="shared" si="6"/>
        <v>1380264978</v>
      </c>
      <c r="J254" s="207">
        <v>4719452</v>
      </c>
      <c r="K254" s="207"/>
      <c r="L254" s="207">
        <v>35560594159</v>
      </c>
      <c r="M254" s="207"/>
      <c r="N254" s="207">
        <v>-41269460993</v>
      </c>
      <c r="O254" s="207"/>
      <c r="P254" s="207">
        <f t="shared" si="7"/>
        <v>-5708866834</v>
      </c>
    </row>
    <row r="255" spans="1:16">
      <c r="A255" s="193" t="s">
        <v>212</v>
      </c>
      <c r="C255" s="207">
        <v>34037536</v>
      </c>
      <c r="D255" s="207"/>
      <c r="E255" s="207">
        <v>77109993858</v>
      </c>
      <c r="F255" s="207"/>
      <c r="G255" s="207">
        <v>-75488376385</v>
      </c>
      <c r="H255" s="207"/>
      <c r="I255" s="201">
        <f t="shared" si="6"/>
        <v>1621617473</v>
      </c>
      <c r="J255" s="207">
        <v>34037536</v>
      </c>
      <c r="K255" s="207"/>
      <c r="L255" s="207">
        <v>77109993858</v>
      </c>
      <c r="M255" s="207"/>
      <c r="N255" s="207">
        <v>-82021129459</v>
      </c>
      <c r="O255" s="207"/>
      <c r="P255" s="207">
        <f t="shared" si="7"/>
        <v>-4911135601</v>
      </c>
    </row>
    <row r="256" spans="1:16">
      <c r="A256" s="193" t="s">
        <v>202</v>
      </c>
      <c r="C256" s="207">
        <v>5896658</v>
      </c>
      <c r="D256" s="207"/>
      <c r="E256" s="207">
        <v>47420124643</v>
      </c>
      <c r="F256" s="207"/>
      <c r="G256" s="207">
        <v>-47356567187</v>
      </c>
      <c r="H256" s="207"/>
      <c r="I256" s="201">
        <f t="shared" si="6"/>
        <v>63557456</v>
      </c>
      <c r="J256" s="207">
        <v>5896658</v>
      </c>
      <c r="K256" s="207"/>
      <c r="L256" s="207">
        <v>47420124643</v>
      </c>
      <c r="M256" s="207"/>
      <c r="N256" s="207">
        <v>-46677737179</v>
      </c>
      <c r="O256" s="207"/>
      <c r="P256" s="207">
        <f t="shared" si="7"/>
        <v>742387464</v>
      </c>
    </row>
    <row r="257" spans="1:16">
      <c r="A257" s="193" t="s">
        <v>148</v>
      </c>
      <c r="C257" s="207">
        <v>3941883</v>
      </c>
      <c r="D257" s="207"/>
      <c r="E257" s="207">
        <v>13268610617</v>
      </c>
      <c r="F257" s="207"/>
      <c r="G257" s="207">
        <v>-14036916700</v>
      </c>
      <c r="H257" s="207"/>
      <c r="I257" s="201">
        <f t="shared" si="6"/>
        <v>-768306083</v>
      </c>
      <c r="J257" s="207">
        <v>3941883</v>
      </c>
      <c r="K257" s="207"/>
      <c r="L257" s="207">
        <v>13268610617</v>
      </c>
      <c r="M257" s="207"/>
      <c r="N257" s="207">
        <v>-13781086089</v>
      </c>
      <c r="O257" s="207"/>
      <c r="P257" s="207">
        <f t="shared" si="7"/>
        <v>-512475472</v>
      </c>
    </row>
    <row r="258" spans="1:16">
      <c r="A258" s="193" t="s">
        <v>279</v>
      </c>
      <c r="C258" s="207">
        <v>2154191</v>
      </c>
      <c r="D258" s="207"/>
      <c r="E258" s="207">
        <v>99359733353</v>
      </c>
      <c r="F258" s="207"/>
      <c r="G258" s="207">
        <v>-89724702225</v>
      </c>
      <c r="H258" s="207"/>
      <c r="I258" s="201">
        <f t="shared" si="6"/>
        <v>9635031128</v>
      </c>
      <c r="J258" s="207">
        <v>2154191</v>
      </c>
      <c r="K258" s="207"/>
      <c r="L258" s="207">
        <v>99359733353</v>
      </c>
      <c r="M258" s="207"/>
      <c r="N258" s="207">
        <v>-87491909399</v>
      </c>
      <c r="O258" s="207"/>
      <c r="P258" s="207">
        <f t="shared" si="7"/>
        <v>11867823954</v>
      </c>
    </row>
    <row r="259" spans="1:16">
      <c r="A259" s="193" t="s">
        <v>329</v>
      </c>
      <c r="C259" s="207">
        <v>2635320</v>
      </c>
      <c r="D259" s="207"/>
      <c r="E259" s="207">
        <v>31409481757</v>
      </c>
      <c r="F259" s="207"/>
      <c r="G259" s="207">
        <v>-31203116867</v>
      </c>
      <c r="H259" s="207"/>
      <c r="I259" s="201">
        <f t="shared" si="6"/>
        <v>206364890</v>
      </c>
      <c r="J259" s="207">
        <v>2635320</v>
      </c>
      <c r="K259" s="207"/>
      <c r="L259" s="207">
        <v>31409481757</v>
      </c>
      <c r="M259" s="207"/>
      <c r="N259" s="207">
        <v>-25766472997</v>
      </c>
      <c r="O259" s="207"/>
      <c r="P259" s="207">
        <f t="shared" si="7"/>
        <v>5643008760</v>
      </c>
    </row>
    <row r="260" spans="1:16" s="29" customFormat="1">
      <c r="A260" s="193" t="s">
        <v>299</v>
      </c>
      <c r="B260" s="13"/>
      <c r="C260" s="207">
        <v>1977206</v>
      </c>
      <c r="D260" s="207"/>
      <c r="E260" s="207">
        <v>88150056853</v>
      </c>
      <c r="F260" s="207"/>
      <c r="G260" s="207">
        <v>-88226075883</v>
      </c>
      <c r="H260" s="207"/>
      <c r="I260" s="201">
        <f t="shared" si="6"/>
        <v>-76019030</v>
      </c>
      <c r="J260" s="207">
        <v>1977206</v>
      </c>
      <c r="K260" s="207"/>
      <c r="L260" s="207">
        <v>88150056853</v>
      </c>
      <c r="M260" s="207"/>
      <c r="N260" s="207">
        <v>-101880712694</v>
      </c>
      <c r="O260" s="207"/>
      <c r="P260" s="207">
        <f t="shared" si="7"/>
        <v>-13730655841</v>
      </c>
    </row>
    <row r="261" spans="1:16">
      <c r="A261" s="193" t="s">
        <v>426</v>
      </c>
      <c r="C261" s="207">
        <v>12639623</v>
      </c>
      <c r="D261" s="207"/>
      <c r="E261" s="207">
        <v>52280540151</v>
      </c>
      <c r="F261" s="207"/>
      <c r="G261" s="207">
        <v>-50615403403</v>
      </c>
      <c r="H261" s="207"/>
      <c r="I261" s="201">
        <f t="shared" si="6"/>
        <v>1665136748</v>
      </c>
      <c r="J261" s="207">
        <v>12639623</v>
      </c>
      <c r="K261" s="207"/>
      <c r="L261" s="207">
        <v>52280540151</v>
      </c>
      <c r="M261" s="207"/>
      <c r="N261" s="207">
        <v>-54949858148</v>
      </c>
      <c r="O261" s="207"/>
      <c r="P261" s="207">
        <f t="shared" si="7"/>
        <v>-2669317997</v>
      </c>
    </row>
    <row r="262" spans="1:16">
      <c r="A262" s="193" t="s">
        <v>457</v>
      </c>
      <c r="C262" s="207">
        <v>2087055</v>
      </c>
      <c r="D262" s="207"/>
      <c r="E262" s="207">
        <v>30331193276</v>
      </c>
      <c r="F262" s="207"/>
      <c r="G262" s="207">
        <v>-30428296154</v>
      </c>
      <c r="H262" s="207"/>
      <c r="I262" s="201">
        <f t="shared" si="6"/>
        <v>-97102878</v>
      </c>
      <c r="J262" s="207">
        <v>2087055</v>
      </c>
      <c r="K262" s="207"/>
      <c r="L262" s="207">
        <v>30331193276</v>
      </c>
      <c r="M262" s="207"/>
      <c r="N262" s="207">
        <v>-30428296154</v>
      </c>
      <c r="O262" s="207"/>
      <c r="P262" s="207">
        <f t="shared" si="7"/>
        <v>-97102878</v>
      </c>
    </row>
    <row r="263" spans="1:16">
      <c r="A263" s="193" t="s">
        <v>278</v>
      </c>
      <c r="C263" s="207">
        <v>0</v>
      </c>
      <c r="D263" s="207"/>
      <c r="E263" s="207">
        <v>0</v>
      </c>
      <c r="F263" s="207"/>
      <c r="G263" s="207">
        <v>-1781163365</v>
      </c>
      <c r="H263" s="207"/>
      <c r="I263" s="201">
        <f t="shared" si="6"/>
        <v>-1781163365</v>
      </c>
      <c r="J263" s="207">
        <v>0</v>
      </c>
      <c r="K263" s="207"/>
      <c r="L263" s="207">
        <v>0</v>
      </c>
      <c r="M263" s="207"/>
      <c r="N263" s="207">
        <v>0</v>
      </c>
      <c r="O263" s="207"/>
      <c r="P263" s="207">
        <f t="shared" si="7"/>
        <v>0</v>
      </c>
    </row>
    <row r="264" spans="1:16">
      <c r="A264" s="193" t="s">
        <v>374</v>
      </c>
      <c r="C264" s="207">
        <v>7346051</v>
      </c>
      <c r="D264" s="207"/>
      <c r="E264" s="207">
        <v>59514087276</v>
      </c>
      <c r="F264" s="207"/>
      <c r="G264" s="207">
        <v>-58198145026</v>
      </c>
      <c r="H264" s="207"/>
      <c r="I264" s="201">
        <f t="shared" si="6"/>
        <v>1315942250</v>
      </c>
      <c r="J264" s="207">
        <v>7346051</v>
      </c>
      <c r="K264" s="207"/>
      <c r="L264" s="207">
        <v>59514087276</v>
      </c>
      <c r="M264" s="207"/>
      <c r="N264" s="207">
        <v>-58293275068</v>
      </c>
      <c r="O264" s="207"/>
      <c r="P264" s="207">
        <f t="shared" si="7"/>
        <v>1220812208</v>
      </c>
    </row>
    <row r="265" spans="1:16">
      <c r="A265" s="193" t="s">
        <v>434</v>
      </c>
      <c r="C265" s="207">
        <v>321160</v>
      </c>
      <c r="D265" s="207"/>
      <c r="E265" s="207">
        <v>7661978354</v>
      </c>
      <c r="F265" s="207"/>
      <c r="G265" s="207">
        <v>-11710336327</v>
      </c>
      <c r="H265" s="207"/>
      <c r="I265" s="201">
        <f t="shared" si="6"/>
        <v>-4048357973</v>
      </c>
      <c r="J265" s="207">
        <v>321160</v>
      </c>
      <c r="K265" s="207"/>
      <c r="L265" s="207">
        <v>7661978354</v>
      </c>
      <c r="M265" s="207"/>
      <c r="N265" s="207">
        <v>-6493322587</v>
      </c>
      <c r="O265" s="207"/>
      <c r="P265" s="207">
        <f t="shared" ref="P265:P276" si="8">L265+N265</f>
        <v>1168655767</v>
      </c>
    </row>
    <row r="266" spans="1:16">
      <c r="A266" s="193" t="s">
        <v>362</v>
      </c>
      <c r="C266" s="207">
        <v>11946273</v>
      </c>
      <c r="D266" s="207"/>
      <c r="E266" s="207">
        <v>91082727826</v>
      </c>
      <c r="F266" s="207"/>
      <c r="G266" s="207">
        <v>-94680885878</v>
      </c>
      <c r="H266" s="207"/>
      <c r="I266" s="201">
        <f t="shared" ref="I266:I276" si="9">E266+G266</f>
        <v>-3598158052</v>
      </c>
      <c r="J266" s="207">
        <v>11946273</v>
      </c>
      <c r="K266" s="207"/>
      <c r="L266" s="207">
        <v>91082727826</v>
      </c>
      <c r="M266" s="207"/>
      <c r="N266" s="207">
        <v>-81851210331</v>
      </c>
      <c r="O266" s="207"/>
      <c r="P266" s="207">
        <f t="shared" si="8"/>
        <v>9231517495</v>
      </c>
    </row>
    <row r="267" spans="1:16">
      <c r="A267" s="193" t="s">
        <v>452</v>
      </c>
      <c r="C267" s="207">
        <v>4772458</v>
      </c>
      <c r="D267" s="207"/>
      <c r="E267" s="207">
        <v>30694080333</v>
      </c>
      <c r="F267" s="207"/>
      <c r="G267" s="207">
        <v>-30368275165</v>
      </c>
      <c r="H267" s="207"/>
      <c r="I267" s="201">
        <f t="shared" si="9"/>
        <v>325805168</v>
      </c>
      <c r="J267" s="207">
        <v>4772458</v>
      </c>
      <c r="K267" s="207"/>
      <c r="L267" s="207">
        <v>30694080333</v>
      </c>
      <c r="M267" s="207"/>
      <c r="N267" s="207">
        <v>-30368275165</v>
      </c>
      <c r="O267" s="207"/>
      <c r="P267" s="207">
        <f t="shared" si="8"/>
        <v>325805168</v>
      </c>
    </row>
    <row r="268" spans="1:16">
      <c r="A268" s="193" t="s">
        <v>383</v>
      </c>
      <c r="C268" s="207">
        <v>2797821</v>
      </c>
      <c r="D268" s="207"/>
      <c r="E268" s="207">
        <v>33513146282</v>
      </c>
      <c r="F268" s="207"/>
      <c r="G268" s="207">
        <v>-32480989229</v>
      </c>
      <c r="H268" s="207"/>
      <c r="I268" s="201">
        <f t="shared" si="9"/>
        <v>1032157053</v>
      </c>
      <c r="J268" s="207">
        <v>2797821</v>
      </c>
      <c r="K268" s="207"/>
      <c r="L268" s="207">
        <v>33513146282</v>
      </c>
      <c r="M268" s="207"/>
      <c r="N268" s="207">
        <v>-33322572387</v>
      </c>
      <c r="O268" s="207"/>
      <c r="P268" s="207">
        <f t="shared" si="8"/>
        <v>190573895</v>
      </c>
    </row>
    <row r="269" spans="1:16">
      <c r="A269" s="193" t="s">
        <v>384</v>
      </c>
      <c r="C269" s="207">
        <v>0</v>
      </c>
      <c r="D269" s="207"/>
      <c r="E269" s="207">
        <v>0</v>
      </c>
      <c r="F269" s="207"/>
      <c r="G269" s="207">
        <v>-997531375</v>
      </c>
      <c r="H269" s="207"/>
      <c r="I269" s="201">
        <f t="shared" si="9"/>
        <v>-997531375</v>
      </c>
      <c r="J269" s="207">
        <v>0</v>
      </c>
      <c r="K269" s="207"/>
      <c r="L269" s="207">
        <v>0</v>
      </c>
      <c r="M269" s="207"/>
      <c r="N269" s="207">
        <v>0</v>
      </c>
      <c r="O269" s="207"/>
      <c r="P269" s="207">
        <f t="shared" si="8"/>
        <v>0</v>
      </c>
    </row>
    <row r="270" spans="1:16">
      <c r="A270" s="193" t="s">
        <v>302</v>
      </c>
      <c r="C270" s="207">
        <v>0</v>
      </c>
      <c r="D270" s="207"/>
      <c r="E270" s="207">
        <v>0</v>
      </c>
      <c r="F270" s="207"/>
      <c r="G270" s="207">
        <v>0</v>
      </c>
      <c r="H270" s="207"/>
      <c r="I270" s="201">
        <f t="shared" si="9"/>
        <v>0</v>
      </c>
      <c r="J270" s="207">
        <v>0</v>
      </c>
      <c r="K270" s="207"/>
      <c r="L270" s="207">
        <v>0</v>
      </c>
      <c r="M270" s="207"/>
      <c r="N270" s="207">
        <v>0</v>
      </c>
      <c r="O270" s="207"/>
      <c r="P270" s="207">
        <f t="shared" si="8"/>
        <v>0</v>
      </c>
    </row>
    <row r="271" spans="1:16">
      <c r="A271" s="193" t="s">
        <v>281</v>
      </c>
      <c r="C271" s="207">
        <v>0</v>
      </c>
      <c r="D271" s="207"/>
      <c r="E271" s="207">
        <v>0</v>
      </c>
      <c r="F271" s="207"/>
      <c r="G271" s="207">
        <v>0</v>
      </c>
      <c r="H271" s="207"/>
      <c r="I271" s="201">
        <f t="shared" si="9"/>
        <v>0</v>
      </c>
      <c r="J271" s="207">
        <v>0</v>
      </c>
      <c r="K271" s="207"/>
      <c r="L271" s="207">
        <v>0</v>
      </c>
      <c r="M271" s="207"/>
      <c r="N271" s="207">
        <v>-85177273</v>
      </c>
      <c r="O271" s="207"/>
      <c r="P271" s="207">
        <f t="shared" si="8"/>
        <v>-85177273</v>
      </c>
    </row>
    <row r="272" spans="1:16">
      <c r="A272" s="193" t="s">
        <v>371</v>
      </c>
      <c r="C272" s="207">
        <v>0</v>
      </c>
      <c r="D272" s="207"/>
      <c r="E272" s="207">
        <v>0</v>
      </c>
      <c r="F272" s="207"/>
      <c r="G272" s="207">
        <v>0</v>
      </c>
      <c r="H272" s="207"/>
      <c r="I272" s="201">
        <f t="shared" si="9"/>
        <v>0</v>
      </c>
      <c r="J272" s="207">
        <v>0</v>
      </c>
      <c r="K272" s="207"/>
      <c r="L272" s="207">
        <v>0</v>
      </c>
      <c r="M272" s="207"/>
      <c r="N272" s="207">
        <v>0</v>
      </c>
      <c r="O272" s="207"/>
      <c r="P272" s="207">
        <f t="shared" si="8"/>
        <v>0</v>
      </c>
    </row>
    <row r="273" spans="1:16">
      <c r="A273" s="193" t="s">
        <v>723</v>
      </c>
      <c r="C273" s="207"/>
      <c r="D273" s="207"/>
      <c r="E273" s="207"/>
      <c r="F273" s="207"/>
      <c r="G273" s="207">
        <v>-4713541475</v>
      </c>
      <c r="H273" s="207"/>
      <c r="I273" s="201">
        <f t="shared" si="9"/>
        <v>-4713541475</v>
      </c>
      <c r="J273" s="207"/>
      <c r="K273" s="207"/>
      <c r="L273" s="207">
        <v>0</v>
      </c>
      <c r="M273" s="207"/>
      <c r="N273" s="207">
        <v>-4713541475</v>
      </c>
      <c r="O273" s="207"/>
      <c r="P273" s="207">
        <f t="shared" si="8"/>
        <v>-4713541475</v>
      </c>
    </row>
    <row r="274" spans="1:16" ht="36">
      <c r="A274" s="193" t="s">
        <v>724</v>
      </c>
      <c r="C274" s="207"/>
      <c r="D274" s="207"/>
      <c r="E274" s="207"/>
      <c r="F274" s="207"/>
      <c r="G274" s="207">
        <v>-8249551275</v>
      </c>
      <c r="H274" s="207"/>
      <c r="I274" s="201">
        <f t="shared" si="9"/>
        <v>-8249551275</v>
      </c>
      <c r="J274" s="207"/>
      <c r="K274" s="207"/>
      <c r="L274" s="207">
        <v>0</v>
      </c>
      <c r="M274" s="207"/>
      <c r="N274" s="207">
        <v>-21366230914</v>
      </c>
      <c r="O274" s="207"/>
      <c r="P274" s="207">
        <f t="shared" si="8"/>
        <v>-21366230914</v>
      </c>
    </row>
    <row r="275" spans="1:16">
      <c r="A275" s="193" t="s">
        <v>458</v>
      </c>
      <c r="C275" s="207">
        <v>27032585</v>
      </c>
      <c r="D275" s="207"/>
      <c r="E275" s="207">
        <v>103724577649</v>
      </c>
      <c r="F275" s="207"/>
      <c r="G275" s="207">
        <v>-108936522689</v>
      </c>
      <c r="H275" s="207"/>
      <c r="I275" s="201">
        <f t="shared" si="9"/>
        <v>-5211945040</v>
      </c>
      <c r="J275" s="207">
        <v>27032585</v>
      </c>
      <c r="K275" s="207"/>
      <c r="L275" s="207">
        <v>103724577649</v>
      </c>
      <c r="M275" s="207"/>
      <c r="N275" s="207">
        <v>-108936522689</v>
      </c>
      <c r="O275" s="207"/>
      <c r="P275" s="207">
        <f t="shared" si="8"/>
        <v>-5211945040</v>
      </c>
    </row>
    <row r="276" spans="1:16">
      <c r="A276" s="193" t="s">
        <v>725</v>
      </c>
      <c r="C276" s="207"/>
      <c r="D276" s="207"/>
      <c r="E276" s="207"/>
      <c r="F276" s="207"/>
      <c r="G276" s="207">
        <v>-937217592</v>
      </c>
      <c r="H276" s="207"/>
      <c r="I276" s="201">
        <f t="shared" si="9"/>
        <v>-937217592</v>
      </c>
      <c r="J276" s="207"/>
      <c r="K276" s="207"/>
      <c r="L276" s="207">
        <v>0</v>
      </c>
      <c r="M276" s="207"/>
      <c r="N276" s="207">
        <v>-937217592</v>
      </c>
      <c r="O276" s="207"/>
      <c r="P276" s="207">
        <f t="shared" si="8"/>
        <v>-937217592</v>
      </c>
    </row>
    <row r="277" spans="1:16" ht="23.25" thickBot="1">
      <c r="A277" s="2" t="s">
        <v>2</v>
      </c>
      <c r="B277" s="2"/>
      <c r="D277" s="2"/>
      <c r="E277" s="218">
        <f>SUM(E8:E276)</f>
        <v>11274895231646</v>
      </c>
      <c r="F277" s="219"/>
      <c r="G277" s="218">
        <f>SUM(G8:G276)</f>
        <v>-10971980502961</v>
      </c>
      <c r="H277" s="219"/>
      <c r="I277" s="220">
        <f>SUM(I8:I276)</f>
        <v>302914728685</v>
      </c>
      <c r="K277" s="219"/>
      <c r="L277" s="218">
        <f>SUM(L8:L276)</f>
        <v>11274895231646</v>
      </c>
      <c r="M277" s="219"/>
      <c r="N277" s="218">
        <f>SUM(N8:N276)</f>
        <v>-11687331826159</v>
      </c>
      <c r="O277" s="219"/>
      <c r="P277" s="218">
        <f>SUM(P8:P276)</f>
        <v>-412436594513</v>
      </c>
    </row>
    <row r="278" spans="1:16" ht="22.5" thickTop="1">
      <c r="A278" s="2"/>
      <c r="B278" s="2"/>
    </row>
    <row r="279" spans="1:16">
      <c r="A279" s="2"/>
      <c r="B279" s="2"/>
    </row>
    <row r="280" spans="1:16" s="18" customFormat="1" ht="18">
      <c r="A280" s="303" t="s">
        <v>244</v>
      </c>
      <c r="B280" s="304"/>
      <c r="C280" s="304"/>
      <c r="D280" s="304"/>
      <c r="E280" s="304"/>
      <c r="F280" s="304"/>
      <c r="G280" s="304"/>
      <c r="H280" s="304"/>
      <c r="I280" s="304"/>
      <c r="J280" s="304"/>
      <c r="K280" s="304"/>
      <c r="L280" s="304"/>
      <c r="M280" s="304"/>
      <c r="N280" s="304"/>
      <c r="O280" s="304"/>
      <c r="P280" s="305"/>
    </row>
    <row r="281" spans="1:16" s="86" customFormat="1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</row>
    <row r="282" spans="1:16" s="86" customFormat="1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</row>
  </sheetData>
  <autoFilter ref="A7:P277" xr:uid="{00000000-0009-0000-0000-000008000000}">
    <sortState xmlns:xlrd2="http://schemas.microsoft.com/office/spreadsheetml/2017/richdata2" ref="A8:P192">
      <sortCondition ref="A7"/>
    </sortState>
  </autoFilter>
  <mergeCells count="7">
    <mergeCell ref="A280:P280"/>
    <mergeCell ref="C6:I6"/>
    <mergeCell ref="J6:P6"/>
    <mergeCell ref="A5:G5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G311"/>
  <sheetViews>
    <sheetView rightToLeft="1" view="pageBreakPreview" topLeftCell="A289" zoomScale="40" zoomScaleNormal="100" zoomScaleSheetLayoutView="40" workbookViewId="0">
      <selection activeCell="D310" sqref="D310"/>
    </sheetView>
  </sheetViews>
  <sheetFormatPr defaultColWidth="9.140625" defaultRowHeight="30.75"/>
  <cols>
    <col min="1" max="1" width="2.7109375" style="4" customWidth="1"/>
    <col min="2" max="2" width="50.140625" style="4" customWidth="1"/>
    <col min="3" max="3" width="1.28515625" style="4" customWidth="1"/>
    <col min="4" max="4" width="24.42578125" style="3" customWidth="1"/>
    <col min="5" max="5" width="0.85546875" style="3" customWidth="1"/>
    <col min="6" max="6" width="29.5703125" style="221" customWidth="1"/>
    <col min="7" max="7" width="1.28515625" style="221" customWidth="1"/>
    <col min="8" max="8" width="26.7109375" style="221" bestFit="1" customWidth="1"/>
    <col min="9" max="9" width="1.28515625" style="221" customWidth="1"/>
    <col min="10" max="10" width="33" style="231" bestFit="1" customWidth="1"/>
    <col min="11" max="11" width="1.7109375" style="231" customWidth="1"/>
    <col min="12" max="12" width="23.140625" style="232" customWidth="1"/>
    <col min="13" max="13" width="1" style="232" customWidth="1"/>
    <col min="14" max="14" width="28.140625" style="3" customWidth="1"/>
    <col min="15" max="15" width="1.5703125" style="3" customWidth="1"/>
    <col min="16" max="16" width="33.7109375" style="221" customWidth="1"/>
    <col min="17" max="17" width="1.5703125" style="221" customWidth="1"/>
    <col min="18" max="18" width="31" style="221" bestFit="1" customWidth="1"/>
    <col min="19" max="19" width="1.85546875" style="221" customWidth="1"/>
    <col min="20" max="20" width="33" style="221" bestFit="1" customWidth="1"/>
    <col min="21" max="21" width="1.42578125" style="221" customWidth="1"/>
    <col min="22" max="22" width="19" style="232" customWidth="1"/>
    <col min="23" max="16334" width="9.140625" style="4"/>
    <col min="16335" max="16335" width="22.85546875" style="4" bestFit="1" customWidth="1"/>
    <col min="16336" max="16384" width="9.140625" style="4"/>
  </cols>
  <sheetData>
    <row r="1" spans="1:22" ht="31.5">
      <c r="B1" s="251" t="s">
        <v>84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</row>
    <row r="2" spans="1:22" ht="31.5">
      <c r="B2" s="251" t="s">
        <v>53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</row>
    <row r="3" spans="1:22" ht="31.5">
      <c r="B3" s="251" t="str">
        <f>' سهام'!B3</f>
        <v>برای ماه منتهی به 1402/12/29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</row>
    <row r="5" spans="1:22" ht="31.5">
      <c r="B5" s="258" t="s">
        <v>28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</row>
    <row r="6" spans="1:22" ht="9.75" customHeight="1"/>
    <row r="7" spans="1:22" ht="32.25" thickBot="1">
      <c r="B7" s="233"/>
      <c r="C7" s="142"/>
      <c r="D7" s="307" t="str">
        <f>'درآمد سود سهام'!$I$7</f>
        <v>طی  اسفند ماه</v>
      </c>
      <c r="E7" s="243"/>
      <c r="F7" s="243"/>
      <c r="G7" s="243"/>
      <c r="H7" s="243"/>
      <c r="I7" s="243"/>
      <c r="J7" s="243"/>
      <c r="K7" s="243"/>
      <c r="L7" s="243"/>
      <c r="M7" s="143"/>
      <c r="N7" s="307" t="str">
        <f>'درآمد سود سهام'!$O$7</f>
        <v>از ابتدای سال مالی تا پایان اسفند ماه</v>
      </c>
      <c r="O7" s="243"/>
      <c r="P7" s="243"/>
      <c r="Q7" s="243"/>
      <c r="R7" s="243"/>
      <c r="S7" s="243"/>
      <c r="T7" s="243"/>
      <c r="U7" s="243"/>
      <c r="V7" s="243"/>
    </row>
    <row r="8" spans="1:22" s="115" customFormat="1" ht="24.75" customHeight="1">
      <c r="B8" s="308" t="s">
        <v>24</v>
      </c>
      <c r="C8" s="309"/>
      <c r="D8" s="311" t="s">
        <v>12</v>
      </c>
      <c r="E8" s="222"/>
      <c r="F8" s="313" t="s">
        <v>13</v>
      </c>
      <c r="G8" s="223"/>
      <c r="H8" s="313" t="s">
        <v>14</v>
      </c>
      <c r="I8" s="223"/>
      <c r="J8" s="315" t="s">
        <v>2</v>
      </c>
      <c r="K8" s="315"/>
      <c r="L8" s="315"/>
      <c r="M8" s="235"/>
      <c r="N8" s="311" t="s">
        <v>12</v>
      </c>
      <c r="O8" s="222"/>
      <c r="P8" s="313" t="s">
        <v>13</v>
      </c>
      <c r="Q8" s="223"/>
      <c r="R8" s="313" t="s">
        <v>14</v>
      </c>
      <c r="S8" s="223"/>
      <c r="T8" s="315" t="s">
        <v>2</v>
      </c>
      <c r="U8" s="315"/>
      <c r="V8" s="315"/>
    </row>
    <row r="9" spans="1:22" s="115" customFormat="1" ht="6" customHeight="1" thickBot="1">
      <c r="B9" s="309"/>
      <c r="C9" s="309"/>
      <c r="D9" s="312"/>
      <c r="E9" s="224"/>
      <c r="F9" s="314"/>
      <c r="G9" s="225"/>
      <c r="H9" s="314"/>
      <c r="I9" s="225"/>
      <c r="J9" s="243"/>
      <c r="K9" s="243"/>
      <c r="L9" s="243"/>
      <c r="M9" s="141"/>
      <c r="N9" s="312"/>
      <c r="O9" s="224"/>
      <c r="P9" s="314"/>
      <c r="Q9" s="225"/>
      <c r="R9" s="314"/>
      <c r="S9" s="225"/>
      <c r="T9" s="243"/>
      <c r="U9" s="243"/>
      <c r="V9" s="243"/>
    </row>
    <row r="10" spans="1:22" s="115" customFormat="1" ht="63.75" thickBot="1">
      <c r="B10" s="310"/>
      <c r="C10" s="309"/>
      <c r="D10" s="126" t="s">
        <v>56</v>
      </c>
      <c r="E10" s="126"/>
      <c r="F10" s="226" t="s">
        <v>57</v>
      </c>
      <c r="G10" s="226"/>
      <c r="H10" s="226" t="s">
        <v>58</v>
      </c>
      <c r="I10" s="226"/>
      <c r="J10" s="236" t="s">
        <v>6</v>
      </c>
      <c r="K10" s="236"/>
      <c r="L10" s="237" t="s">
        <v>19</v>
      </c>
      <c r="M10" s="143"/>
      <c r="N10" s="126" t="s">
        <v>56</v>
      </c>
      <c r="O10" s="126"/>
      <c r="P10" s="226" t="s">
        <v>57</v>
      </c>
      <c r="Q10" s="226"/>
      <c r="R10" s="226" t="s">
        <v>58</v>
      </c>
      <c r="S10" s="226"/>
      <c r="T10" s="227" t="s">
        <v>6</v>
      </c>
      <c r="U10" s="227"/>
      <c r="V10" s="237" t="s">
        <v>19</v>
      </c>
    </row>
    <row r="11" spans="1:22" s="115" customFormat="1" ht="42.75" customHeight="1">
      <c r="A11" s="115">
        <v>1</v>
      </c>
      <c r="B11" s="238" t="s">
        <v>287</v>
      </c>
      <c r="C11" s="234"/>
      <c r="D11" s="123">
        <v>0</v>
      </c>
      <c r="E11" s="123"/>
      <c r="F11" s="123">
        <v>1307590223</v>
      </c>
      <c r="G11" s="123"/>
      <c r="H11" s="123">
        <v>17463788</v>
      </c>
      <c r="I11" s="123"/>
      <c r="J11" s="228">
        <f>D11+F11+H11</f>
        <v>1325054011</v>
      </c>
      <c r="K11" s="228"/>
      <c r="L11" s="151">
        <f>J11/431869677667</f>
        <v>3.068180239367729E-3</v>
      </c>
      <c r="M11" s="151"/>
      <c r="N11" s="123">
        <v>2309916000</v>
      </c>
      <c r="O11" s="123"/>
      <c r="P11" s="123">
        <v>3341067997</v>
      </c>
      <c r="Q11" s="123"/>
      <c r="R11" s="123">
        <v>-314586374</v>
      </c>
      <c r="S11" s="123"/>
      <c r="T11" s="228">
        <f t="shared" ref="T11:T74" si="0">N11+P11+R11</f>
        <v>5336397623</v>
      </c>
      <c r="U11" s="225"/>
      <c r="V11" s="151">
        <f>T11/درآمدها!$J$4</f>
        <v>4.7639727186568864E-2</v>
      </c>
    </row>
    <row r="12" spans="1:22" s="115" customFormat="1" ht="42.75" customHeight="1">
      <c r="A12" s="115">
        <v>2</v>
      </c>
      <c r="B12" s="238" t="s">
        <v>448</v>
      </c>
      <c r="C12" s="234"/>
      <c r="D12" s="123">
        <v>0</v>
      </c>
      <c r="E12" s="123"/>
      <c r="F12" s="123">
        <v>-36010622</v>
      </c>
      <c r="G12" s="123"/>
      <c r="H12" s="123">
        <v>0</v>
      </c>
      <c r="I12" s="123"/>
      <c r="J12" s="228">
        <f t="shared" ref="J12:J75" si="1">D12+F12+H12</f>
        <v>-36010622</v>
      </c>
      <c r="K12" s="228"/>
      <c r="L12" s="151">
        <f t="shared" ref="L12:L75" si="2">J12/431869677667</f>
        <v>-8.3383075641088565E-5</v>
      </c>
      <c r="M12" s="151"/>
      <c r="N12" s="123">
        <v>0</v>
      </c>
      <c r="O12" s="123"/>
      <c r="P12" s="123">
        <v>-36010622</v>
      </c>
      <c r="Q12" s="123"/>
      <c r="R12" s="123">
        <v>0</v>
      </c>
      <c r="S12" s="123"/>
      <c r="T12" s="228">
        <f t="shared" si="0"/>
        <v>-36010622</v>
      </c>
      <c r="U12" s="225"/>
      <c r="V12" s="151">
        <f>T12/درآمدها!$J$4</f>
        <v>-3.2147833221884617E-4</v>
      </c>
    </row>
    <row r="13" spans="1:22" s="115" customFormat="1" ht="42.75" customHeight="1">
      <c r="A13" s="115">
        <v>3</v>
      </c>
      <c r="B13" s="238" t="s">
        <v>263</v>
      </c>
      <c r="C13" s="234"/>
      <c r="D13" s="123">
        <v>0</v>
      </c>
      <c r="E13" s="123"/>
      <c r="F13" s="123">
        <v>1508957365</v>
      </c>
      <c r="G13" s="123"/>
      <c r="H13" s="123">
        <v>0</v>
      </c>
      <c r="I13" s="123"/>
      <c r="J13" s="228">
        <f t="shared" si="1"/>
        <v>1508957365</v>
      </c>
      <c r="K13" s="228"/>
      <c r="L13" s="151">
        <f t="shared" si="2"/>
        <v>3.494010908919393E-3</v>
      </c>
      <c r="M13" s="151"/>
      <c r="N13" s="123">
        <v>0</v>
      </c>
      <c r="O13" s="123"/>
      <c r="P13" s="123">
        <v>1508957365</v>
      </c>
      <c r="Q13" s="123"/>
      <c r="R13" s="123">
        <v>7841056847</v>
      </c>
      <c r="S13" s="123"/>
      <c r="T13" s="228">
        <f t="shared" si="0"/>
        <v>9350014212</v>
      </c>
      <c r="U13" s="225"/>
      <c r="V13" s="151">
        <f>T13/درآمدها!$J$4</f>
        <v>8.3470565298657415E-2</v>
      </c>
    </row>
    <row r="14" spans="1:22" s="115" customFormat="1" ht="42.75" customHeight="1">
      <c r="A14" s="115">
        <v>4</v>
      </c>
      <c r="B14" s="238" t="s">
        <v>398</v>
      </c>
      <c r="C14" s="234"/>
      <c r="D14" s="123">
        <v>0</v>
      </c>
      <c r="E14" s="123"/>
      <c r="F14" s="123">
        <v>8463017633</v>
      </c>
      <c r="G14" s="123"/>
      <c r="H14" s="123">
        <v>8377184</v>
      </c>
      <c r="I14" s="123"/>
      <c r="J14" s="228">
        <f t="shared" si="1"/>
        <v>8471394817</v>
      </c>
      <c r="K14" s="228"/>
      <c r="L14" s="151">
        <f t="shared" si="2"/>
        <v>1.9615627711496809E-2</v>
      </c>
      <c r="M14" s="151"/>
      <c r="N14" s="123">
        <v>0</v>
      </c>
      <c r="O14" s="123"/>
      <c r="P14" s="123">
        <v>10002120181</v>
      </c>
      <c r="Q14" s="123"/>
      <c r="R14" s="123">
        <v>160387756</v>
      </c>
      <c r="S14" s="123"/>
      <c r="T14" s="228">
        <f t="shared" si="0"/>
        <v>10162507937</v>
      </c>
      <c r="U14" s="225"/>
      <c r="V14" s="151">
        <f>T14/درآمدها!$J$4</f>
        <v>9.0723956468942601E-2</v>
      </c>
    </row>
    <row r="15" spans="1:22" s="115" customFormat="1" ht="42.75" customHeight="1">
      <c r="A15" s="115">
        <v>5</v>
      </c>
      <c r="B15" s="238" t="s">
        <v>274</v>
      </c>
      <c r="C15" s="234"/>
      <c r="D15" s="123">
        <v>0</v>
      </c>
      <c r="E15" s="123"/>
      <c r="F15" s="123">
        <v>1412342545</v>
      </c>
      <c r="G15" s="123"/>
      <c r="H15" s="123">
        <v>-81721622</v>
      </c>
      <c r="I15" s="123"/>
      <c r="J15" s="228">
        <f t="shared" si="1"/>
        <v>1330620923</v>
      </c>
      <c r="K15" s="228"/>
      <c r="L15" s="151">
        <f t="shared" si="2"/>
        <v>3.0810704983691779E-3</v>
      </c>
      <c r="M15" s="151"/>
      <c r="N15" s="123">
        <v>0</v>
      </c>
      <c r="O15" s="123"/>
      <c r="P15" s="123">
        <v>-1992409620</v>
      </c>
      <c r="Q15" s="123"/>
      <c r="R15" s="123">
        <v>2345577289</v>
      </c>
      <c r="S15" s="123"/>
      <c r="T15" s="228">
        <f t="shared" si="0"/>
        <v>353167669</v>
      </c>
      <c r="U15" s="225"/>
      <c r="V15" s="151">
        <f>T15/درآمدها!$J$4</f>
        <v>3.1528406597291624E-3</v>
      </c>
    </row>
    <row r="16" spans="1:22" s="115" customFormat="1" ht="42.75" customHeight="1">
      <c r="A16" s="115">
        <v>6</v>
      </c>
      <c r="B16" s="238" t="s">
        <v>255</v>
      </c>
      <c r="C16" s="234"/>
      <c r="D16" s="123">
        <v>0</v>
      </c>
      <c r="E16" s="123"/>
      <c r="F16" s="123">
        <v>8077429489</v>
      </c>
      <c r="G16" s="123"/>
      <c r="H16" s="123">
        <v>1450277902</v>
      </c>
      <c r="I16" s="123"/>
      <c r="J16" s="228">
        <f t="shared" si="1"/>
        <v>9527707391</v>
      </c>
      <c r="K16" s="228"/>
      <c r="L16" s="151">
        <f t="shared" si="2"/>
        <v>2.206153356834302E-2</v>
      </c>
      <c r="M16" s="151"/>
      <c r="N16" s="123">
        <v>127550390</v>
      </c>
      <c r="O16" s="123"/>
      <c r="P16" s="123">
        <v>3257760158</v>
      </c>
      <c r="Q16" s="123"/>
      <c r="R16" s="123">
        <v>710006480</v>
      </c>
      <c r="S16" s="123"/>
      <c r="T16" s="228">
        <f t="shared" si="0"/>
        <v>4095317028</v>
      </c>
      <c r="U16" s="225"/>
      <c r="V16" s="151">
        <f>T16/درآمدها!$J$4</f>
        <v>3.6560204043931309E-2</v>
      </c>
    </row>
    <row r="17" spans="1:22" s="115" customFormat="1" ht="42.75" customHeight="1">
      <c r="A17" s="115">
        <v>7</v>
      </c>
      <c r="B17" s="238" t="s">
        <v>290</v>
      </c>
      <c r="C17" s="234"/>
      <c r="D17" s="123">
        <v>0</v>
      </c>
      <c r="E17" s="123"/>
      <c r="F17" s="123">
        <v>0</v>
      </c>
      <c r="G17" s="123"/>
      <c r="H17" s="123">
        <v>0</v>
      </c>
      <c r="I17" s="123"/>
      <c r="J17" s="228">
        <f t="shared" si="1"/>
        <v>0</v>
      </c>
      <c r="K17" s="228"/>
      <c r="L17" s="151">
        <f t="shared" si="2"/>
        <v>0</v>
      </c>
      <c r="M17" s="151"/>
      <c r="N17" s="123">
        <v>0</v>
      </c>
      <c r="O17" s="123"/>
      <c r="P17" s="123">
        <v>0</v>
      </c>
      <c r="Q17" s="123"/>
      <c r="R17" s="123">
        <v>-8292006323</v>
      </c>
      <c r="S17" s="123"/>
      <c r="T17" s="228">
        <f t="shared" si="0"/>
        <v>-8292006323</v>
      </c>
      <c r="U17" s="225"/>
      <c r="V17" s="151">
        <f>T17/درآمدها!$J$4</f>
        <v>-7.4025390715721798E-2</v>
      </c>
    </row>
    <row r="18" spans="1:22" s="115" customFormat="1" ht="42.75" customHeight="1">
      <c r="A18" s="115">
        <v>8</v>
      </c>
      <c r="B18" s="238" t="s">
        <v>149</v>
      </c>
      <c r="C18" s="234"/>
      <c r="D18" s="123">
        <v>0</v>
      </c>
      <c r="E18" s="123"/>
      <c r="F18" s="123">
        <v>-2215582567</v>
      </c>
      <c r="G18" s="123"/>
      <c r="H18" s="123">
        <v>1155701178</v>
      </c>
      <c r="I18" s="123"/>
      <c r="J18" s="228">
        <f t="shared" si="1"/>
        <v>-1059881389</v>
      </c>
      <c r="K18" s="228"/>
      <c r="L18" s="151">
        <f t="shared" si="2"/>
        <v>-2.4541694955885242E-3</v>
      </c>
      <c r="M18" s="151"/>
      <c r="N18" s="123">
        <v>4104253500</v>
      </c>
      <c r="O18" s="123"/>
      <c r="P18" s="123">
        <v>9231289148</v>
      </c>
      <c r="Q18" s="123"/>
      <c r="R18" s="123">
        <v>8569820137</v>
      </c>
      <c r="S18" s="123"/>
      <c r="T18" s="228">
        <f t="shared" si="0"/>
        <v>21905362785</v>
      </c>
      <c r="U18" s="225"/>
      <c r="V18" s="151">
        <f>T18/درآمدها!$J$4</f>
        <v>0.19555617491890528</v>
      </c>
    </row>
    <row r="19" spans="1:22" s="115" customFormat="1" ht="42.75" customHeight="1">
      <c r="A19" s="115">
        <v>9</v>
      </c>
      <c r="B19" s="238" t="s">
        <v>333</v>
      </c>
      <c r="C19" s="234"/>
      <c r="D19" s="123">
        <v>0</v>
      </c>
      <c r="E19" s="123"/>
      <c r="F19" s="123">
        <v>0</v>
      </c>
      <c r="G19" s="123"/>
      <c r="H19" s="123">
        <v>0</v>
      </c>
      <c r="I19" s="123"/>
      <c r="J19" s="228">
        <f t="shared" si="1"/>
        <v>0</v>
      </c>
      <c r="K19" s="228"/>
      <c r="L19" s="151">
        <f t="shared" si="2"/>
        <v>0</v>
      </c>
      <c r="M19" s="151"/>
      <c r="N19" s="123">
        <v>0</v>
      </c>
      <c r="O19" s="123"/>
      <c r="P19" s="123">
        <v>0</v>
      </c>
      <c r="Q19" s="123"/>
      <c r="R19" s="123">
        <v>13085860631</v>
      </c>
      <c r="S19" s="123"/>
      <c r="T19" s="228">
        <f t="shared" si="0"/>
        <v>13085860631</v>
      </c>
      <c r="U19" s="225"/>
      <c r="V19" s="151">
        <f>T19/درآمدها!$J$4</f>
        <v>0.11682166032294965</v>
      </c>
    </row>
    <row r="20" spans="1:22" s="115" customFormat="1" ht="42.75" customHeight="1">
      <c r="A20" s="115">
        <v>10</v>
      </c>
      <c r="B20" s="238" t="s">
        <v>296</v>
      </c>
      <c r="C20" s="234"/>
      <c r="D20" s="123">
        <v>0</v>
      </c>
      <c r="E20" s="123"/>
      <c r="F20" s="123">
        <v>-10180923307</v>
      </c>
      <c r="G20" s="123"/>
      <c r="H20" s="123">
        <v>11343540532</v>
      </c>
      <c r="I20" s="123"/>
      <c r="J20" s="228">
        <f t="shared" si="1"/>
        <v>1162617225</v>
      </c>
      <c r="K20" s="228"/>
      <c r="L20" s="151">
        <f t="shared" si="2"/>
        <v>2.692055694395045E-3</v>
      </c>
      <c r="M20" s="151"/>
      <c r="N20" s="123">
        <v>0</v>
      </c>
      <c r="O20" s="123"/>
      <c r="P20" s="123">
        <v>0</v>
      </c>
      <c r="Q20" s="123"/>
      <c r="R20" s="123">
        <v>17812996655</v>
      </c>
      <c r="S20" s="123"/>
      <c r="T20" s="228">
        <f t="shared" si="0"/>
        <v>17812996655</v>
      </c>
      <c r="U20" s="225"/>
      <c r="V20" s="151">
        <f>T20/درآمدها!$J$4</f>
        <v>0.15902231448457863</v>
      </c>
    </row>
    <row r="21" spans="1:22" s="115" customFormat="1" ht="42.75" customHeight="1">
      <c r="A21" s="115">
        <v>11</v>
      </c>
      <c r="B21" s="238" t="s">
        <v>132</v>
      </c>
      <c r="C21" s="234"/>
      <c r="D21" s="123">
        <v>0</v>
      </c>
      <c r="E21" s="123"/>
      <c r="F21" s="123">
        <v>117022503</v>
      </c>
      <c r="G21" s="123"/>
      <c r="H21" s="123">
        <v>0</v>
      </c>
      <c r="I21" s="123"/>
      <c r="J21" s="228">
        <f t="shared" si="1"/>
        <v>117022503</v>
      </c>
      <c r="K21" s="228"/>
      <c r="L21" s="151">
        <f t="shared" si="2"/>
        <v>2.7096716683645491E-4</v>
      </c>
      <c r="M21" s="151"/>
      <c r="N21" s="123">
        <v>133226700</v>
      </c>
      <c r="O21" s="123"/>
      <c r="P21" s="123">
        <v>-81772536</v>
      </c>
      <c r="Q21" s="123"/>
      <c r="R21" s="123">
        <v>-86945629</v>
      </c>
      <c r="S21" s="123"/>
      <c r="T21" s="228">
        <f t="shared" si="0"/>
        <v>-35491465</v>
      </c>
      <c r="U21" s="225"/>
      <c r="V21" s="151">
        <f>T21/درآمدها!$J$4</f>
        <v>-3.1684365174818561E-4</v>
      </c>
    </row>
    <row r="22" spans="1:22" s="115" customFormat="1" ht="42.75" customHeight="1">
      <c r="A22" s="115">
        <v>12</v>
      </c>
      <c r="B22" s="238" t="s">
        <v>226</v>
      </c>
      <c r="C22" s="234"/>
      <c r="D22" s="123">
        <v>0</v>
      </c>
      <c r="E22" s="123"/>
      <c r="F22" s="123">
        <v>1878741156</v>
      </c>
      <c r="G22" s="123"/>
      <c r="H22" s="123">
        <v>-21759597</v>
      </c>
      <c r="I22" s="123"/>
      <c r="J22" s="228">
        <f t="shared" si="1"/>
        <v>1856981559</v>
      </c>
      <c r="K22" s="228"/>
      <c r="L22" s="151">
        <f t="shared" si="2"/>
        <v>4.2998655729468817E-3</v>
      </c>
      <c r="M22" s="151"/>
      <c r="N22" s="123">
        <v>1025393390</v>
      </c>
      <c r="O22" s="123"/>
      <c r="P22" s="123">
        <v>2454566006</v>
      </c>
      <c r="Q22" s="123"/>
      <c r="R22" s="123">
        <v>2570642267</v>
      </c>
      <c r="S22" s="123"/>
      <c r="T22" s="228">
        <f t="shared" si="0"/>
        <v>6050601663</v>
      </c>
      <c r="U22" s="225"/>
      <c r="V22" s="151">
        <f>T22/درآمدها!$J$4</f>
        <v>5.4015654923756026E-2</v>
      </c>
    </row>
    <row r="23" spans="1:22" s="115" customFormat="1" ht="42.75" customHeight="1">
      <c r="A23" s="115">
        <v>13</v>
      </c>
      <c r="B23" s="238" t="s">
        <v>407</v>
      </c>
      <c r="C23" s="234"/>
      <c r="D23" s="123">
        <v>1822529150</v>
      </c>
      <c r="E23" s="123"/>
      <c r="F23" s="123">
        <v>-3373491803</v>
      </c>
      <c r="G23" s="123"/>
      <c r="H23" s="123">
        <v>-16237837</v>
      </c>
      <c r="I23" s="123"/>
      <c r="J23" s="228">
        <f t="shared" si="1"/>
        <v>-1567200490</v>
      </c>
      <c r="K23" s="228"/>
      <c r="L23" s="151">
        <f t="shared" si="2"/>
        <v>-3.628873641849926E-3</v>
      </c>
      <c r="M23" s="151"/>
      <c r="N23" s="123">
        <v>1822529150</v>
      </c>
      <c r="O23" s="123"/>
      <c r="P23" s="123">
        <v>-4090709425</v>
      </c>
      <c r="Q23" s="123"/>
      <c r="R23" s="123">
        <v>-91095096</v>
      </c>
      <c r="S23" s="123"/>
      <c r="T23" s="228">
        <f t="shared" si="0"/>
        <v>-2359275371</v>
      </c>
      <c r="U23" s="225"/>
      <c r="V23" s="151">
        <f>T23/درآمدها!$J$4</f>
        <v>-2.1062005302604311E-2</v>
      </c>
    </row>
    <row r="24" spans="1:22" s="115" customFormat="1" ht="42.6" customHeight="1">
      <c r="A24" s="115">
        <v>14</v>
      </c>
      <c r="B24" s="238" t="s">
        <v>94</v>
      </c>
      <c r="C24" s="234"/>
      <c r="D24" s="123">
        <v>0</v>
      </c>
      <c r="E24" s="123"/>
      <c r="F24" s="123">
        <v>2719849616</v>
      </c>
      <c r="G24" s="123"/>
      <c r="H24" s="123">
        <v>511509572</v>
      </c>
      <c r="I24" s="123"/>
      <c r="J24" s="228">
        <f t="shared" si="1"/>
        <v>3231359188</v>
      </c>
      <c r="K24" s="228"/>
      <c r="L24" s="151">
        <f t="shared" si="2"/>
        <v>7.4822553077958645E-3</v>
      </c>
      <c r="M24" s="151"/>
      <c r="N24" s="123">
        <v>0</v>
      </c>
      <c r="O24" s="123"/>
      <c r="P24" s="123">
        <v>10571693013</v>
      </c>
      <c r="Q24" s="123"/>
      <c r="R24" s="123">
        <v>1389996331</v>
      </c>
      <c r="S24" s="123"/>
      <c r="T24" s="228">
        <f t="shared" si="0"/>
        <v>11961689344</v>
      </c>
      <c r="U24" s="225"/>
      <c r="V24" s="151">
        <f>T24/درآمدها!$J$4</f>
        <v>0.10678582393908842</v>
      </c>
    </row>
    <row r="25" spans="1:22" s="115" customFormat="1" ht="42.75" customHeight="1">
      <c r="A25" s="115">
        <v>15</v>
      </c>
      <c r="B25" s="238" t="s">
        <v>456</v>
      </c>
      <c r="C25" s="234"/>
      <c r="D25" s="123">
        <v>0</v>
      </c>
      <c r="E25" s="123"/>
      <c r="F25" s="123">
        <v>303590549</v>
      </c>
      <c r="G25" s="123"/>
      <c r="H25" s="123">
        <v>0</v>
      </c>
      <c r="I25" s="123"/>
      <c r="J25" s="228">
        <f t="shared" si="1"/>
        <v>303590549</v>
      </c>
      <c r="K25" s="228"/>
      <c r="L25" s="151">
        <f t="shared" si="2"/>
        <v>7.0296796626247127E-4</v>
      </c>
      <c r="M25" s="151"/>
      <c r="N25" s="123">
        <v>0</v>
      </c>
      <c r="O25" s="123">
        <v>1171867702</v>
      </c>
      <c r="P25" s="123">
        <v>303590549</v>
      </c>
      <c r="Q25" s="123"/>
      <c r="R25" s="123">
        <v>0</v>
      </c>
      <c r="S25" s="123"/>
      <c r="T25" s="228">
        <f t="shared" si="0"/>
        <v>303590549</v>
      </c>
      <c r="U25" s="225"/>
      <c r="V25" s="151">
        <f>T25/درآمدها!$J$4</f>
        <v>2.7102498637741911E-3</v>
      </c>
    </row>
    <row r="26" spans="1:22" s="115" customFormat="1" ht="42.75" customHeight="1">
      <c r="A26" s="115">
        <v>16</v>
      </c>
      <c r="B26" s="238" t="s">
        <v>122</v>
      </c>
      <c r="C26" s="234"/>
      <c r="D26" s="123">
        <v>0</v>
      </c>
      <c r="E26" s="123"/>
      <c r="F26" s="123">
        <v>-517714257</v>
      </c>
      <c r="G26" s="123"/>
      <c r="H26" s="123">
        <v>-5192802</v>
      </c>
      <c r="I26" s="123"/>
      <c r="J26" s="228">
        <f t="shared" si="1"/>
        <v>-522907059</v>
      </c>
      <c r="K26" s="228"/>
      <c r="L26" s="151">
        <f t="shared" si="2"/>
        <v>-1.2107982709617224E-3</v>
      </c>
      <c r="M26" s="151"/>
      <c r="N26" s="123">
        <v>5259317400</v>
      </c>
      <c r="O26" s="123"/>
      <c r="P26" s="123">
        <v>-11373404534</v>
      </c>
      <c r="Q26" s="123"/>
      <c r="R26" s="123">
        <v>-1198872738</v>
      </c>
      <c r="S26" s="123"/>
      <c r="T26" s="228">
        <f t="shared" si="0"/>
        <v>-7312959872</v>
      </c>
      <c r="U26" s="225"/>
      <c r="V26" s="151">
        <f>T26/درآمدها!$J$4</f>
        <v>-6.5285130127269303E-2</v>
      </c>
    </row>
    <row r="27" spans="1:22" s="115" customFormat="1" ht="44.45" customHeight="1">
      <c r="A27" s="115">
        <v>17</v>
      </c>
      <c r="B27" s="238" t="s">
        <v>166</v>
      </c>
      <c r="C27" s="234"/>
      <c r="D27" s="123">
        <v>0</v>
      </c>
      <c r="E27" s="123"/>
      <c r="F27" s="123">
        <v>3332372514</v>
      </c>
      <c r="G27" s="123"/>
      <c r="H27" s="123">
        <v>-236629669</v>
      </c>
      <c r="I27" s="123"/>
      <c r="J27" s="228">
        <f t="shared" si="1"/>
        <v>3095742845</v>
      </c>
      <c r="K27" s="228"/>
      <c r="L27" s="151">
        <f t="shared" si="2"/>
        <v>7.1682338563880885E-3</v>
      </c>
      <c r="M27" s="151"/>
      <c r="N27" s="123">
        <v>427393258</v>
      </c>
      <c r="O27" s="123"/>
      <c r="P27" s="123">
        <v>-9444982816</v>
      </c>
      <c r="Q27" s="123"/>
      <c r="R27" s="123">
        <v>-2418694165</v>
      </c>
      <c r="S27" s="123"/>
      <c r="T27" s="228">
        <f t="shared" si="0"/>
        <v>-11436283723</v>
      </c>
      <c r="U27" s="225"/>
      <c r="V27" s="151">
        <f>T27/درآمدها!$J$4</f>
        <v>-0.10209536003159225</v>
      </c>
    </row>
    <row r="28" spans="1:22" s="115" customFormat="1" ht="42.75" customHeight="1">
      <c r="A28" s="115">
        <v>18</v>
      </c>
      <c r="B28" s="238" t="s">
        <v>115</v>
      </c>
      <c r="C28" s="234"/>
      <c r="D28" s="123">
        <v>0</v>
      </c>
      <c r="E28" s="123"/>
      <c r="F28" s="123">
        <v>4296507027</v>
      </c>
      <c r="G28" s="123"/>
      <c r="H28" s="123">
        <v>2958016110</v>
      </c>
      <c r="I28" s="123"/>
      <c r="J28" s="228">
        <f t="shared" si="1"/>
        <v>7254523137</v>
      </c>
      <c r="K28" s="228"/>
      <c r="L28" s="151">
        <f t="shared" si="2"/>
        <v>1.6797945102767126E-2</v>
      </c>
      <c r="M28" s="151"/>
      <c r="N28" s="123">
        <v>0</v>
      </c>
      <c r="O28" s="123">
        <v>21153660</v>
      </c>
      <c r="P28" s="123">
        <v>11226657055</v>
      </c>
      <c r="Q28" s="123"/>
      <c r="R28" s="123">
        <v>5773779957</v>
      </c>
      <c r="S28" s="123"/>
      <c r="T28" s="228">
        <f t="shared" si="0"/>
        <v>17000437012</v>
      </c>
      <c r="U28" s="225"/>
      <c r="V28" s="151">
        <f>T28/درآمدها!$J$4</f>
        <v>0.15176833484323887</v>
      </c>
    </row>
    <row r="29" spans="1:22" s="115" customFormat="1" ht="42.75" customHeight="1">
      <c r="A29" s="115">
        <v>19</v>
      </c>
      <c r="B29" s="238" t="s">
        <v>423</v>
      </c>
      <c r="C29" s="234"/>
      <c r="D29" s="123">
        <v>0</v>
      </c>
      <c r="E29" s="123"/>
      <c r="F29" s="123">
        <v>4892329854</v>
      </c>
      <c r="G29" s="123"/>
      <c r="H29" s="123">
        <v>-56854919</v>
      </c>
      <c r="I29" s="123"/>
      <c r="J29" s="228">
        <f t="shared" si="1"/>
        <v>4835474935</v>
      </c>
      <c r="K29" s="228"/>
      <c r="L29" s="151">
        <f t="shared" si="2"/>
        <v>1.1196606719697673E-2</v>
      </c>
      <c r="M29" s="151"/>
      <c r="N29" s="123">
        <v>0</v>
      </c>
      <c r="O29" s="123">
        <v>409814636</v>
      </c>
      <c r="P29" s="123">
        <v>2654193590</v>
      </c>
      <c r="Q29" s="123"/>
      <c r="R29" s="123">
        <v>-385499970</v>
      </c>
      <c r="S29" s="123"/>
      <c r="T29" s="228">
        <f t="shared" si="0"/>
        <v>2268693620</v>
      </c>
      <c r="U29" s="225"/>
      <c r="V29" s="151">
        <f>T29/درآمدها!$J$4</f>
        <v>2.0253353059914842E-2</v>
      </c>
    </row>
    <row r="30" spans="1:22" s="115" customFormat="1" ht="42.75" customHeight="1">
      <c r="A30" s="115">
        <v>20</v>
      </c>
      <c r="B30" s="238" t="s">
        <v>150</v>
      </c>
      <c r="C30" s="234"/>
      <c r="D30" s="123">
        <v>0</v>
      </c>
      <c r="E30" s="123"/>
      <c r="F30" s="123">
        <v>2231194587</v>
      </c>
      <c r="G30" s="123"/>
      <c r="H30" s="123">
        <v>18412502</v>
      </c>
      <c r="I30" s="123"/>
      <c r="J30" s="228">
        <f t="shared" si="1"/>
        <v>2249607089</v>
      </c>
      <c r="K30" s="228"/>
      <c r="L30" s="151">
        <f t="shared" si="2"/>
        <v>5.2089952254869704E-3</v>
      </c>
      <c r="M30" s="151"/>
      <c r="N30" s="123">
        <v>0</v>
      </c>
      <c r="O30" s="123"/>
      <c r="P30" s="123">
        <v>3822373862</v>
      </c>
      <c r="Q30" s="123"/>
      <c r="R30" s="123">
        <v>-6811081123</v>
      </c>
      <c r="S30" s="123"/>
      <c r="T30" s="228">
        <f t="shared" si="0"/>
        <v>-2988707261</v>
      </c>
      <c r="U30" s="225"/>
      <c r="V30" s="151">
        <f>T30/درآمدها!$J$4</f>
        <v>-2.6681144962079125E-2</v>
      </c>
    </row>
    <row r="31" spans="1:22" s="115" customFormat="1" ht="42.75" customHeight="1">
      <c r="A31" s="115">
        <v>21</v>
      </c>
      <c r="B31" s="238" t="s">
        <v>252</v>
      </c>
      <c r="C31" s="234"/>
      <c r="D31" s="123">
        <v>0</v>
      </c>
      <c r="E31" s="123"/>
      <c r="F31" s="123">
        <v>57588927</v>
      </c>
      <c r="G31" s="123"/>
      <c r="H31" s="123">
        <v>1203492</v>
      </c>
      <c r="I31" s="123"/>
      <c r="J31" s="228">
        <f t="shared" si="1"/>
        <v>58792419</v>
      </c>
      <c r="K31" s="228"/>
      <c r="L31" s="151">
        <f t="shared" si="2"/>
        <v>1.361346305153955E-4</v>
      </c>
      <c r="M31" s="151"/>
      <c r="N31" s="123">
        <v>26472116</v>
      </c>
      <c r="O31" s="123">
        <v>916135000</v>
      </c>
      <c r="P31" s="123">
        <v>-467226504</v>
      </c>
      <c r="Q31" s="123"/>
      <c r="R31" s="123">
        <v>-2631207925</v>
      </c>
      <c r="S31" s="123"/>
      <c r="T31" s="228">
        <f t="shared" si="0"/>
        <v>-3071962313</v>
      </c>
      <c r="U31" s="225"/>
      <c r="V31" s="151">
        <f>T31/درآمدها!$J$4</f>
        <v>-2.7424389421054407E-2</v>
      </c>
    </row>
    <row r="32" spans="1:22" s="115" customFormat="1" ht="42.75" customHeight="1">
      <c r="A32" s="115">
        <v>22</v>
      </c>
      <c r="B32" s="238" t="s">
        <v>190</v>
      </c>
      <c r="C32" s="234"/>
      <c r="D32" s="123">
        <v>0</v>
      </c>
      <c r="E32" s="123"/>
      <c r="F32" s="123">
        <v>1737643298</v>
      </c>
      <c r="G32" s="123"/>
      <c r="H32" s="123">
        <v>1443381000</v>
      </c>
      <c r="I32" s="123"/>
      <c r="J32" s="228">
        <f t="shared" si="1"/>
        <v>3181024298</v>
      </c>
      <c r="K32" s="228"/>
      <c r="L32" s="151">
        <f t="shared" si="2"/>
        <v>7.3657041985077257E-3</v>
      </c>
      <c r="M32" s="151"/>
      <c r="N32" s="123">
        <v>149159205</v>
      </c>
      <c r="O32" s="123"/>
      <c r="P32" s="123">
        <v>4255352059</v>
      </c>
      <c r="Q32" s="123"/>
      <c r="R32" s="123">
        <v>3031239013</v>
      </c>
      <c r="S32" s="123"/>
      <c r="T32" s="228">
        <f t="shared" si="0"/>
        <v>7435750277</v>
      </c>
      <c r="U32" s="225"/>
      <c r="V32" s="151">
        <f>T32/درآمدها!$J$4</f>
        <v>6.6381319318666129E-2</v>
      </c>
    </row>
    <row r="33" spans="1:22" s="115" customFormat="1" ht="42.75" customHeight="1">
      <c r="A33" s="115">
        <v>23</v>
      </c>
      <c r="B33" s="238" t="s">
        <v>176</v>
      </c>
      <c r="C33" s="234"/>
      <c r="D33" s="123">
        <v>0</v>
      </c>
      <c r="E33" s="123"/>
      <c r="F33" s="123">
        <v>-4754501689</v>
      </c>
      <c r="G33" s="123"/>
      <c r="H33" s="123">
        <v>137647701</v>
      </c>
      <c r="I33" s="123"/>
      <c r="J33" s="228">
        <f t="shared" si="1"/>
        <v>-4616853988</v>
      </c>
      <c r="K33" s="228"/>
      <c r="L33" s="151">
        <f t="shared" si="2"/>
        <v>-1.0690387000404087E-2</v>
      </c>
      <c r="M33" s="151"/>
      <c r="N33" s="123">
        <v>0</v>
      </c>
      <c r="O33" s="123"/>
      <c r="P33" s="123">
        <v>7903617755</v>
      </c>
      <c r="Q33" s="123"/>
      <c r="R33" s="123">
        <v>8163756513</v>
      </c>
      <c r="S33" s="123"/>
      <c r="T33" s="228">
        <f t="shared" si="0"/>
        <v>16067374268</v>
      </c>
      <c r="U33" s="225"/>
      <c r="V33" s="151">
        <f>T33/درآمدها!$J$4</f>
        <v>0.14343858550437269</v>
      </c>
    </row>
    <row r="34" spans="1:22" s="115" customFormat="1" ht="42.75" customHeight="1">
      <c r="A34" s="115">
        <v>24</v>
      </c>
      <c r="B34" s="238" t="s">
        <v>375</v>
      </c>
      <c r="C34" s="234"/>
      <c r="D34" s="123">
        <v>0</v>
      </c>
      <c r="E34" s="123"/>
      <c r="F34" s="123">
        <v>4646390908</v>
      </c>
      <c r="G34" s="123"/>
      <c r="H34" s="123">
        <v>-15015585</v>
      </c>
      <c r="I34" s="123"/>
      <c r="J34" s="228">
        <f t="shared" si="1"/>
        <v>4631375323</v>
      </c>
      <c r="K34" s="228"/>
      <c r="L34" s="151">
        <f t="shared" si="2"/>
        <v>1.0724011345318613E-2</v>
      </c>
      <c r="M34" s="151"/>
      <c r="N34" s="123">
        <v>0</v>
      </c>
      <c r="O34" s="123"/>
      <c r="P34" s="123">
        <v>-1112536603</v>
      </c>
      <c r="Q34" s="123"/>
      <c r="R34" s="123">
        <v>-592619039</v>
      </c>
      <c r="S34" s="123"/>
      <c r="T34" s="228">
        <f t="shared" si="0"/>
        <v>-1705155642</v>
      </c>
      <c r="U34" s="225"/>
      <c r="V34" s="151">
        <f>T34/درآمدها!$J$4</f>
        <v>-1.5222469413711207E-2</v>
      </c>
    </row>
    <row r="35" spans="1:22" s="115" customFormat="1" ht="42.75" customHeight="1">
      <c r="A35" s="115">
        <v>25</v>
      </c>
      <c r="B35" s="238" t="s">
        <v>155</v>
      </c>
      <c r="C35" s="234"/>
      <c r="D35" s="123">
        <v>0</v>
      </c>
      <c r="E35" s="123"/>
      <c r="F35" s="123">
        <v>-575934165</v>
      </c>
      <c r="G35" s="123"/>
      <c r="H35" s="123">
        <v>21896379</v>
      </c>
      <c r="I35" s="123"/>
      <c r="J35" s="228">
        <f t="shared" si="1"/>
        <v>-554037786</v>
      </c>
      <c r="K35" s="228"/>
      <c r="L35" s="151">
        <f t="shared" si="2"/>
        <v>-1.2828818846300194E-3</v>
      </c>
      <c r="M35" s="151"/>
      <c r="N35" s="123">
        <v>5801624050</v>
      </c>
      <c r="O35" s="123"/>
      <c r="P35" s="123">
        <v>2471164621</v>
      </c>
      <c r="Q35" s="123"/>
      <c r="R35" s="123">
        <v>-133387818</v>
      </c>
      <c r="S35" s="123"/>
      <c r="T35" s="228">
        <f t="shared" si="0"/>
        <v>8139400853</v>
      </c>
      <c r="U35" s="225"/>
      <c r="V35" s="151">
        <f>T35/درآمدها!$J$4</f>
        <v>7.2663032909653535E-2</v>
      </c>
    </row>
    <row r="36" spans="1:22" s="115" customFormat="1" ht="42.75" customHeight="1">
      <c r="A36" s="115">
        <v>26</v>
      </c>
      <c r="B36" s="238" t="s">
        <v>88</v>
      </c>
      <c r="C36" s="234"/>
      <c r="D36" s="123">
        <v>0</v>
      </c>
      <c r="E36" s="123"/>
      <c r="F36" s="123">
        <v>6638490197</v>
      </c>
      <c r="G36" s="123"/>
      <c r="H36" s="123">
        <v>15794020</v>
      </c>
      <c r="I36" s="123"/>
      <c r="J36" s="228">
        <f t="shared" si="1"/>
        <v>6654284217</v>
      </c>
      <c r="K36" s="228"/>
      <c r="L36" s="151">
        <f t="shared" si="2"/>
        <v>1.5408083876013383E-2</v>
      </c>
      <c r="M36" s="151"/>
      <c r="N36" s="123">
        <v>0</v>
      </c>
      <c r="O36" s="123"/>
      <c r="P36" s="123">
        <v>10337221075</v>
      </c>
      <c r="Q36" s="123"/>
      <c r="R36" s="123">
        <v>777910156</v>
      </c>
      <c r="S36" s="123"/>
      <c r="T36" s="228">
        <f t="shared" si="0"/>
        <v>11115131231</v>
      </c>
      <c r="U36" s="225"/>
      <c r="V36" s="151">
        <f>T36/درآمدها!$J$4</f>
        <v>9.9228329089552814E-2</v>
      </c>
    </row>
    <row r="37" spans="1:22" s="115" customFormat="1" ht="42.75" customHeight="1">
      <c r="A37" s="115">
        <v>27</v>
      </c>
      <c r="B37" s="238" t="s">
        <v>344</v>
      </c>
      <c r="C37" s="234"/>
      <c r="D37" s="123">
        <v>0</v>
      </c>
      <c r="E37" s="123"/>
      <c r="F37" s="123">
        <v>-1259038875</v>
      </c>
      <c r="G37" s="123"/>
      <c r="H37" s="123">
        <v>-127171907</v>
      </c>
      <c r="I37" s="123"/>
      <c r="J37" s="228">
        <f t="shared" si="1"/>
        <v>-1386210782</v>
      </c>
      <c r="K37" s="228"/>
      <c r="L37" s="151">
        <f t="shared" si="2"/>
        <v>-3.2097895584807874E-3</v>
      </c>
      <c r="M37" s="151"/>
      <c r="N37" s="123">
        <v>0</v>
      </c>
      <c r="O37" s="123">
        <v>589536690</v>
      </c>
      <c r="P37" s="123">
        <v>-8011346496</v>
      </c>
      <c r="Q37" s="123"/>
      <c r="R37" s="123">
        <v>-1189740516</v>
      </c>
      <c r="S37" s="123"/>
      <c r="T37" s="228">
        <f t="shared" si="0"/>
        <v>-9201087012</v>
      </c>
      <c r="U37" s="225"/>
      <c r="V37" s="151">
        <f>T37/درآمدها!$J$4</f>
        <v>-8.214104458451861E-2</v>
      </c>
    </row>
    <row r="38" spans="1:22" s="115" customFormat="1" ht="42.75" customHeight="1">
      <c r="A38" s="115">
        <v>28</v>
      </c>
      <c r="B38" s="238" t="s">
        <v>89</v>
      </c>
      <c r="C38" s="234"/>
      <c r="D38" s="123">
        <v>0</v>
      </c>
      <c r="E38" s="123"/>
      <c r="F38" s="123">
        <v>0</v>
      </c>
      <c r="G38" s="123"/>
      <c r="H38" s="123">
        <v>0</v>
      </c>
      <c r="I38" s="123"/>
      <c r="J38" s="228">
        <f t="shared" si="1"/>
        <v>0</v>
      </c>
      <c r="K38" s="228"/>
      <c r="L38" s="151">
        <f t="shared" si="2"/>
        <v>0</v>
      </c>
      <c r="M38" s="151"/>
      <c r="N38" s="123">
        <v>0</v>
      </c>
      <c r="O38" s="123"/>
      <c r="P38" s="123">
        <v>0</v>
      </c>
      <c r="Q38" s="123"/>
      <c r="R38" s="123">
        <v>-179485186</v>
      </c>
      <c r="S38" s="123"/>
      <c r="T38" s="228">
        <f t="shared" si="0"/>
        <v>-179485186</v>
      </c>
      <c r="U38" s="225"/>
      <c r="V38" s="151">
        <f>T38/درآمدها!$J$4</f>
        <v>-1.6023216220277837E-3</v>
      </c>
    </row>
    <row r="39" spans="1:22" s="115" customFormat="1" ht="42.75" customHeight="1">
      <c r="A39" s="115">
        <v>29</v>
      </c>
      <c r="B39" s="238" t="s">
        <v>401</v>
      </c>
      <c r="C39" s="234"/>
      <c r="D39" s="123">
        <v>0</v>
      </c>
      <c r="E39" s="123"/>
      <c r="F39" s="123">
        <v>328772584</v>
      </c>
      <c r="G39" s="123"/>
      <c r="H39" s="123">
        <v>-51412461</v>
      </c>
      <c r="I39" s="123"/>
      <c r="J39" s="228">
        <f t="shared" si="1"/>
        <v>277360123</v>
      </c>
      <c r="K39" s="228"/>
      <c r="L39" s="151">
        <f t="shared" si="2"/>
        <v>6.4223106493219227E-4</v>
      </c>
      <c r="M39" s="151"/>
      <c r="N39" s="123">
        <v>0</v>
      </c>
      <c r="O39" s="123">
        <v>2557135750</v>
      </c>
      <c r="P39" s="123">
        <v>-3937282637</v>
      </c>
      <c r="Q39" s="123"/>
      <c r="R39" s="123">
        <v>-541793775</v>
      </c>
      <c r="S39" s="123"/>
      <c r="T39" s="228">
        <f t="shared" si="0"/>
        <v>-4479076412</v>
      </c>
      <c r="U39" s="225"/>
      <c r="V39" s="151">
        <f>T39/درآمدها!$J$4</f>
        <v>-3.9986146721112829E-2</v>
      </c>
    </row>
    <row r="40" spans="1:22" s="115" customFormat="1" ht="42.75" customHeight="1">
      <c r="A40" s="115">
        <v>30</v>
      </c>
      <c r="B40" s="238" t="s">
        <v>111</v>
      </c>
      <c r="C40" s="234"/>
      <c r="D40" s="123">
        <v>0</v>
      </c>
      <c r="E40" s="123"/>
      <c r="F40" s="123">
        <v>0</v>
      </c>
      <c r="G40" s="123"/>
      <c r="H40" s="123">
        <v>0</v>
      </c>
      <c r="I40" s="123"/>
      <c r="J40" s="228">
        <f t="shared" si="1"/>
        <v>0</v>
      </c>
      <c r="K40" s="228"/>
      <c r="L40" s="151">
        <f t="shared" si="2"/>
        <v>0</v>
      </c>
      <c r="M40" s="151"/>
      <c r="N40" s="123">
        <v>0</v>
      </c>
      <c r="O40" s="123"/>
      <c r="P40" s="123">
        <v>0</v>
      </c>
      <c r="Q40" s="123"/>
      <c r="R40" s="123">
        <v>-2028300375</v>
      </c>
      <c r="S40" s="123"/>
      <c r="T40" s="228">
        <f t="shared" si="0"/>
        <v>-2028300375</v>
      </c>
      <c r="U40" s="225"/>
      <c r="V40" s="151">
        <f>T40/درآمدها!$J$4</f>
        <v>-1.8107285727912731E-2</v>
      </c>
    </row>
    <row r="41" spans="1:22" s="115" customFormat="1" ht="42.75" customHeight="1">
      <c r="A41" s="115">
        <v>31</v>
      </c>
      <c r="B41" s="238" t="s">
        <v>432</v>
      </c>
      <c r="C41" s="234"/>
      <c r="D41" s="123">
        <v>0</v>
      </c>
      <c r="E41" s="123"/>
      <c r="F41" s="123">
        <v>264243797</v>
      </c>
      <c r="G41" s="123"/>
      <c r="H41" s="123">
        <v>-4837130</v>
      </c>
      <c r="I41" s="123"/>
      <c r="J41" s="228">
        <f t="shared" si="1"/>
        <v>259406667</v>
      </c>
      <c r="K41" s="228"/>
      <c r="L41" s="151">
        <f t="shared" si="2"/>
        <v>6.0065959805592013E-4</v>
      </c>
      <c r="M41" s="151"/>
      <c r="N41" s="123">
        <v>0</v>
      </c>
      <c r="O41" s="123"/>
      <c r="P41" s="123">
        <v>-565252696</v>
      </c>
      <c r="Q41" s="123"/>
      <c r="R41" s="123">
        <v>-29288273</v>
      </c>
      <c r="S41" s="123"/>
      <c r="T41" s="228">
        <f t="shared" si="0"/>
        <v>-594540969</v>
      </c>
      <c r="U41" s="225"/>
      <c r="V41" s="151">
        <f>T41/درآمدها!$J$4</f>
        <v>-5.3076572559589974E-3</v>
      </c>
    </row>
    <row r="42" spans="1:22" s="115" customFormat="1" ht="42.75" customHeight="1">
      <c r="A42" s="115">
        <v>32</v>
      </c>
      <c r="B42" s="238" t="s">
        <v>394</v>
      </c>
      <c r="C42" s="234"/>
      <c r="D42" s="123">
        <v>0</v>
      </c>
      <c r="E42" s="123"/>
      <c r="F42" s="123">
        <v>233293038</v>
      </c>
      <c r="G42" s="123"/>
      <c r="H42" s="123">
        <v>-128220536</v>
      </c>
      <c r="I42" s="123"/>
      <c r="J42" s="228">
        <f t="shared" si="1"/>
        <v>105072502</v>
      </c>
      <c r="K42" s="228"/>
      <c r="L42" s="151">
        <f t="shared" si="2"/>
        <v>2.4329678010183856E-4</v>
      </c>
      <c r="M42" s="151"/>
      <c r="N42" s="123">
        <v>0</v>
      </c>
      <c r="O42" s="123"/>
      <c r="P42" s="123">
        <v>-6551556934</v>
      </c>
      <c r="Q42" s="123"/>
      <c r="R42" s="123">
        <v>-1171555390</v>
      </c>
      <c r="S42" s="123"/>
      <c r="T42" s="228">
        <f t="shared" si="0"/>
        <v>-7723112324</v>
      </c>
      <c r="U42" s="225"/>
      <c r="V42" s="151">
        <f>T42/درآمدها!$J$4</f>
        <v>-6.8946692158173131E-2</v>
      </c>
    </row>
    <row r="43" spans="1:22" s="115" customFormat="1" ht="42.75" customHeight="1">
      <c r="A43" s="115">
        <v>33</v>
      </c>
      <c r="B43" s="238" t="s">
        <v>229</v>
      </c>
      <c r="C43" s="234"/>
      <c r="D43" s="123">
        <v>0</v>
      </c>
      <c r="E43" s="123"/>
      <c r="F43" s="123">
        <v>-1139853545</v>
      </c>
      <c r="G43" s="123"/>
      <c r="H43" s="123">
        <v>-179545333</v>
      </c>
      <c r="I43" s="123"/>
      <c r="J43" s="228">
        <f t="shared" si="1"/>
        <v>-1319398878</v>
      </c>
      <c r="K43" s="228"/>
      <c r="L43" s="151">
        <f t="shared" si="2"/>
        <v>-3.0550857034638665E-3</v>
      </c>
      <c r="M43" s="151"/>
      <c r="N43" s="123">
        <v>5924432760</v>
      </c>
      <c r="O43" s="123">
        <v>674234184</v>
      </c>
      <c r="P43" s="123">
        <v>-9736801369</v>
      </c>
      <c r="Q43" s="123"/>
      <c r="R43" s="123">
        <v>-1017451129</v>
      </c>
      <c r="S43" s="123"/>
      <c r="T43" s="228">
        <f t="shared" si="0"/>
        <v>-4829819738</v>
      </c>
      <c r="U43" s="225"/>
      <c r="V43" s="151">
        <f>T43/درآمدها!$J$4</f>
        <v>-4.3117344496018548E-2</v>
      </c>
    </row>
    <row r="44" spans="1:22" s="115" customFormat="1" ht="42.75" customHeight="1">
      <c r="A44" s="115">
        <v>34</v>
      </c>
      <c r="B44" s="238" t="s">
        <v>393</v>
      </c>
      <c r="C44" s="234"/>
      <c r="D44" s="123">
        <v>0</v>
      </c>
      <c r="E44" s="123"/>
      <c r="F44" s="123">
        <v>-3820541380</v>
      </c>
      <c r="G44" s="123"/>
      <c r="H44" s="123">
        <v>1355492471</v>
      </c>
      <c r="I44" s="123"/>
      <c r="J44" s="228">
        <f t="shared" si="1"/>
        <v>-2465048909</v>
      </c>
      <c r="K44" s="228"/>
      <c r="L44" s="151">
        <f t="shared" si="2"/>
        <v>-5.7078536338008787E-3</v>
      </c>
      <c r="M44" s="151"/>
      <c r="N44" s="123">
        <v>0</v>
      </c>
      <c r="O44" s="123">
        <v>4153430160</v>
      </c>
      <c r="P44" s="123">
        <v>5486113732</v>
      </c>
      <c r="Q44" s="123"/>
      <c r="R44" s="123">
        <v>3848407519</v>
      </c>
      <c r="S44" s="123"/>
      <c r="T44" s="228">
        <f t="shared" si="0"/>
        <v>9334521251</v>
      </c>
      <c r="U44" s="225"/>
      <c r="V44" s="151">
        <f>T44/درآمدها!$J$4</f>
        <v>8.3332254683988999E-2</v>
      </c>
    </row>
    <row r="45" spans="1:22" s="115" customFormat="1" ht="42.75" customHeight="1">
      <c r="A45" s="115">
        <v>35</v>
      </c>
      <c r="B45" s="238" t="s">
        <v>388</v>
      </c>
      <c r="C45" s="234"/>
      <c r="D45" s="123">
        <v>0</v>
      </c>
      <c r="E45" s="123"/>
      <c r="F45" s="123">
        <v>1260607148</v>
      </c>
      <c r="G45" s="123"/>
      <c r="H45" s="123">
        <v>470019985</v>
      </c>
      <c r="I45" s="123"/>
      <c r="J45" s="228">
        <f t="shared" si="1"/>
        <v>1730627133</v>
      </c>
      <c r="K45" s="228"/>
      <c r="L45" s="151">
        <f t="shared" si="2"/>
        <v>4.0072902139113081E-3</v>
      </c>
      <c r="M45" s="151"/>
      <c r="N45" s="123">
        <v>0</v>
      </c>
      <c r="O45" s="123">
        <v>338041787</v>
      </c>
      <c r="P45" s="123">
        <v>4825294350</v>
      </c>
      <c r="Q45" s="123"/>
      <c r="R45" s="123">
        <v>1284072803</v>
      </c>
      <c r="S45" s="123"/>
      <c r="T45" s="228">
        <f t="shared" si="0"/>
        <v>6109367153</v>
      </c>
      <c r="U45" s="225"/>
      <c r="V45" s="151">
        <f>T45/درآمدها!$J$4</f>
        <v>5.4540273235464815E-2</v>
      </c>
    </row>
    <row r="46" spans="1:22" s="115" customFormat="1" ht="42.75" customHeight="1">
      <c r="A46" s="115">
        <v>36</v>
      </c>
      <c r="B46" s="238" t="s">
        <v>422</v>
      </c>
      <c r="C46" s="234"/>
      <c r="D46" s="123">
        <v>0</v>
      </c>
      <c r="E46" s="123"/>
      <c r="F46" s="123">
        <v>1815035203</v>
      </c>
      <c r="G46" s="123"/>
      <c r="H46" s="123">
        <v>-64363137</v>
      </c>
      <c r="I46" s="123"/>
      <c r="J46" s="228">
        <f t="shared" si="1"/>
        <v>1750672066</v>
      </c>
      <c r="K46" s="228"/>
      <c r="L46" s="151">
        <f t="shared" si="2"/>
        <v>4.0537045236824516E-3</v>
      </c>
      <c r="M46" s="151"/>
      <c r="N46" s="123">
        <v>0</v>
      </c>
      <c r="O46" s="123">
        <v>2408312550</v>
      </c>
      <c r="P46" s="123">
        <v>-1423961225</v>
      </c>
      <c r="Q46" s="123"/>
      <c r="R46" s="123">
        <v>-486674498</v>
      </c>
      <c r="S46" s="123"/>
      <c r="T46" s="228">
        <f t="shared" si="0"/>
        <v>-1910635723</v>
      </c>
      <c r="U46" s="225"/>
      <c r="V46" s="151">
        <f>T46/درآمدها!$J$4</f>
        <v>-1.7056855771827251E-2</v>
      </c>
    </row>
    <row r="47" spans="1:22" s="115" customFormat="1" ht="42.75" customHeight="1">
      <c r="A47" s="115">
        <v>37</v>
      </c>
      <c r="B47" s="238" t="s">
        <v>334</v>
      </c>
      <c r="C47" s="234"/>
      <c r="D47" s="123">
        <v>0</v>
      </c>
      <c r="E47" s="123"/>
      <c r="F47" s="123">
        <v>1991479789</v>
      </c>
      <c r="G47" s="123"/>
      <c r="H47" s="123">
        <v>-22064051</v>
      </c>
      <c r="I47" s="123"/>
      <c r="J47" s="228">
        <f t="shared" si="1"/>
        <v>1969415738</v>
      </c>
      <c r="K47" s="228"/>
      <c r="L47" s="151">
        <f t="shared" si="2"/>
        <v>4.5602084143507512E-3</v>
      </c>
      <c r="M47" s="151"/>
      <c r="N47" s="123">
        <v>0</v>
      </c>
      <c r="O47" s="123"/>
      <c r="P47" s="123">
        <v>-2320650477</v>
      </c>
      <c r="Q47" s="123"/>
      <c r="R47" s="123">
        <v>-442713023</v>
      </c>
      <c r="S47" s="123"/>
      <c r="T47" s="228">
        <f t="shared" si="0"/>
        <v>-2763363500</v>
      </c>
      <c r="U47" s="225"/>
      <c r="V47" s="151">
        <f>T47/درآمدها!$J$4</f>
        <v>-2.4669429183823414E-2</v>
      </c>
    </row>
    <row r="48" spans="1:22" s="115" customFormat="1" ht="42.75" customHeight="1">
      <c r="A48" s="115">
        <v>38</v>
      </c>
      <c r="B48" s="238" t="s">
        <v>154</v>
      </c>
      <c r="C48" s="234"/>
      <c r="D48" s="123">
        <v>0</v>
      </c>
      <c r="E48" s="123"/>
      <c r="F48" s="123">
        <v>5812853490</v>
      </c>
      <c r="G48" s="123"/>
      <c r="H48" s="123">
        <v>-190557069</v>
      </c>
      <c r="I48" s="123"/>
      <c r="J48" s="228">
        <f t="shared" si="1"/>
        <v>5622296421</v>
      </c>
      <c r="K48" s="228"/>
      <c r="L48" s="151">
        <f t="shared" si="2"/>
        <v>1.3018502367131136E-2</v>
      </c>
      <c r="M48" s="151"/>
      <c r="N48" s="123">
        <v>243557150</v>
      </c>
      <c r="O48" s="123"/>
      <c r="P48" s="123">
        <v>-4625888231</v>
      </c>
      <c r="Q48" s="123"/>
      <c r="R48" s="123">
        <v>-2629783093</v>
      </c>
      <c r="S48" s="123"/>
      <c r="T48" s="228">
        <f t="shared" si="0"/>
        <v>-7012114174</v>
      </c>
      <c r="U48" s="225"/>
      <c r="V48" s="151">
        <f>T48/درآمدها!$J$4</f>
        <v>-6.2599384425674517E-2</v>
      </c>
    </row>
    <row r="49" spans="1:22" s="115" customFormat="1" ht="42.75" customHeight="1">
      <c r="A49" s="115">
        <v>39</v>
      </c>
      <c r="B49" s="238" t="s">
        <v>368</v>
      </c>
      <c r="C49" s="234"/>
      <c r="D49" s="123">
        <v>0</v>
      </c>
      <c r="E49" s="123"/>
      <c r="F49" s="123">
        <v>-1538253980</v>
      </c>
      <c r="G49" s="123"/>
      <c r="H49" s="123">
        <v>-23174737</v>
      </c>
      <c r="I49" s="123"/>
      <c r="J49" s="228">
        <f t="shared" si="1"/>
        <v>-1561428717</v>
      </c>
      <c r="K49" s="228"/>
      <c r="L49" s="151">
        <f t="shared" si="2"/>
        <v>-3.6155090244700265E-3</v>
      </c>
      <c r="M49" s="151"/>
      <c r="N49" s="123">
        <v>0</v>
      </c>
      <c r="O49" s="123"/>
      <c r="P49" s="123">
        <v>-1370689040</v>
      </c>
      <c r="Q49" s="123"/>
      <c r="R49" s="123">
        <v>33439125</v>
      </c>
      <c r="S49" s="123"/>
      <c r="T49" s="228">
        <f t="shared" si="0"/>
        <v>-1337249915</v>
      </c>
      <c r="U49" s="225"/>
      <c r="V49" s="151">
        <f>T49/درآمدها!$J$4</f>
        <v>-1.1938057399674845E-2</v>
      </c>
    </row>
    <row r="50" spans="1:22" s="115" customFormat="1" ht="42.75" customHeight="1">
      <c r="A50" s="115">
        <v>40</v>
      </c>
      <c r="B50" s="238" t="s">
        <v>208</v>
      </c>
      <c r="C50" s="234"/>
      <c r="D50" s="123">
        <v>0</v>
      </c>
      <c r="E50" s="123"/>
      <c r="F50" s="123">
        <v>4265047087</v>
      </c>
      <c r="G50" s="123"/>
      <c r="H50" s="123">
        <v>-44917455</v>
      </c>
      <c r="I50" s="123"/>
      <c r="J50" s="228">
        <f t="shared" si="1"/>
        <v>4220129632</v>
      </c>
      <c r="K50" s="228"/>
      <c r="L50" s="151">
        <f t="shared" si="2"/>
        <v>9.7717664615805649E-3</v>
      </c>
      <c r="M50" s="151"/>
      <c r="N50" s="123">
        <v>0</v>
      </c>
      <c r="O50" s="123"/>
      <c r="P50" s="123">
        <v>1768394969</v>
      </c>
      <c r="Q50" s="123"/>
      <c r="R50" s="123">
        <v>-647461016</v>
      </c>
      <c r="S50" s="123"/>
      <c r="T50" s="228">
        <f t="shared" si="0"/>
        <v>1120933953</v>
      </c>
      <c r="U50" s="225"/>
      <c r="V50" s="151">
        <f>T50/درآمدها!$J$4</f>
        <v>1.0006935668534648E-2</v>
      </c>
    </row>
    <row r="51" spans="1:22" s="115" customFormat="1" ht="42.75" customHeight="1">
      <c r="A51" s="115">
        <v>41</v>
      </c>
      <c r="B51" s="238" t="s">
        <v>292</v>
      </c>
      <c r="C51" s="234"/>
      <c r="D51" s="123">
        <v>0</v>
      </c>
      <c r="E51" s="123"/>
      <c r="F51" s="123">
        <v>0</v>
      </c>
      <c r="G51" s="123"/>
      <c r="H51" s="123">
        <v>0</v>
      </c>
      <c r="I51" s="123"/>
      <c r="J51" s="228">
        <f t="shared" si="1"/>
        <v>0</v>
      </c>
      <c r="K51" s="228"/>
      <c r="L51" s="151">
        <f t="shared" si="2"/>
        <v>0</v>
      </c>
      <c r="M51" s="151"/>
      <c r="N51" s="123">
        <v>0</v>
      </c>
      <c r="O51" s="123"/>
      <c r="P51" s="123">
        <v>0</v>
      </c>
      <c r="Q51" s="123"/>
      <c r="R51" s="123">
        <v>963886713</v>
      </c>
      <c r="S51" s="123"/>
      <c r="T51" s="228">
        <f t="shared" si="0"/>
        <v>963886713</v>
      </c>
      <c r="U51" s="225"/>
      <c r="V51" s="151">
        <f>T51/درآمدها!$J$4</f>
        <v>8.6049247620089871E-3</v>
      </c>
    </row>
    <row r="52" spans="1:22" s="115" customFormat="1" ht="42.75" customHeight="1">
      <c r="A52" s="115">
        <v>42</v>
      </c>
      <c r="B52" s="238" t="s">
        <v>385</v>
      </c>
      <c r="C52" s="234"/>
      <c r="D52" s="123">
        <v>0</v>
      </c>
      <c r="E52" s="123"/>
      <c r="F52" s="123">
        <v>-4012402139</v>
      </c>
      <c r="G52" s="123"/>
      <c r="H52" s="123">
        <v>-146235762</v>
      </c>
      <c r="I52" s="123"/>
      <c r="J52" s="228">
        <f t="shared" si="1"/>
        <v>-4158637901</v>
      </c>
      <c r="K52" s="228"/>
      <c r="L52" s="151">
        <f t="shared" si="2"/>
        <v>-9.6293815381189689E-3</v>
      </c>
      <c r="M52" s="151"/>
      <c r="N52" s="123">
        <v>0</v>
      </c>
      <c r="O52" s="123"/>
      <c r="P52" s="123">
        <v>-9430094194</v>
      </c>
      <c r="Q52" s="123"/>
      <c r="R52" s="123">
        <v>-878449383</v>
      </c>
      <c r="S52" s="123"/>
      <c r="T52" s="228">
        <f t="shared" si="0"/>
        <v>-10308543577</v>
      </c>
      <c r="U52" s="225"/>
      <c r="V52" s="151">
        <f>T52/درآمدها!$J$4</f>
        <v>-9.2027663302768237E-2</v>
      </c>
    </row>
    <row r="53" spans="1:22" s="115" customFormat="1" ht="42.75" customHeight="1">
      <c r="A53" s="115">
        <v>43</v>
      </c>
      <c r="B53" s="238" t="s">
        <v>124</v>
      </c>
      <c r="C53" s="234"/>
      <c r="D53" s="123">
        <v>0</v>
      </c>
      <c r="E53" s="123"/>
      <c r="F53" s="123">
        <v>1786489955</v>
      </c>
      <c r="G53" s="123"/>
      <c r="H53" s="123">
        <v>-56141630</v>
      </c>
      <c r="I53" s="123"/>
      <c r="J53" s="228">
        <f t="shared" si="1"/>
        <v>1730348325</v>
      </c>
      <c r="K53" s="228"/>
      <c r="L53" s="151">
        <f t="shared" si="2"/>
        <v>4.0066446302678667E-3</v>
      </c>
      <c r="M53" s="151"/>
      <c r="N53" s="123">
        <v>179285213</v>
      </c>
      <c r="O53" s="123"/>
      <c r="P53" s="123">
        <v>-1056926028</v>
      </c>
      <c r="Q53" s="123"/>
      <c r="R53" s="123">
        <v>-720811741</v>
      </c>
      <c r="S53" s="123"/>
      <c r="T53" s="228">
        <f t="shared" si="0"/>
        <v>-1598452556</v>
      </c>
      <c r="U53" s="225"/>
      <c r="V53" s="151">
        <f>T53/درآمدها!$J$4</f>
        <v>-1.4269896860816006E-2</v>
      </c>
    </row>
    <row r="54" spans="1:22" s="115" customFormat="1" ht="42.75" customHeight="1">
      <c r="A54" s="115">
        <v>44</v>
      </c>
      <c r="B54" s="238" t="s">
        <v>137</v>
      </c>
      <c r="C54" s="234"/>
      <c r="D54" s="123">
        <v>0</v>
      </c>
      <c r="E54" s="123"/>
      <c r="F54" s="123">
        <v>10051710115</v>
      </c>
      <c r="G54" s="123"/>
      <c r="H54" s="123">
        <v>319093600</v>
      </c>
      <c r="I54" s="123"/>
      <c r="J54" s="228">
        <f t="shared" si="1"/>
        <v>10370803715</v>
      </c>
      <c r="K54" s="228"/>
      <c r="L54" s="151">
        <f t="shared" si="2"/>
        <v>2.401373435390056E-2</v>
      </c>
      <c r="M54" s="151"/>
      <c r="N54" s="123">
        <v>0</v>
      </c>
      <c r="O54" s="123"/>
      <c r="P54" s="123">
        <v>4363368291</v>
      </c>
      <c r="Q54" s="123"/>
      <c r="R54" s="123">
        <v>-906072398</v>
      </c>
      <c r="S54" s="123"/>
      <c r="T54" s="228">
        <f t="shared" si="0"/>
        <v>3457295893</v>
      </c>
      <c r="U54" s="225"/>
      <c r="V54" s="151">
        <f>T54/درآمدها!$J$4</f>
        <v>3.0864385449068509E-2</v>
      </c>
    </row>
    <row r="55" spans="1:22" s="115" customFormat="1" ht="42.75" customHeight="1">
      <c r="A55" s="115">
        <v>45</v>
      </c>
      <c r="B55" s="238" t="s">
        <v>336</v>
      </c>
      <c r="C55" s="234"/>
      <c r="D55" s="123">
        <v>0</v>
      </c>
      <c r="E55" s="123"/>
      <c r="F55" s="123">
        <v>1359484257</v>
      </c>
      <c r="G55" s="123"/>
      <c r="H55" s="123">
        <v>55469313</v>
      </c>
      <c r="I55" s="123"/>
      <c r="J55" s="228">
        <f t="shared" si="1"/>
        <v>1414953570</v>
      </c>
      <c r="K55" s="228"/>
      <c r="L55" s="151">
        <f t="shared" si="2"/>
        <v>3.2763438675382588E-3</v>
      </c>
      <c r="M55" s="151"/>
      <c r="N55" s="123">
        <v>0</v>
      </c>
      <c r="O55" s="123"/>
      <c r="P55" s="123">
        <v>5979232476</v>
      </c>
      <c r="Q55" s="123"/>
      <c r="R55" s="123">
        <v>5146362625</v>
      </c>
      <c r="S55" s="123"/>
      <c r="T55" s="228">
        <f t="shared" si="0"/>
        <v>11125595101</v>
      </c>
      <c r="U55" s="225"/>
      <c r="V55" s="151">
        <f>T55/درآمدها!$J$4</f>
        <v>9.9321743401478743E-2</v>
      </c>
    </row>
    <row r="56" spans="1:22" s="115" customFormat="1" ht="42.75" customHeight="1">
      <c r="A56" s="115">
        <v>46</v>
      </c>
      <c r="B56" s="238" t="s">
        <v>236</v>
      </c>
      <c r="C56" s="234"/>
      <c r="D56" s="123">
        <v>0</v>
      </c>
      <c r="E56" s="123"/>
      <c r="F56" s="123">
        <v>1708687157</v>
      </c>
      <c r="G56" s="123"/>
      <c r="H56" s="123">
        <v>-163134325</v>
      </c>
      <c r="I56" s="123"/>
      <c r="J56" s="228">
        <f t="shared" si="1"/>
        <v>1545552832</v>
      </c>
      <c r="K56" s="228"/>
      <c r="L56" s="151">
        <f t="shared" si="2"/>
        <v>3.5787482009601128E-3</v>
      </c>
      <c r="M56" s="151"/>
      <c r="N56" s="123">
        <v>0</v>
      </c>
      <c r="O56" s="123"/>
      <c r="P56" s="123">
        <v>-7664574659</v>
      </c>
      <c r="Q56" s="123"/>
      <c r="R56" s="123">
        <v>-2325499992</v>
      </c>
      <c r="S56" s="123"/>
      <c r="T56" s="228">
        <f t="shared" si="0"/>
        <v>-9990074651</v>
      </c>
      <c r="U56" s="225"/>
      <c r="V56" s="151">
        <f>T56/درآمدها!$J$4</f>
        <v>-8.918458941212544E-2</v>
      </c>
    </row>
    <row r="57" spans="1:22" s="115" customFormat="1" ht="42.75" customHeight="1">
      <c r="A57" s="115">
        <v>47</v>
      </c>
      <c r="B57" s="238" t="s">
        <v>205</v>
      </c>
      <c r="C57" s="234"/>
      <c r="D57" s="123">
        <v>0</v>
      </c>
      <c r="E57" s="123"/>
      <c r="F57" s="123">
        <v>-2519646339</v>
      </c>
      <c r="G57" s="123"/>
      <c r="H57" s="123">
        <v>28049349</v>
      </c>
      <c r="I57" s="123"/>
      <c r="J57" s="228">
        <f t="shared" si="1"/>
        <v>-2491596990</v>
      </c>
      <c r="K57" s="228"/>
      <c r="L57" s="151">
        <f t="shared" si="2"/>
        <v>-5.7693260695213374E-3</v>
      </c>
      <c r="M57" s="151"/>
      <c r="N57" s="123">
        <v>0</v>
      </c>
      <c r="O57" s="123"/>
      <c r="P57" s="123">
        <v>3265075224</v>
      </c>
      <c r="Q57" s="123"/>
      <c r="R57" s="123">
        <v>1576881780</v>
      </c>
      <c r="S57" s="123"/>
      <c r="T57" s="228">
        <f t="shared" si="0"/>
        <v>4841957004</v>
      </c>
      <c r="U57" s="225"/>
      <c r="V57" s="151">
        <f>T57/درآمدها!$J$4</f>
        <v>4.3225697748883123E-2</v>
      </c>
    </row>
    <row r="58" spans="1:22" s="115" customFormat="1" ht="42.75" customHeight="1">
      <c r="A58" s="115">
        <v>48</v>
      </c>
      <c r="B58" s="238" t="s">
        <v>392</v>
      </c>
      <c r="C58" s="234"/>
      <c r="D58" s="123">
        <v>0</v>
      </c>
      <c r="E58" s="123"/>
      <c r="F58" s="123">
        <v>175475603</v>
      </c>
      <c r="G58" s="123"/>
      <c r="H58" s="123">
        <v>-8652195</v>
      </c>
      <c r="I58" s="123"/>
      <c r="J58" s="228">
        <f t="shared" si="1"/>
        <v>166823408</v>
      </c>
      <c r="K58" s="228"/>
      <c r="L58" s="151">
        <f t="shared" si="2"/>
        <v>3.8628182673346157E-4</v>
      </c>
      <c r="M58" s="151"/>
      <c r="N58" s="123">
        <v>317481300</v>
      </c>
      <c r="O58" s="123">
        <v>1000000000</v>
      </c>
      <c r="P58" s="123">
        <v>-283921238</v>
      </c>
      <c r="Q58" s="123"/>
      <c r="R58" s="123">
        <v>-140598468</v>
      </c>
      <c r="S58" s="123"/>
      <c r="T58" s="228">
        <f t="shared" si="0"/>
        <v>-107038406</v>
      </c>
      <c r="U58" s="225"/>
      <c r="V58" s="151">
        <f>T58/درآمدها!$J$4</f>
        <v>-9.5556606170934058E-4</v>
      </c>
    </row>
    <row r="59" spans="1:22" s="115" customFormat="1" ht="42.75" customHeight="1">
      <c r="A59" s="115">
        <v>49</v>
      </c>
      <c r="B59" s="238" t="s">
        <v>170</v>
      </c>
      <c r="C59" s="234"/>
      <c r="D59" s="123">
        <v>0</v>
      </c>
      <c r="E59" s="123"/>
      <c r="F59" s="123">
        <v>4280381862</v>
      </c>
      <c r="G59" s="123"/>
      <c r="H59" s="123">
        <v>-61160050</v>
      </c>
      <c r="I59" s="123"/>
      <c r="J59" s="228">
        <f t="shared" si="1"/>
        <v>4219221812</v>
      </c>
      <c r="K59" s="228"/>
      <c r="L59" s="151">
        <f t="shared" si="2"/>
        <v>9.7696643922597828E-3</v>
      </c>
      <c r="M59" s="151"/>
      <c r="N59" s="123">
        <v>247972317</v>
      </c>
      <c r="O59" s="123"/>
      <c r="P59" s="123">
        <v>391133441</v>
      </c>
      <c r="Q59" s="123"/>
      <c r="R59" s="123">
        <v>-1291110193</v>
      </c>
      <c r="S59" s="123"/>
      <c r="T59" s="228">
        <f t="shared" si="0"/>
        <v>-652004435</v>
      </c>
      <c r="U59" s="225"/>
      <c r="V59" s="151">
        <f>T59/درآمدها!$J$4</f>
        <v>-5.8206519832701333E-3</v>
      </c>
    </row>
    <row r="60" spans="1:22" s="115" customFormat="1" ht="42.75" customHeight="1">
      <c r="A60" s="115">
        <v>50</v>
      </c>
      <c r="B60" s="238" t="s">
        <v>339</v>
      </c>
      <c r="C60" s="234"/>
      <c r="D60" s="123">
        <v>0</v>
      </c>
      <c r="E60" s="123"/>
      <c r="F60" s="123">
        <v>4594568046</v>
      </c>
      <c r="G60" s="123"/>
      <c r="H60" s="123">
        <v>-1602684</v>
      </c>
      <c r="I60" s="123"/>
      <c r="J60" s="228">
        <f t="shared" si="1"/>
        <v>4592965362</v>
      </c>
      <c r="K60" s="228"/>
      <c r="L60" s="151">
        <f t="shared" si="2"/>
        <v>1.0635072568214617E-2</v>
      </c>
      <c r="M60" s="151"/>
      <c r="N60" s="123">
        <v>0</v>
      </c>
      <c r="O60" s="123">
        <v>661213280</v>
      </c>
      <c r="P60" s="123">
        <v>1114841408</v>
      </c>
      <c r="Q60" s="123"/>
      <c r="R60" s="123">
        <v>-243925755</v>
      </c>
      <c r="S60" s="123"/>
      <c r="T60" s="228">
        <f t="shared" si="0"/>
        <v>870915653</v>
      </c>
      <c r="U60" s="225"/>
      <c r="V60" s="151">
        <f>T60/درآمدها!$J$4</f>
        <v>7.7749423942115566E-3</v>
      </c>
    </row>
    <row r="61" spans="1:22" s="115" customFormat="1" ht="42.75" customHeight="1">
      <c r="A61" s="115">
        <v>51</v>
      </c>
      <c r="B61" s="238" t="s">
        <v>285</v>
      </c>
      <c r="C61" s="234"/>
      <c r="D61" s="123">
        <v>0</v>
      </c>
      <c r="E61" s="123"/>
      <c r="F61" s="123">
        <v>6780340956</v>
      </c>
      <c r="G61" s="123"/>
      <c r="H61" s="123">
        <v>13254350</v>
      </c>
      <c r="I61" s="123"/>
      <c r="J61" s="228">
        <f t="shared" si="1"/>
        <v>6793595306</v>
      </c>
      <c r="K61" s="228"/>
      <c r="L61" s="151">
        <f t="shared" si="2"/>
        <v>1.5730660561073959E-2</v>
      </c>
      <c r="M61" s="151"/>
      <c r="N61" s="123">
        <v>0</v>
      </c>
      <c r="O61" s="123"/>
      <c r="P61" s="123">
        <v>9247675831</v>
      </c>
      <c r="Q61" s="123"/>
      <c r="R61" s="123">
        <v>-1296156825</v>
      </c>
      <c r="S61" s="123"/>
      <c r="T61" s="228">
        <f t="shared" si="0"/>
        <v>7951519006</v>
      </c>
      <c r="U61" s="225"/>
      <c r="V61" s="151">
        <f>T61/درآمدها!$J$4</f>
        <v>7.0985751611158984E-2</v>
      </c>
    </row>
    <row r="62" spans="1:22" s="115" customFormat="1" ht="42.75" customHeight="1">
      <c r="A62" s="115">
        <v>52</v>
      </c>
      <c r="B62" s="238" t="s">
        <v>197</v>
      </c>
      <c r="C62" s="234"/>
      <c r="D62" s="123">
        <v>0</v>
      </c>
      <c r="E62" s="123"/>
      <c r="F62" s="123">
        <v>5124101991</v>
      </c>
      <c r="G62" s="123"/>
      <c r="H62" s="123">
        <v>41812243</v>
      </c>
      <c r="I62" s="123"/>
      <c r="J62" s="228">
        <f t="shared" si="1"/>
        <v>5165914234</v>
      </c>
      <c r="K62" s="228"/>
      <c r="L62" s="151">
        <f t="shared" si="2"/>
        <v>1.196174332476118E-2</v>
      </c>
      <c r="M62" s="151"/>
      <c r="N62" s="123">
        <v>5399176000</v>
      </c>
      <c r="O62" s="123"/>
      <c r="P62" s="123">
        <v>7779859539</v>
      </c>
      <c r="Q62" s="123"/>
      <c r="R62" s="123">
        <v>1101087166</v>
      </c>
      <c r="S62" s="123"/>
      <c r="T62" s="228">
        <f t="shared" si="0"/>
        <v>14280122705</v>
      </c>
      <c r="U62" s="225"/>
      <c r="V62" s="151">
        <f>T62/درآمدها!$J$4</f>
        <v>0.12748321956460174</v>
      </c>
    </row>
    <row r="63" spans="1:22" s="115" customFormat="1" ht="42.75" customHeight="1">
      <c r="A63" s="115">
        <v>53</v>
      </c>
      <c r="B63" s="238" t="s">
        <v>152</v>
      </c>
      <c r="C63" s="234"/>
      <c r="D63" s="123">
        <v>0</v>
      </c>
      <c r="E63" s="123"/>
      <c r="F63" s="123">
        <v>-286174798</v>
      </c>
      <c r="G63" s="123"/>
      <c r="H63" s="123">
        <v>-105507862</v>
      </c>
      <c r="I63" s="123"/>
      <c r="J63" s="228">
        <f t="shared" si="1"/>
        <v>-391682660</v>
      </c>
      <c r="K63" s="228"/>
      <c r="L63" s="151">
        <f t="shared" si="2"/>
        <v>-9.0694642447672184E-4</v>
      </c>
      <c r="M63" s="151"/>
      <c r="N63" s="123">
        <v>7100385080</v>
      </c>
      <c r="O63" s="123">
        <v>702452400</v>
      </c>
      <c r="P63" s="123">
        <v>-6280288014</v>
      </c>
      <c r="Q63" s="123"/>
      <c r="R63" s="123">
        <v>-5324097088</v>
      </c>
      <c r="S63" s="123"/>
      <c r="T63" s="228">
        <f t="shared" si="0"/>
        <v>-4504000022</v>
      </c>
      <c r="U63" s="225"/>
      <c r="V63" s="151">
        <f>T63/درآمدها!$J$4</f>
        <v>-4.0208647753604658E-2</v>
      </c>
    </row>
    <row r="64" spans="1:22" s="115" customFormat="1" ht="42.75" customHeight="1">
      <c r="A64" s="115">
        <v>54</v>
      </c>
      <c r="B64" s="238" t="s">
        <v>455</v>
      </c>
      <c r="C64" s="234"/>
      <c r="D64" s="123">
        <v>0</v>
      </c>
      <c r="E64" s="123"/>
      <c r="F64" s="123">
        <v>245470899</v>
      </c>
      <c r="G64" s="123"/>
      <c r="H64" s="123">
        <v>0</v>
      </c>
      <c r="I64" s="123"/>
      <c r="J64" s="228">
        <f t="shared" si="1"/>
        <v>245470899</v>
      </c>
      <c r="K64" s="228"/>
      <c r="L64" s="151">
        <f t="shared" si="2"/>
        <v>5.6839114134165779E-4</v>
      </c>
      <c r="M64" s="151"/>
      <c r="N64" s="123">
        <v>0</v>
      </c>
      <c r="O64" s="123">
        <v>36616579</v>
      </c>
      <c r="P64" s="123">
        <v>245470899</v>
      </c>
      <c r="Q64" s="123"/>
      <c r="R64" s="123">
        <v>0</v>
      </c>
      <c r="S64" s="123"/>
      <c r="T64" s="228">
        <f t="shared" si="0"/>
        <v>245470899</v>
      </c>
      <c r="U64" s="225"/>
      <c r="V64" s="151">
        <f>T64/درآمدها!$J$4</f>
        <v>2.1913971721671689E-3</v>
      </c>
    </row>
    <row r="65" spans="1:22" s="115" customFormat="1" ht="42.75" customHeight="1">
      <c r="A65" s="115">
        <v>55</v>
      </c>
      <c r="B65" s="238" t="s">
        <v>91</v>
      </c>
      <c r="C65" s="234"/>
      <c r="D65" s="123">
        <v>0</v>
      </c>
      <c r="E65" s="123"/>
      <c r="F65" s="123">
        <v>472045035</v>
      </c>
      <c r="G65" s="123"/>
      <c r="H65" s="123">
        <v>-135526880</v>
      </c>
      <c r="I65" s="123"/>
      <c r="J65" s="228">
        <f t="shared" si="1"/>
        <v>336518155</v>
      </c>
      <c r="K65" s="228"/>
      <c r="L65" s="151">
        <f t="shared" si="2"/>
        <v>7.7921227722655187E-4</v>
      </c>
      <c r="M65" s="151"/>
      <c r="N65" s="123">
        <v>338041787</v>
      </c>
      <c r="O65" s="123"/>
      <c r="P65" s="123">
        <v>-8272509389</v>
      </c>
      <c r="Q65" s="123"/>
      <c r="R65" s="123">
        <v>-1049716917</v>
      </c>
      <c r="S65" s="123"/>
      <c r="T65" s="228">
        <f t="shared" si="0"/>
        <v>-8984184519</v>
      </c>
      <c r="U65" s="225"/>
      <c r="V65" s="151">
        <f>T65/درآمدها!$J$4</f>
        <v>-8.0204686703675837E-2</v>
      </c>
    </row>
    <row r="66" spans="1:22" s="115" customFormat="1" ht="42.75" customHeight="1">
      <c r="A66" s="115">
        <v>56</v>
      </c>
      <c r="B66" s="238" t="s">
        <v>367</v>
      </c>
      <c r="C66" s="234"/>
      <c r="D66" s="123">
        <v>0</v>
      </c>
      <c r="E66" s="123"/>
      <c r="F66" s="123">
        <v>7262365484</v>
      </c>
      <c r="G66" s="123"/>
      <c r="H66" s="123">
        <v>1228280710</v>
      </c>
      <c r="I66" s="123"/>
      <c r="J66" s="228">
        <f t="shared" si="1"/>
        <v>8490646194</v>
      </c>
      <c r="K66" s="228"/>
      <c r="L66" s="151">
        <f t="shared" si="2"/>
        <v>1.9660204531763512E-2</v>
      </c>
      <c r="M66" s="151"/>
      <c r="N66" s="123">
        <v>0</v>
      </c>
      <c r="O66" s="123"/>
      <c r="P66" s="123">
        <v>9226903292</v>
      </c>
      <c r="Q66" s="123"/>
      <c r="R66" s="123">
        <v>1440335735</v>
      </c>
      <c r="S66" s="123"/>
      <c r="T66" s="228">
        <f t="shared" si="0"/>
        <v>10667239027</v>
      </c>
      <c r="U66" s="225"/>
      <c r="V66" s="151">
        <f>T66/درآمدها!$J$4</f>
        <v>9.5229852230259926E-2</v>
      </c>
    </row>
    <row r="67" spans="1:22" s="115" customFormat="1" ht="42.75" customHeight="1">
      <c r="A67" s="115">
        <v>57</v>
      </c>
      <c r="B67" s="238" t="s">
        <v>183</v>
      </c>
      <c r="C67" s="234"/>
      <c r="D67" s="123">
        <v>0</v>
      </c>
      <c r="E67" s="123"/>
      <c r="F67" s="123">
        <v>2805119949</v>
      </c>
      <c r="G67" s="123"/>
      <c r="H67" s="123">
        <v>1415634941</v>
      </c>
      <c r="I67" s="123"/>
      <c r="J67" s="228">
        <f t="shared" si="1"/>
        <v>4220754890</v>
      </c>
      <c r="K67" s="228"/>
      <c r="L67" s="151">
        <f t="shared" si="2"/>
        <v>9.7732142548208265E-3</v>
      </c>
      <c r="M67" s="151"/>
      <c r="N67" s="123">
        <v>1833750500</v>
      </c>
      <c r="O67" s="123"/>
      <c r="P67" s="123">
        <v>4763929504</v>
      </c>
      <c r="Q67" s="123"/>
      <c r="R67" s="123">
        <v>1676747735</v>
      </c>
      <c r="S67" s="123"/>
      <c r="T67" s="228">
        <f t="shared" si="0"/>
        <v>8274427739</v>
      </c>
      <c r="U67" s="225"/>
      <c r="V67" s="151">
        <f>T67/درآمدها!$J$4</f>
        <v>7.3868461077930783E-2</v>
      </c>
    </row>
    <row r="68" spans="1:22" s="115" customFormat="1" ht="42.75" customHeight="1">
      <c r="A68" s="115">
        <v>58</v>
      </c>
      <c r="B68" s="238" t="s">
        <v>214</v>
      </c>
      <c r="C68" s="234"/>
      <c r="D68" s="123">
        <v>0</v>
      </c>
      <c r="E68" s="123"/>
      <c r="F68" s="123">
        <v>-1142043861</v>
      </c>
      <c r="G68" s="123"/>
      <c r="H68" s="123">
        <v>-29732594</v>
      </c>
      <c r="I68" s="123"/>
      <c r="J68" s="228">
        <f t="shared" si="1"/>
        <v>-1171776455</v>
      </c>
      <c r="K68" s="228"/>
      <c r="L68" s="151">
        <f t="shared" si="2"/>
        <v>-2.7132640136488511E-3</v>
      </c>
      <c r="M68" s="151"/>
      <c r="N68" s="123">
        <v>0</v>
      </c>
      <c r="O68" s="123"/>
      <c r="P68" s="123">
        <v>-1544391057</v>
      </c>
      <c r="Q68" s="123"/>
      <c r="R68" s="123">
        <v>-227373245</v>
      </c>
      <c r="S68" s="123"/>
      <c r="T68" s="228">
        <f t="shared" si="0"/>
        <v>-1771764302</v>
      </c>
      <c r="U68" s="225"/>
      <c r="V68" s="151">
        <f>T68/درآمدها!$J$4</f>
        <v>-1.5817106210824352E-2</v>
      </c>
    </row>
    <row r="69" spans="1:22" s="115" customFormat="1" ht="42.75" customHeight="1">
      <c r="A69" s="115">
        <v>59</v>
      </c>
      <c r="B69" s="238" t="s">
        <v>277</v>
      </c>
      <c r="C69" s="234"/>
      <c r="D69" s="123">
        <v>0</v>
      </c>
      <c r="E69" s="123"/>
      <c r="F69" s="123">
        <v>3331820193</v>
      </c>
      <c r="G69" s="123"/>
      <c r="H69" s="123">
        <v>1021173017</v>
      </c>
      <c r="I69" s="123"/>
      <c r="J69" s="228">
        <f t="shared" si="1"/>
        <v>4352993210</v>
      </c>
      <c r="K69" s="228"/>
      <c r="L69" s="151">
        <f t="shared" si="2"/>
        <v>1.0079413848907551E-2</v>
      </c>
      <c r="M69" s="151"/>
      <c r="N69" s="123">
        <v>0</v>
      </c>
      <c r="O69" s="123"/>
      <c r="P69" s="123">
        <v>15206803888</v>
      </c>
      <c r="Q69" s="123"/>
      <c r="R69" s="123">
        <v>3328879513</v>
      </c>
      <c r="S69" s="123"/>
      <c r="T69" s="228">
        <f t="shared" si="0"/>
        <v>18535683401</v>
      </c>
      <c r="U69" s="225"/>
      <c r="V69" s="151">
        <f>T69/درآمدها!$J$4</f>
        <v>0.16547397004944903</v>
      </c>
    </row>
    <row r="70" spans="1:22" s="115" customFormat="1" ht="42.75" customHeight="1">
      <c r="A70" s="115">
        <v>60</v>
      </c>
      <c r="B70" s="238" t="s">
        <v>106</v>
      </c>
      <c r="C70" s="234"/>
      <c r="D70" s="123">
        <v>0</v>
      </c>
      <c r="E70" s="123"/>
      <c r="F70" s="123">
        <v>2787377379</v>
      </c>
      <c r="G70" s="123"/>
      <c r="H70" s="123">
        <v>6451020</v>
      </c>
      <c r="I70" s="123"/>
      <c r="J70" s="228">
        <f t="shared" si="1"/>
        <v>2793828399</v>
      </c>
      <c r="K70" s="228"/>
      <c r="L70" s="151">
        <f t="shared" si="2"/>
        <v>6.4691469289821866E-3</v>
      </c>
      <c r="M70" s="151"/>
      <c r="N70" s="123">
        <v>1304063110</v>
      </c>
      <c r="O70" s="123"/>
      <c r="P70" s="123">
        <v>5249932303</v>
      </c>
      <c r="Q70" s="123"/>
      <c r="R70" s="123">
        <v>2433547616</v>
      </c>
      <c r="S70" s="123"/>
      <c r="T70" s="228">
        <f t="shared" si="0"/>
        <v>8987543029</v>
      </c>
      <c r="U70" s="225"/>
      <c r="V70" s="151">
        <f>T70/درآمدها!$J$4</f>
        <v>8.02346691958844E-2</v>
      </c>
    </row>
    <row r="71" spans="1:22" s="115" customFormat="1" ht="42.75" customHeight="1">
      <c r="A71" s="115">
        <v>61</v>
      </c>
      <c r="B71" s="238" t="s">
        <v>139</v>
      </c>
      <c r="C71" s="234"/>
      <c r="D71" s="123">
        <v>3053451874</v>
      </c>
      <c r="E71" s="123"/>
      <c r="F71" s="123">
        <v>-707326992</v>
      </c>
      <c r="G71" s="123"/>
      <c r="H71" s="123">
        <v>-41785463</v>
      </c>
      <c r="I71" s="123"/>
      <c r="J71" s="228">
        <f t="shared" si="1"/>
        <v>2304339419</v>
      </c>
      <c r="K71" s="228"/>
      <c r="L71" s="151">
        <f t="shared" si="2"/>
        <v>5.3357286657592052E-3</v>
      </c>
      <c r="M71" s="151"/>
      <c r="N71" s="123">
        <v>3053451134</v>
      </c>
      <c r="O71" s="123"/>
      <c r="P71" s="123">
        <v>-2192293838</v>
      </c>
      <c r="Q71" s="123"/>
      <c r="R71" s="123">
        <v>-516811917</v>
      </c>
      <c r="S71" s="123"/>
      <c r="T71" s="228">
        <f t="shared" si="0"/>
        <v>344345379</v>
      </c>
      <c r="U71" s="225"/>
      <c r="V71" s="151">
        <f>T71/درآمدها!$J$4</f>
        <v>3.0740812571409207E-3</v>
      </c>
    </row>
    <row r="72" spans="1:22" s="115" customFormat="1" ht="42.75" customHeight="1">
      <c r="A72" s="115">
        <v>62</v>
      </c>
      <c r="B72" s="238" t="s">
        <v>228</v>
      </c>
      <c r="C72" s="234"/>
      <c r="D72" s="123">
        <v>0</v>
      </c>
      <c r="E72" s="123"/>
      <c r="F72" s="123">
        <v>2602851208</v>
      </c>
      <c r="G72" s="123"/>
      <c r="H72" s="123">
        <v>-87251911</v>
      </c>
      <c r="I72" s="123"/>
      <c r="J72" s="228">
        <f t="shared" si="1"/>
        <v>2515599297</v>
      </c>
      <c r="K72" s="228"/>
      <c r="L72" s="151">
        <f t="shared" si="2"/>
        <v>5.8249037315828709E-3</v>
      </c>
      <c r="M72" s="151"/>
      <c r="N72" s="123">
        <v>288871530</v>
      </c>
      <c r="O72" s="123">
        <v>1260882212</v>
      </c>
      <c r="P72" s="123">
        <v>-2754242256</v>
      </c>
      <c r="Q72" s="123"/>
      <c r="R72" s="123">
        <v>-1494915115</v>
      </c>
      <c r="S72" s="123"/>
      <c r="T72" s="228">
        <f t="shared" si="0"/>
        <v>-3960285841</v>
      </c>
      <c r="U72" s="225"/>
      <c r="V72" s="151">
        <f>T72/درآمدها!$J$4</f>
        <v>-3.5354737479252385E-2</v>
      </c>
    </row>
    <row r="73" spans="1:22" s="115" customFormat="1" ht="42.75" customHeight="1">
      <c r="A73" s="115">
        <v>63</v>
      </c>
      <c r="B73" s="238" t="s">
        <v>159</v>
      </c>
      <c r="C73" s="234"/>
      <c r="D73" s="123">
        <v>0</v>
      </c>
      <c r="E73" s="123"/>
      <c r="F73" s="123">
        <v>-1876615970</v>
      </c>
      <c r="G73" s="123"/>
      <c r="H73" s="123">
        <v>-14926765</v>
      </c>
      <c r="I73" s="123"/>
      <c r="J73" s="228">
        <f t="shared" si="1"/>
        <v>-1891542735</v>
      </c>
      <c r="K73" s="228"/>
      <c r="L73" s="151">
        <f t="shared" si="2"/>
        <v>-4.3798924370386204E-3</v>
      </c>
      <c r="M73" s="151"/>
      <c r="N73" s="123">
        <v>327200276</v>
      </c>
      <c r="O73" s="123">
        <v>5667044149</v>
      </c>
      <c r="P73" s="123">
        <v>-2648188284</v>
      </c>
      <c r="Q73" s="123"/>
      <c r="R73" s="123">
        <v>-150650559</v>
      </c>
      <c r="S73" s="123"/>
      <c r="T73" s="228">
        <f t="shared" si="0"/>
        <v>-2471638567</v>
      </c>
      <c r="U73" s="225"/>
      <c r="V73" s="151">
        <f>T73/درآمدها!$J$4</f>
        <v>-2.2065107466539703E-2</v>
      </c>
    </row>
    <row r="74" spans="1:22" s="115" customFormat="1" ht="42.75" customHeight="1">
      <c r="A74" s="115">
        <v>64</v>
      </c>
      <c r="B74" s="238" t="s">
        <v>400</v>
      </c>
      <c r="C74" s="234"/>
      <c r="D74" s="123">
        <v>0</v>
      </c>
      <c r="E74" s="123"/>
      <c r="F74" s="123">
        <v>488886327</v>
      </c>
      <c r="G74" s="123"/>
      <c r="H74" s="123">
        <v>370042519</v>
      </c>
      <c r="I74" s="123"/>
      <c r="J74" s="228">
        <f t="shared" si="1"/>
        <v>858928846</v>
      </c>
      <c r="K74" s="228"/>
      <c r="L74" s="151">
        <f t="shared" si="2"/>
        <v>1.9888612014624719E-3</v>
      </c>
      <c r="M74" s="151"/>
      <c r="N74" s="123">
        <v>0</v>
      </c>
      <c r="O74" s="123">
        <v>17784211200</v>
      </c>
      <c r="P74" s="123">
        <v>675613597</v>
      </c>
      <c r="Q74" s="123"/>
      <c r="R74" s="123">
        <v>729935760</v>
      </c>
      <c r="S74" s="123"/>
      <c r="T74" s="228">
        <f t="shared" si="0"/>
        <v>1405549357</v>
      </c>
      <c r="U74" s="225"/>
      <c r="V74" s="151">
        <f>T74/درآمدها!$J$4</f>
        <v>1.25477883481055E-2</v>
      </c>
    </row>
    <row r="75" spans="1:22" s="115" customFormat="1" ht="42.6" customHeight="1">
      <c r="A75" s="115">
        <v>65</v>
      </c>
      <c r="B75" s="238" t="s">
        <v>219</v>
      </c>
      <c r="C75" s="234"/>
      <c r="D75" s="123">
        <v>0</v>
      </c>
      <c r="E75" s="123"/>
      <c r="F75" s="123">
        <v>-910201995</v>
      </c>
      <c r="G75" s="123"/>
      <c r="H75" s="123">
        <v>-261123616</v>
      </c>
      <c r="I75" s="123"/>
      <c r="J75" s="228">
        <f t="shared" si="1"/>
        <v>-1171325611</v>
      </c>
      <c r="K75" s="228"/>
      <c r="L75" s="151">
        <f t="shared" si="2"/>
        <v>-2.7122200783523619E-3</v>
      </c>
      <c r="M75" s="151"/>
      <c r="N75" s="123">
        <v>0</v>
      </c>
      <c r="O75" s="123"/>
      <c r="P75" s="123">
        <v>-13929881470</v>
      </c>
      <c r="Q75" s="123"/>
      <c r="R75" s="123">
        <v>-3744661593</v>
      </c>
      <c r="S75" s="123"/>
      <c r="T75" s="228">
        <f t="shared" ref="T75:T138" si="3">N75+P75+R75</f>
        <v>-17674543063</v>
      </c>
      <c r="U75" s="225"/>
      <c r="V75" s="151">
        <f>T75/درآمدها!$J$4</f>
        <v>-0.15778629501660418</v>
      </c>
    </row>
    <row r="76" spans="1:22" s="115" customFormat="1" ht="42.75" customHeight="1">
      <c r="A76" s="115">
        <v>66</v>
      </c>
      <c r="B76" s="238" t="s">
        <v>146</v>
      </c>
      <c r="C76" s="234"/>
      <c r="D76" s="123">
        <v>0</v>
      </c>
      <c r="E76" s="123"/>
      <c r="F76" s="123">
        <v>3551878810</v>
      </c>
      <c r="G76" s="123"/>
      <c r="H76" s="123">
        <v>-3556944929</v>
      </c>
      <c r="I76" s="123"/>
      <c r="J76" s="228">
        <f t="shared" ref="J76:J139" si="4">D76+F76+H76</f>
        <v>-5066119</v>
      </c>
      <c r="K76" s="228"/>
      <c r="L76" s="151">
        <f t="shared" ref="L76:L139" si="5">J76/431869677667</f>
        <v>-1.1730666129114792E-5</v>
      </c>
      <c r="M76" s="151"/>
      <c r="N76" s="123">
        <v>6485971200</v>
      </c>
      <c r="O76" s="123"/>
      <c r="P76" s="123">
        <v>-20026600582</v>
      </c>
      <c r="Q76" s="123"/>
      <c r="R76" s="123">
        <v>-9396874926</v>
      </c>
      <c r="S76" s="123"/>
      <c r="T76" s="228">
        <f t="shared" si="3"/>
        <v>-22937504308</v>
      </c>
      <c r="U76" s="225"/>
      <c r="V76" s="151">
        <f>T76/درآمدها!$J$4</f>
        <v>-0.20477043218521576</v>
      </c>
    </row>
    <row r="77" spans="1:22" s="115" customFormat="1" ht="42.75" customHeight="1">
      <c r="A77" s="115">
        <v>67</v>
      </c>
      <c r="B77" s="238" t="s">
        <v>233</v>
      </c>
      <c r="C77" s="234"/>
      <c r="D77" s="123">
        <v>0</v>
      </c>
      <c r="E77" s="123"/>
      <c r="F77" s="123">
        <v>-746533936</v>
      </c>
      <c r="G77" s="123"/>
      <c r="H77" s="123">
        <v>-78432273</v>
      </c>
      <c r="I77" s="123"/>
      <c r="J77" s="228">
        <f t="shared" si="4"/>
        <v>-824966209</v>
      </c>
      <c r="K77" s="228"/>
      <c r="L77" s="151">
        <f t="shared" si="5"/>
        <v>-1.910220262410049E-3</v>
      </c>
      <c r="M77" s="151"/>
      <c r="N77" s="123">
        <v>630802150</v>
      </c>
      <c r="O77" s="123">
        <v>1436885450</v>
      </c>
      <c r="P77" s="123">
        <v>-2200231573</v>
      </c>
      <c r="Q77" s="123"/>
      <c r="R77" s="123">
        <v>-56505102</v>
      </c>
      <c r="S77" s="123"/>
      <c r="T77" s="228">
        <f t="shared" si="3"/>
        <v>-1625934525</v>
      </c>
      <c r="U77" s="225"/>
      <c r="V77" s="151">
        <f>T77/درآمدها!$J$4</f>
        <v>-1.4515237181797133E-2</v>
      </c>
    </row>
    <row r="78" spans="1:22" s="115" customFormat="1" ht="42.75" customHeight="1">
      <c r="A78" s="115">
        <v>68</v>
      </c>
      <c r="B78" s="238" t="s">
        <v>171</v>
      </c>
      <c r="C78" s="234"/>
      <c r="D78" s="123">
        <v>0</v>
      </c>
      <c r="E78" s="123"/>
      <c r="F78" s="123">
        <v>0</v>
      </c>
      <c r="G78" s="123"/>
      <c r="H78" s="123">
        <v>0</v>
      </c>
      <c r="I78" s="123"/>
      <c r="J78" s="228">
        <f t="shared" si="4"/>
        <v>0</v>
      </c>
      <c r="K78" s="228"/>
      <c r="L78" s="151">
        <f t="shared" si="5"/>
        <v>0</v>
      </c>
      <c r="M78" s="151"/>
      <c r="N78" s="123">
        <v>0</v>
      </c>
      <c r="O78" s="123"/>
      <c r="P78" s="123">
        <v>0</v>
      </c>
      <c r="Q78" s="123"/>
      <c r="R78" s="123">
        <v>16435559408</v>
      </c>
      <c r="S78" s="123"/>
      <c r="T78" s="228">
        <f t="shared" si="3"/>
        <v>16435559408</v>
      </c>
      <c r="U78" s="225"/>
      <c r="V78" s="151">
        <f>T78/درآمدها!$J$4</f>
        <v>0.14672549192756534</v>
      </c>
    </row>
    <row r="79" spans="1:22" s="115" customFormat="1" ht="42.75" customHeight="1">
      <c r="A79" s="115">
        <v>69</v>
      </c>
      <c r="B79" s="238" t="s">
        <v>433</v>
      </c>
      <c r="C79" s="234"/>
      <c r="D79" s="123">
        <v>0</v>
      </c>
      <c r="E79" s="123"/>
      <c r="F79" s="123">
        <v>-1351816020</v>
      </c>
      <c r="G79" s="123"/>
      <c r="H79" s="123">
        <v>-553018996</v>
      </c>
      <c r="I79" s="123"/>
      <c r="J79" s="228">
        <f t="shared" si="4"/>
        <v>-1904835016</v>
      </c>
      <c r="K79" s="228"/>
      <c r="L79" s="151">
        <f t="shared" si="5"/>
        <v>-4.4106708910199369E-3</v>
      </c>
      <c r="M79" s="151"/>
      <c r="N79" s="123">
        <v>0</v>
      </c>
      <c r="O79" s="123"/>
      <c r="P79" s="123">
        <v>-3059633405</v>
      </c>
      <c r="Q79" s="123"/>
      <c r="R79" s="123">
        <v>-726569776</v>
      </c>
      <c r="S79" s="123"/>
      <c r="T79" s="228">
        <f t="shared" si="3"/>
        <v>-3786203181</v>
      </c>
      <c r="U79" s="225"/>
      <c r="V79" s="151">
        <f>T79/درآمدها!$J$4</f>
        <v>-3.3800645933568435E-2</v>
      </c>
    </row>
    <row r="80" spans="1:22" s="115" customFormat="1" ht="42.75" customHeight="1">
      <c r="A80" s="115">
        <v>70</v>
      </c>
      <c r="B80" s="238" t="s">
        <v>414</v>
      </c>
      <c r="C80" s="234"/>
      <c r="D80" s="123">
        <v>0</v>
      </c>
      <c r="E80" s="123"/>
      <c r="F80" s="123">
        <v>1950549129</v>
      </c>
      <c r="G80" s="123"/>
      <c r="H80" s="123">
        <v>-7930447</v>
      </c>
      <c r="I80" s="123"/>
      <c r="J80" s="228">
        <f t="shared" si="4"/>
        <v>1942618682</v>
      </c>
      <c r="K80" s="228"/>
      <c r="L80" s="151">
        <f t="shared" si="5"/>
        <v>4.4981594736963381E-3</v>
      </c>
      <c r="M80" s="151"/>
      <c r="N80" s="123">
        <v>0</v>
      </c>
      <c r="O80" s="123"/>
      <c r="P80" s="123">
        <v>247130649</v>
      </c>
      <c r="Q80" s="123"/>
      <c r="R80" s="123">
        <v>-207169956</v>
      </c>
      <c r="S80" s="123"/>
      <c r="T80" s="228">
        <f t="shared" si="3"/>
        <v>39960693</v>
      </c>
      <c r="U80" s="225"/>
      <c r="V80" s="151">
        <f>T80/درآمدها!$J$4</f>
        <v>3.5674187854764966E-4</v>
      </c>
    </row>
    <row r="81" spans="1:22" s="115" customFormat="1" ht="42.75" customHeight="1">
      <c r="A81" s="115">
        <v>71</v>
      </c>
      <c r="B81" s="238" t="s">
        <v>231</v>
      </c>
      <c r="C81" s="234"/>
      <c r="D81" s="123">
        <v>0</v>
      </c>
      <c r="E81" s="123"/>
      <c r="F81" s="123">
        <v>816182401</v>
      </c>
      <c r="G81" s="123"/>
      <c r="H81" s="123">
        <v>8426047</v>
      </c>
      <c r="I81" s="123"/>
      <c r="J81" s="228">
        <f t="shared" si="4"/>
        <v>824608448</v>
      </c>
      <c r="K81" s="228"/>
      <c r="L81" s="151">
        <f t="shared" si="5"/>
        <v>1.9093918620418345E-3</v>
      </c>
      <c r="M81" s="151"/>
      <c r="N81" s="123">
        <v>370406600</v>
      </c>
      <c r="O81" s="123"/>
      <c r="P81" s="123">
        <v>1262527674</v>
      </c>
      <c r="Q81" s="123"/>
      <c r="R81" s="123">
        <v>357448944</v>
      </c>
      <c r="S81" s="123"/>
      <c r="T81" s="228">
        <f t="shared" si="3"/>
        <v>1990383218</v>
      </c>
      <c r="U81" s="225"/>
      <c r="V81" s="151">
        <f>T81/درآمدها!$J$4</f>
        <v>1.7768787148386943E-2</v>
      </c>
    </row>
    <row r="82" spans="1:22" s="115" customFormat="1" ht="42.75" customHeight="1">
      <c r="A82" s="115">
        <v>72</v>
      </c>
      <c r="B82" s="238" t="s">
        <v>117</v>
      </c>
      <c r="C82" s="234"/>
      <c r="D82" s="123">
        <v>0</v>
      </c>
      <c r="E82" s="123"/>
      <c r="F82" s="123">
        <v>1693261530</v>
      </c>
      <c r="G82" s="123"/>
      <c r="H82" s="123">
        <v>37142850</v>
      </c>
      <c r="I82" s="123"/>
      <c r="J82" s="228">
        <f t="shared" si="4"/>
        <v>1730404380</v>
      </c>
      <c r="K82" s="228"/>
      <c r="L82" s="151">
        <f t="shared" si="5"/>
        <v>4.0067744263681693E-3</v>
      </c>
      <c r="M82" s="151"/>
      <c r="N82" s="123">
        <v>0</v>
      </c>
      <c r="O82" s="123">
        <v>272020363</v>
      </c>
      <c r="P82" s="123">
        <v>3617593434</v>
      </c>
      <c r="Q82" s="123"/>
      <c r="R82" s="123">
        <v>243187963</v>
      </c>
      <c r="S82" s="123"/>
      <c r="T82" s="228">
        <f t="shared" si="3"/>
        <v>3860781397</v>
      </c>
      <c r="U82" s="225"/>
      <c r="V82" s="151">
        <f>T82/درآمدها!$J$4</f>
        <v>3.446642950430312E-2</v>
      </c>
    </row>
    <row r="83" spans="1:22" s="115" customFormat="1" ht="42.75" customHeight="1">
      <c r="A83" s="115">
        <v>73</v>
      </c>
      <c r="B83" s="238" t="s">
        <v>377</v>
      </c>
      <c r="C83" s="234"/>
      <c r="D83" s="123">
        <v>0</v>
      </c>
      <c r="E83" s="123"/>
      <c r="F83" s="123">
        <v>4010255597</v>
      </c>
      <c r="G83" s="123"/>
      <c r="H83" s="123">
        <v>725497621</v>
      </c>
      <c r="I83" s="123"/>
      <c r="J83" s="228">
        <f t="shared" si="4"/>
        <v>4735753218</v>
      </c>
      <c r="K83" s="228"/>
      <c r="L83" s="151">
        <f t="shared" si="5"/>
        <v>1.0965699753645539E-2</v>
      </c>
      <c r="M83" s="151"/>
      <c r="N83" s="123">
        <v>0</v>
      </c>
      <c r="O83" s="123"/>
      <c r="P83" s="123">
        <v>7214587733</v>
      </c>
      <c r="Q83" s="123"/>
      <c r="R83" s="123">
        <v>866022270</v>
      </c>
      <c r="S83" s="123"/>
      <c r="T83" s="228">
        <f t="shared" si="3"/>
        <v>8080610003</v>
      </c>
      <c r="U83" s="225"/>
      <c r="V83" s="151">
        <f>T83/درآمدها!$J$4</f>
        <v>7.2138188201119252E-2</v>
      </c>
    </row>
    <row r="84" spans="1:22" s="115" customFormat="1" ht="42.75" customHeight="1">
      <c r="A84" s="115">
        <v>74</v>
      </c>
      <c r="B84" s="238" t="s">
        <v>100</v>
      </c>
      <c r="C84" s="234"/>
      <c r="D84" s="123">
        <v>0</v>
      </c>
      <c r="E84" s="123"/>
      <c r="F84" s="123">
        <v>-812148859</v>
      </c>
      <c r="G84" s="123"/>
      <c r="H84" s="123">
        <v>-6227360</v>
      </c>
      <c r="I84" s="123"/>
      <c r="J84" s="228">
        <f t="shared" si="4"/>
        <v>-818376219</v>
      </c>
      <c r="K84" s="228"/>
      <c r="L84" s="151">
        <f t="shared" si="5"/>
        <v>-1.8949610526512168E-3</v>
      </c>
      <c r="M84" s="151"/>
      <c r="N84" s="123">
        <v>0</v>
      </c>
      <c r="O84" s="123"/>
      <c r="P84" s="123">
        <v>-1398525869</v>
      </c>
      <c r="Q84" s="123"/>
      <c r="R84" s="123">
        <v>830434233</v>
      </c>
      <c r="S84" s="123"/>
      <c r="T84" s="228">
        <f t="shared" si="3"/>
        <v>-568091636</v>
      </c>
      <c r="U84" s="225"/>
      <c r="V84" s="151">
        <f>T84/درآمدها!$J$4</f>
        <v>-5.0715356065984037E-3</v>
      </c>
    </row>
    <row r="85" spans="1:22" s="115" customFormat="1" ht="42.75" customHeight="1">
      <c r="A85" s="115">
        <v>75</v>
      </c>
      <c r="B85" s="238" t="s">
        <v>266</v>
      </c>
      <c r="C85" s="234"/>
      <c r="D85" s="123">
        <v>0</v>
      </c>
      <c r="E85" s="123"/>
      <c r="F85" s="123">
        <v>4159736041</v>
      </c>
      <c r="G85" s="123"/>
      <c r="H85" s="123">
        <v>-271884149</v>
      </c>
      <c r="I85" s="123"/>
      <c r="J85" s="228">
        <f t="shared" si="4"/>
        <v>3887851892</v>
      </c>
      <c r="K85" s="228"/>
      <c r="L85" s="151">
        <f t="shared" si="5"/>
        <v>9.0023729218558154E-3</v>
      </c>
      <c r="M85" s="151"/>
      <c r="N85" s="123">
        <v>6227888400</v>
      </c>
      <c r="O85" s="123"/>
      <c r="P85" s="123">
        <v>-12125753225</v>
      </c>
      <c r="Q85" s="123"/>
      <c r="R85" s="123">
        <v>-3256006383</v>
      </c>
      <c r="S85" s="123"/>
      <c r="T85" s="228">
        <f t="shared" si="3"/>
        <v>-9153871208</v>
      </c>
      <c r="U85" s="225"/>
      <c r="V85" s="151">
        <f>T85/درآمدها!$J$4</f>
        <v>-8.171953401121354E-2</v>
      </c>
    </row>
    <row r="86" spans="1:22" s="115" customFormat="1" ht="42.75" customHeight="1">
      <c r="A86" s="115">
        <v>76</v>
      </c>
      <c r="B86" s="238" t="s">
        <v>413</v>
      </c>
      <c r="C86" s="234"/>
      <c r="D86" s="123">
        <v>0</v>
      </c>
      <c r="E86" s="123"/>
      <c r="F86" s="123">
        <v>3098415192</v>
      </c>
      <c r="G86" s="123"/>
      <c r="H86" s="123">
        <v>-78186584</v>
      </c>
      <c r="I86" s="123"/>
      <c r="J86" s="228">
        <f t="shared" si="4"/>
        <v>3020228608</v>
      </c>
      <c r="K86" s="228"/>
      <c r="L86" s="151">
        <f t="shared" si="5"/>
        <v>6.9933796332161003E-3</v>
      </c>
      <c r="M86" s="151"/>
      <c r="N86" s="123">
        <v>0</v>
      </c>
      <c r="O86" s="123"/>
      <c r="P86" s="123">
        <v>-1494291334</v>
      </c>
      <c r="Q86" s="123"/>
      <c r="R86" s="123">
        <v>-459101345</v>
      </c>
      <c r="S86" s="123"/>
      <c r="T86" s="228">
        <f t="shared" si="3"/>
        <v>-1953392679</v>
      </c>
      <c r="U86" s="225"/>
      <c r="V86" s="151">
        <f>T86/درآمدها!$J$4</f>
        <v>-1.7438560783910477E-2</v>
      </c>
    </row>
    <row r="87" spans="1:22" s="115" customFormat="1" ht="42.75" customHeight="1">
      <c r="A87" s="115">
        <v>77</v>
      </c>
      <c r="B87" s="238" t="s">
        <v>206</v>
      </c>
      <c r="C87" s="234"/>
      <c r="D87" s="123">
        <v>8745415210</v>
      </c>
      <c r="E87" s="123"/>
      <c r="F87" s="123">
        <v>2156720738</v>
      </c>
      <c r="G87" s="123"/>
      <c r="H87" s="123">
        <v>585933545</v>
      </c>
      <c r="I87" s="123"/>
      <c r="J87" s="228">
        <f t="shared" si="4"/>
        <v>11488069493</v>
      </c>
      <c r="K87" s="228"/>
      <c r="L87" s="151">
        <f t="shared" si="5"/>
        <v>2.6600778167755641E-2</v>
      </c>
      <c r="M87" s="151"/>
      <c r="N87" s="123">
        <v>8745415210</v>
      </c>
      <c r="O87" s="123"/>
      <c r="P87" s="123">
        <v>12035550817</v>
      </c>
      <c r="Q87" s="123"/>
      <c r="R87" s="123">
        <v>1977411847</v>
      </c>
      <c r="S87" s="123"/>
      <c r="T87" s="228">
        <f t="shared" si="3"/>
        <v>22758377874</v>
      </c>
      <c r="U87" s="225"/>
      <c r="V87" s="151">
        <f>T87/درآمدها!$J$4</f>
        <v>0.20317131325695539</v>
      </c>
    </row>
    <row r="88" spans="1:22" s="115" customFormat="1" ht="42.75" customHeight="1">
      <c r="A88" s="115">
        <v>78</v>
      </c>
      <c r="B88" s="238" t="s">
        <v>347</v>
      </c>
      <c r="C88" s="234"/>
      <c r="D88" s="123">
        <v>0</v>
      </c>
      <c r="E88" s="123"/>
      <c r="F88" s="123">
        <v>-987559034</v>
      </c>
      <c r="G88" s="123"/>
      <c r="H88" s="123">
        <v>-17627217</v>
      </c>
      <c r="I88" s="123"/>
      <c r="J88" s="228">
        <f t="shared" si="4"/>
        <v>-1005186251</v>
      </c>
      <c r="K88" s="228"/>
      <c r="L88" s="151">
        <f t="shared" si="5"/>
        <v>-2.3275221738884499E-3</v>
      </c>
      <c r="M88" s="151"/>
      <c r="N88" s="123">
        <v>695519308</v>
      </c>
      <c r="O88" s="123">
        <v>17385423000</v>
      </c>
      <c r="P88" s="123">
        <v>146660841</v>
      </c>
      <c r="Q88" s="123"/>
      <c r="R88" s="123">
        <v>3959407997</v>
      </c>
      <c r="S88" s="123"/>
      <c r="T88" s="228">
        <f t="shared" si="3"/>
        <v>4801588146</v>
      </c>
      <c r="U88" s="225"/>
      <c r="V88" s="151">
        <f>T88/درآمدها!$J$4</f>
        <v>4.2865312050923796E-2</v>
      </c>
    </row>
    <row r="89" spans="1:22" s="115" customFormat="1" ht="42.75" customHeight="1">
      <c r="A89" s="115">
        <v>79</v>
      </c>
      <c r="B89" s="238" t="s">
        <v>256</v>
      </c>
      <c r="C89" s="234"/>
      <c r="D89" s="123">
        <v>0</v>
      </c>
      <c r="E89" s="123"/>
      <c r="F89" s="123">
        <v>-2241804042</v>
      </c>
      <c r="G89" s="123"/>
      <c r="H89" s="123">
        <v>-3226458</v>
      </c>
      <c r="I89" s="123"/>
      <c r="J89" s="228">
        <f t="shared" si="4"/>
        <v>-2245030500</v>
      </c>
      <c r="K89" s="228"/>
      <c r="L89" s="151">
        <f t="shared" si="5"/>
        <v>-5.1983980726034362E-3</v>
      </c>
      <c r="M89" s="151"/>
      <c r="N89" s="123">
        <v>425579553</v>
      </c>
      <c r="O89" s="123">
        <v>30923867230</v>
      </c>
      <c r="P89" s="123">
        <v>-108702457</v>
      </c>
      <c r="Q89" s="123"/>
      <c r="R89" s="123">
        <v>-149781086</v>
      </c>
      <c r="S89" s="123"/>
      <c r="T89" s="228">
        <f t="shared" si="3"/>
        <v>167096010</v>
      </c>
      <c r="U89" s="225"/>
      <c r="V89" s="151">
        <f>T89/درآمدها!$J$4</f>
        <v>1.4917194880783686E-3</v>
      </c>
    </row>
    <row r="90" spans="1:22" s="115" customFormat="1" ht="42.75" customHeight="1">
      <c r="A90" s="115">
        <v>80</v>
      </c>
      <c r="B90" s="238" t="s">
        <v>378</v>
      </c>
      <c r="C90" s="234"/>
      <c r="D90" s="123">
        <v>0</v>
      </c>
      <c r="E90" s="123"/>
      <c r="F90" s="123">
        <v>-559911510</v>
      </c>
      <c r="G90" s="123"/>
      <c r="H90" s="123">
        <v>-61082782</v>
      </c>
      <c r="I90" s="123"/>
      <c r="J90" s="228">
        <f t="shared" si="4"/>
        <v>-620994292</v>
      </c>
      <c r="K90" s="228"/>
      <c r="L90" s="151">
        <f t="shared" si="5"/>
        <v>-1.437920567507005E-3</v>
      </c>
      <c r="M90" s="151"/>
      <c r="N90" s="123">
        <v>0</v>
      </c>
      <c r="O90" s="123"/>
      <c r="P90" s="123">
        <v>-3792328439</v>
      </c>
      <c r="Q90" s="123"/>
      <c r="R90" s="123">
        <v>-704023248</v>
      </c>
      <c r="S90" s="123"/>
      <c r="T90" s="228">
        <f t="shared" si="3"/>
        <v>-4496351687</v>
      </c>
      <c r="U90" s="225"/>
      <c r="V90" s="151">
        <f>T90/درآمدها!$J$4</f>
        <v>-4.014036862251797E-2</v>
      </c>
    </row>
    <row r="91" spans="1:22" s="115" customFormat="1" ht="42.75" customHeight="1">
      <c r="A91" s="115">
        <v>81</v>
      </c>
      <c r="B91" s="238" t="s">
        <v>187</v>
      </c>
      <c r="C91" s="234"/>
      <c r="D91" s="123">
        <v>0</v>
      </c>
      <c r="E91" s="123"/>
      <c r="F91" s="123">
        <v>-1225517534</v>
      </c>
      <c r="G91" s="123"/>
      <c r="H91" s="123">
        <v>11057972</v>
      </c>
      <c r="I91" s="123"/>
      <c r="J91" s="228">
        <f t="shared" si="4"/>
        <v>-1214459562</v>
      </c>
      <c r="K91" s="228"/>
      <c r="L91" s="151">
        <f t="shared" si="5"/>
        <v>-2.8120973173217973E-3</v>
      </c>
      <c r="M91" s="151"/>
      <c r="N91" s="123">
        <v>0</v>
      </c>
      <c r="O91" s="123"/>
      <c r="P91" s="123">
        <v>1411716795</v>
      </c>
      <c r="Q91" s="123"/>
      <c r="R91" s="123">
        <v>362030254</v>
      </c>
      <c r="S91" s="123"/>
      <c r="T91" s="228">
        <f t="shared" si="3"/>
        <v>1773747049</v>
      </c>
      <c r="U91" s="225"/>
      <c r="V91" s="151">
        <f>T91/درآمدها!$J$4</f>
        <v>1.5834806827013985E-2</v>
      </c>
    </row>
    <row r="92" spans="1:22" s="115" customFormat="1" ht="52.5" customHeight="1">
      <c r="A92" s="115">
        <v>82</v>
      </c>
      <c r="B92" s="238" t="s">
        <v>227</v>
      </c>
      <c r="C92" s="234"/>
      <c r="D92" s="123">
        <v>0</v>
      </c>
      <c r="E92" s="123"/>
      <c r="F92" s="123">
        <v>925753693</v>
      </c>
      <c r="G92" s="123"/>
      <c r="H92" s="123">
        <v>-12561207</v>
      </c>
      <c r="I92" s="123"/>
      <c r="J92" s="228">
        <f t="shared" si="4"/>
        <v>913192486</v>
      </c>
      <c r="K92" s="228"/>
      <c r="L92" s="151">
        <f t="shared" si="5"/>
        <v>2.1145093837871424E-3</v>
      </c>
      <c r="M92" s="151"/>
      <c r="N92" s="123">
        <v>1941183900</v>
      </c>
      <c r="O92" s="123">
        <v>2053428231</v>
      </c>
      <c r="P92" s="123">
        <v>-120595677</v>
      </c>
      <c r="Q92" s="123"/>
      <c r="R92" s="123">
        <v>-796533136</v>
      </c>
      <c r="S92" s="123"/>
      <c r="T92" s="228">
        <f t="shared" si="3"/>
        <v>1024055087</v>
      </c>
      <c r="U92" s="225"/>
      <c r="V92" s="151">
        <f>T92/درآمدها!$J$4</f>
        <v>9.1420670675720454E-3</v>
      </c>
    </row>
    <row r="93" spans="1:22" s="115" customFormat="1" ht="42.75" customHeight="1">
      <c r="A93" s="115">
        <v>83</v>
      </c>
      <c r="B93" s="4" t="s">
        <v>125</v>
      </c>
      <c r="C93" s="117"/>
      <c r="D93" s="123">
        <v>0</v>
      </c>
      <c r="E93" s="123"/>
      <c r="F93" s="123">
        <v>270101208</v>
      </c>
      <c r="G93" s="123"/>
      <c r="H93" s="123">
        <v>-10375428</v>
      </c>
      <c r="I93" s="123"/>
      <c r="J93" s="228">
        <f t="shared" si="4"/>
        <v>259725780</v>
      </c>
      <c r="K93" s="228"/>
      <c r="L93" s="151">
        <f t="shared" si="5"/>
        <v>6.0139850846455047E-4</v>
      </c>
      <c r="M93" s="151"/>
      <c r="N93" s="123">
        <v>0</v>
      </c>
      <c r="O93" s="123">
        <v>47658300</v>
      </c>
      <c r="P93" s="123">
        <v>-373451950</v>
      </c>
      <c r="Q93" s="123"/>
      <c r="R93" s="123">
        <v>-86729938</v>
      </c>
      <c r="S93" s="123"/>
      <c r="T93" s="228">
        <f t="shared" si="3"/>
        <v>-460181888</v>
      </c>
      <c r="U93" s="239"/>
      <c r="V93" s="151">
        <f>T93/درآمدها!$J$4</f>
        <v>-4.1081907963589149E-3</v>
      </c>
    </row>
    <row r="94" spans="1:22" s="115" customFormat="1" ht="42.75" customHeight="1">
      <c r="A94" s="115">
        <v>84</v>
      </c>
      <c r="B94" s="238" t="s">
        <v>102</v>
      </c>
      <c r="C94" s="234"/>
      <c r="D94" s="123">
        <v>0</v>
      </c>
      <c r="E94" s="123"/>
      <c r="F94" s="123">
        <v>865118679</v>
      </c>
      <c r="G94" s="123"/>
      <c r="H94" s="123">
        <v>1623529084</v>
      </c>
      <c r="I94" s="123"/>
      <c r="J94" s="228">
        <f t="shared" si="4"/>
        <v>2488647763</v>
      </c>
      <c r="K94" s="228"/>
      <c r="L94" s="151">
        <f t="shared" si="5"/>
        <v>5.7624970950586434E-3</v>
      </c>
      <c r="M94" s="151"/>
      <c r="N94" s="123">
        <v>0</v>
      </c>
      <c r="O94" s="123"/>
      <c r="P94" s="123">
        <v>7582137735</v>
      </c>
      <c r="Q94" s="123"/>
      <c r="R94" s="123">
        <v>-3682109710</v>
      </c>
      <c r="S94" s="123"/>
      <c r="T94" s="228">
        <f t="shared" si="3"/>
        <v>3900028025</v>
      </c>
      <c r="U94" s="225"/>
      <c r="V94" s="151">
        <f>T94/درآمدها!$J$4</f>
        <v>3.4816796696368099E-2</v>
      </c>
    </row>
    <row r="95" spans="1:22" s="115" customFormat="1" ht="42.75" customHeight="1">
      <c r="A95" s="115">
        <v>85</v>
      </c>
      <c r="B95" s="238" t="s">
        <v>105</v>
      </c>
      <c r="C95" s="234"/>
      <c r="D95" s="123">
        <v>0</v>
      </c>
      <c r="E95" s="123"/>
      <c r="F95" s="123">
        <v>-3016379363</v>
      </c>
      <c r="G95" s="123"/>
      <c r="H95" s="123">
        <v>-47680876</v>
      </c>
      <c r="I95" s="123"/>
      <c r="J95" s="228">
        <f t="shared" si="4"/>
        <v>-3064060239</v>
      </c>
      <c r="K95" s="228"/>
      <c r="L95" s="151">
        <f t="shared" si="5"/>
        <v>-7.0948723595329437E-3</v>
      </c>
      <c r="M95" s="151"/>
      <c r="N95" s="123">
        <v>5670074142</v>
      </c>
      <c r="O95" s="123">
        <v>1052161800</v>
      </c>
      <c r="P95" s="123">
        <v>-2861448334</v>
      </c>
      <c r="Q95" s="123"/>
      <c r="R95" s="123">
        <v>-52470301</v>
      </c>
      <c r="S95" s="123"/>
      <c r="T95" s="228">
        <f t="shared" si="3"/>
        <v>2756155507</v>
      </c>
      <c r="U95" s="225"/>
      <c r="V95" s="151">
        <f>T95/درآمدها!$J$4</f>
        <v>2.4605081126511736E-2</v>
      </c>
    </row>
    <row r="96" spans="1:22" s="115" customFormat="1" ht="42.75" customHeight="1">
      <c r="A96" s="115">
        <v>86</v>
      </c>
      <c r="B96" s="4" t="s">
        <v>158</v>
      </c>
      <c r="C96" s="117"/>
      <c r="D96" s="123">
        <v>0</v>
      </c>
      <c r="E96" s="123"/>
      <c r="F96" s="123">
        <v>3358571565</v>
      </c>
      <c r="G96" s="123"/>
      <c r="H96" s="123">
        <v>158305787</v>
      </c>
      <c r="I96" s="123"/>
      <c r="J96" s="228">
        <f t="shared" si="4"/>
        <v>3516877352</v>
      </c>
      <c r="K96" s="228"/>
      <c r="L96" s="151">
        <f t="shared" si="5"/>
        <v>8.1433764254959899E-3</v>
      </c>
      <c r="M96" s="151"/>
      <c r="N96" s="123">
        <v>0</v>
      </c>
      <c r="O96" s="123">
        <v>1208293800</v>
      </c>
      <c r="P96" s="123">
        <v>6636173703</v>
      </c>
      <c r="Q96" s="123"/>
      <c r="R96" s="123">
        <v>1231325414</v>
      </c>
      <c r="S96" s="123"/>
      <c r="T96" s="228">
        <f t="shared" si="3"/>
        <v>7867499117</v>
      </c>
      <c r="U96" s="239"/>
      <c r="V96" s="151">
        <f>T96/درآمدها!$J$4</f>
        <v>7.023567920782943E-2</v>
      </c>
    </row>
    <row r="97" spans="1:22" s="115" customFormat="1" ht="42.75" customHeight="1">
      <c r="A97" s="115">
        <v>87</v>
      </c>
      <c r="B97" s="238" t="s">
        <v>134</v>
      </c>
      <c r="C97" s="234"/>
      <c r="D97" s="123">
        <v>0</v>
      </c>
      <c r="E97" s="123"/>
      <c r="F97" s="123">
        <v>7004232935</v>
      </c>
      <c r="G97" s="123"/>
      <c r="H97" s="123">
        <v>-241342025</v>
      </c>
      <c r="I97" s="123"/>
      <c r="J97" s="228">
        <f t="shared" si="4"/>
        <v>6762890910</v>
      </c>
      <c r="K97" s="228"/>
      <c r="L97" s="151">
        <f t="shared" si="5"/>
        <v>1.5659564122523634E-2</v>
      </c>
      <c r="M97" s="151"/>
      <c r="N97" s="123">
        <v>0</v>
      </c>
      <c r="O97" s="123"/>
      <c r="P97" s="123">
        <v>-5723813866</v>
      </c>
      <c r="Q97" s="123"/>
      <c r="R97" s="123">
        <v>-11335278206</v>
      </c>
      <c r="S97" s="123"/>
      <c r="T97" s="228">
        <f t="shared" si="3"/>
        <v>-17059092072</v>
      </c>
      <c r="U97" s="225"/>
      <c r="V97" s="151">
        <f>T97/درآمدها!$J$4</f>
        <v>-0.1522919673110423</v>
      </c>
    </row>
    <row r="98" spans="1:22" s="115" customFormat="1" ht="42.75" customHeight="1">
      <c r="A98" s="115">
        <v>88</v>
      </c>
      <c r="B98" s="238" t="s">
        <v>136</v>
      </c>
      <c r="C98" s="234"/>
      <c r="D98" s="123">
        <v>0</v>
      </c>
      <c r="E98" s="123"/>
      <c r="F98" s="123">
        <v>358266093</v>
      </c>
      <c r="G98" s="123"/>
      <c r="H98" s="123">
        <v>-75935502</v>
      </c>
      <c r="I98" s="123"/>
      <c r="J98" s="228">
        <f t="shared" si="4"/>
        <v>282330591</v>
      </c>
      <c r="K98" s="228"/>
      <c r="L98" s="151">
        <f t="shared" si="5"/>
        <v>6.537402498947738E-4</v>
      </c>
      <c r="M98" s="151"/>
      <c r="N98" s="123">
        <v>1177438150</v>
      </c>
      <c r="O98" s="123">
        <v>133226700</v>
      </c>
      <c r="P98" s="123">
        <v>-2974711010</v>
      </c>
      <c r="Q98" s="123"/>
      <c r="R98" s="123">
        <v>-954528476</v>
      </c>
      <c r="S98" s="123"/>
      <c r="T98" s="228">
        <f t="shared" si="3"/>
        <v>-2751801336</v>
      </c>
      <c r="U98" s="225"/>
      <c r="V98" s="151">
        <f>T98/درآمدها!$J$4</f>
        <v>-2.4566210050325502E-2</v>
      </c>
    </row>
    <row r="99" spans="1:22" s="115" customFormat="1" ht="42.75" customHeight="1">
      <c r="A99" s="115">
        <v>89</v>
      </c>
      <c r="B99" s="238" t="s">
        <v>380</v>
      </c>
      <c r="C99" s="234"/>
      <c r="D99" s="123">
        <v>0</v>
      </c>
      <c r="E99" s="123"/>
      <c r="F99" s="123">
        <v>9055742340</v>
      </c>
      <c r="G99" s="123"/>
      <c r="H99" s="123">
        <v>-72833273</v>
      </c>
      <c r="I99" s="123"/>
      <c r="J99" s="228">
        <f t="shared" si="4"/>
        <v>8982909067</v>
      </c>
      <c r="K99" s="228"/>
      <c r="L99" s="151">
        <f t="shared" si="5"/>
        <v>2.080004578123314E-2</v>
      </c>
      <c r="M99" s="151"/>
      <c r="N99" s="123">
        <v>0</v>
      </c>
      <c r="O99" s="123"/>
      <c r="P99" s="123">
        <v>4971704945</v>
      </c>
      <c r="Q99" s="123"/>
      <c r="R99" s="123">
        <v>-277612386</v>
      </c>
      <c r="S99" s="123"/>
      <c r="T99" s="228">
        <f t="shared" si="3"/>
        <v>4694092559</v>
      </c>
      <c r="U99" s="225"/>
      <c r="V99" s="151">
        <f>T99/درآمدها!$J$4</f>
        <v>4.1905664588304407E-2</v>
      </c>
    </row>
    <row r="100" spans="1:22" s="115" customFormat="1" ht="42.75" customHeight="1">
      <c r="A100" s="115">
        <v>90</v>
      </c>
      <c r="B100" s="238" t="s">
        <v>138</v>
      </c>
      <c r="C100" s="234"/>
      <c r="D100" s="123">
        <v>0</v>
      </c>
      <c r="E100" s="123"/>
      <c r="F100" s="123">
        <v>345222156</v>
      </c>
      <c r="G100" s="123"/>
      <c r="H100" s="123">
        <v>-40062565</v>
      </c>
      <c r="I100" s="123"/>
      <c r="J100" s="228">
        <f t="shared" si="4"/>
        <v>305159591</v>
      </c>
      <c r="K100" s="228"/>
      <c r="L100" s="151">
        <f t="shared" si="5"/>
        <v>7.0660110394529286E-4</v>
      </c>
      <c r="M100" s="151"/>
      <c r="N100" s="123">
        <v>0</v>
      </c>
      <c r="O100" s="123">
        <v>148431400</v>
      </c>
      <c r="P100" s="123">
        <v>-2015108060</v>
      </c>
      <c r="Q100" s="123"/>
      <c r="R100" s="123">
        <v>-243756989</v>
      </c>
      <c r="S100" s="123"/>
      <c r="T100" s="228">
        <f t="shared" si="3"/>
        <v>-2258865049</v>
      </c>
      <c r="U100" s="225"/>
      <c r="V100" s="151">
        <f>T100/درآمدها!$J$4</f>
        <v>-2.0165610265214587E-2</v>
      </c>
    </row>
    <row r="101" spans="1:22" s="115" customFormat="1" ht="42.75" customHeight="1">
      <c r="A101" s="115">
        <v>91</v>
      </c>
      <c r="B101" s="238" t="s">
        <v>399</v>
      </c>
      <c r="C101" s="234"/>
      <c r="D101" s="123">
        <v>0</v>
      </c>
      <c r="E101" s="123"/>
      <c r="F101" s="123">
        <v>4617864761</v>
      </c>
      <c r="G101" s="123"/>
      <c r="H101" s="123">
        <v>-79683857</v>
      </c>
      <c r="I101" s="123"/>
      <c r="J101" s="228">
        <f t="shared" si="4"/>
        <v>4538180904</v>
      </c>
      <c r="K101" s="228"/>
      <c r="L101" s="151">
        <f t="shared" si="5"/>
        <v>1.0508218424862967E-2</v>
      </c>
      <c r="M101" s="151"/>
      <c r="N101" s="123">
        <v>0</v>
      </c>
      <c r="O101" s="123"/>
      <c r="P101" s="123">
        <v>67911327</v>
      </c>
      <c r="Q101" s="123"/>
      <c r="R101" s="123">
        <v>-864663523</v>
      </c>
      <c r="S101" s="123"/>
      <c r="T101" s="228">
        <f t="shared" si="3"/>
        <v>-796752196</v>
      </c>
      <c r="U101" s="225"/>
      <c r="V101" s="151">
        <f>T101/درآمدها!$J$4</f>
        <v>-7.1128615096341082E-3</v>
      </c>
    </row>
    <row r="102" spans="1:22" s="115" customFormat="1" ht="42.75" customHeight="1">
      <c r="A102" s="115">
        <v>92</v>
      </c>
      <c r="B102" s="238" t="s">
        <v>169</v>
      </c>
      <c r="C102" s="234"/>
      <c r="D102" s="123">
        <v>0</v>
      </c>
      <c r="E102" s="123"/>
      <c r="F102" s="123">
        <v>1420431030</v>
      </c>
      <c r="G102" s="123"/>
      <c r="H102" s="123">
        <v>-54758420</v>
      </c>
      <c r="I102" s="123"/>
      <c r="J102" s="228">
        <f t="shared" si="4"/>
        <v>1365672610</v>
      </c>
      <c r="K102" s="228"/>
      <c r="L102" s="151">
        <f t="shared" si="5"/>
        <v>3.1622331472250841E-3</v>
      </c>
      <c r="M102" s="151"/>
      <c r="N102" s="123">
        <v>536335800</v>
      </c>
      <c r="O102" s="123">
        <v>1785316780</v>
      </c>
      <c r="P102" s="123">
        <v>-723207540</v>
      </c>
      <c r="Q102" s="123"/>
      <c r="R102" s="123">
        <v>-450758399</v>
      </c>
      <c r="S102" s="123"/>
      <c r="T102" s="228">
        <f t="shared" si="3"/>
        <v>-637630139</v>
      </c>
      <c r="U102" s="225"/>
      <c r="V102" s="151">
        <f>T102/درآمدها!$J$4</f>
        <v>-5.6923280486016331E-3</v>
      </c>
    </row>
    <row r="103" spans="1:22" s="115" customFormat="1" ht="42.75" customHeight="1">
      <c r="A103" s="115">
        <v>93</v>
      </c>
      <c r="B103" s="238" t="s">
        <v>160</v>
      </c>
      <c r="C103" s="234"/>
      <c r="D103" s="123">
        <v>0</v>
      </c>
      <c r="E103" s="123"/>
      <c r="F103" s="123">
        <v>-3452998342</v>
      </c>
      <c r="G103" s="123"/>
      <c r="H103" s="123">
        <v>49133172</v>
      </c>
      <c r="I103" s="123"/>
      <c r="J103" s="228">
        <f t="shared" si="4"/>
        <v>-3403865170</v>
      </c>
      <c r="K103" s="228"/>
      <c r="L103" s="151">
        <f t="shared" si="5"/>
        <v>-7.8816952104347662E-3</v>
      </c>
      <c r="M103" s="151"/>
      <c r="N103" s="123">
        <v>0</v>
      </c>
      <c r="O103" s="123"/>
      <c r="P103" s="123">
        <v>3964235713</v>
      </c>
      <c r="Q103" s="123"/>
      <c r="R103" s="123">
        <v>13312570474</v>
      </c>
      <c r="S103" s="123"/>
      <c r="T103" s="228">
        <f t="shared" si="3"/>
        <v>17276806187</v>
      </c>
      <c r="U103" s="225"/>
      <c r="V103" s="151">
        <f>T103/درآمدها!$J$4</f>
        <v>0.15423557080088765</v>
      </c>
    </row>
    <row r="104" spans="1:22" s="115" customFormat="1" ht="42.75" customHeight="1">
      <c r="A104" s="115">
        <v>94</v>
      </c>
      <c r="B104" s="238" t="s">
        <v>300</v>
      </c>
      <c r="C104" s="234"/>
      <c r="D104" s="123">
        <v>0</v>
      </c>
      <c r="E104" s="123"/>
      <c r="F104" s="123">
        <v>1455971894</v>
      </c>
      <c r="G104" s="123"/>
      <c r="H104" s="123">
        <v>-111505728</v>
      </c>
      <c r="I104" s="123"/>
      <c r="J104" s="228">
        <f t="shared" si="4"/>
        <v>1344466166</v>
      </c>
      <c r="K104" s="228"/>
      <c r="L104" s="151">
        <f t="shared" si="5"/>
        <v>3.1131293432382907E-3</v>
      </c>
      <c r="M104" s="151"/>
      <c r="N104" s="123">
        <v>0</v>
      </c>
      <c r="O104" s="123">
        <v>493879385</v>
      </c>
      <c r="P104" s="123">
        <v>-4110770759</v>
      </c>
      <c r="Q104" s="123"/>
      <c r="R104" s="123">
        <v>-722178990</v>
      </c>
      <c r="S104" s="123"/>
      <c r="T104" s="228">
        <f t="shared" si="3"/>
        <v>-4832949749</v>
      </c>
      <c r="U104" s="225"/>
      <c r="V104" s="151">
        <f>T104/درآمدها!$J$4</f>
        <v>-4.3145287104621829E-2</v>
      </c>
    </row>
    <row r="105" spans="1:22" s="115" customFormat="1" ht="42.75" customHeight="1">
      <c r="A105" s="115">
        <v>95</v>
      </c>
      <c r="B105" s="238" t="s">
        <v>369</v>
      </c>
      <c r="C105" s="234"/>
      <c r="D105" s="123">
        <v>0</v>
      </c>
      <c r="E105" s="123"/>
      <c r="F105" s="123">
        <v>-1025206861</v>
      </c>
      <c r="G105" s="123"/>
      <c r="H105" s="123">
        <v>-58144884</v>
      </c>
      <c r="I105" s="123"/>
      <c r="J105" s="228">
        <f t="shared" si="4"/>
        <v>-1083351745</v>
      </c>
      <c r="K105" s="228"/>
      <c r="L105" s="151">
        <f t="shared" si="5"/>
        <v>-2.5085154180130602E-3</v>
      </c>
      <c r="M105" s="151"/>
      <c r="N105" s="123">
        <v>0</v>
      </c>
      <c r="O105" s="123">
        <v>179285213</v>
      </c>
      <c r="P105" s="123">
        <v>-3205912993</v>
      </c>
      <c r="Q105" s="123"/>
      <c r="R105" s="123">
        <v>-412288653</v>
      </c>
      <c r="S105" s="123"/>
      <c r="T105" s="228">
        <f t="shared" si="3"/>
        <v>-3618201646</v>
      </c>
      <c r="U105" s="225"/>
      <c r="V105" s="151">
        <f>T105/درآمدها!$J$4</f>
        <v>-3.2300842534393436E-2</v>
      </c>
    </row>
    <row r="106" spans="1:22" s="115" customFormat="1" ht="42.75" customHeight="1">
      <c r="A106" s="115">
        <v>96</v>
      </c>
      <c r="B106" s="238" t="s">
        <v>175</v>
      </c>
      <c r="C106" s="234"/>
      <c r="D106" s="123">
        <v>0</v>
      </c>
      <c r="E106" s="123"/>
      <c r="F106" s="123">
        <v>2206496260</v>
      </c>
      <c r="G106" s="123"/>
      <c r="H106" s="123">
        <v>-225700689</v>
      </c>
      <c r="I106" s="123"/>
      <c r="J106" s="228">
        <f t="shared" si="4"/>
        <v>1980795571</v>
      </c>
      <c r="K106" s="228"/>
      <c r="L106" s="151">
        <f t="shared" si="5"/>
        <v>4.586558569475035E-3</v>
      </c>
      <c r="M106" s="151"/>
      <c r="N106" s="123">
        <v>5730873200</v>
      </c>
      <c r="O106" s="123"/>
      <c r="P106" s="123">
        <v>-11507044255</v>
      </c>
      <c r="Q106" s="123"/>
      <c r="R106" s="123">
        <v>-5070292026</v>
      </c>
      <c r="S106" s="123"/>
      <c r="T106" s="228">
        <f t="shared" si="3"/>
        <v>-10846463081</v>
      </c>
      <c r="U106" s="225"/>
      <c r="V106" s="151">
        <f>T106/درآمدها!$J$4</f>
        <v>-9.6829842643461353E-2</v>
      </c>
    </row>
    <row r="107" spans="1:22" s="115" customFormat="1" ht="42.75" customHeight="1">
      <c r="A107" s="115">
        <v>97</v>
      </c>
      <c r="B107" s="238" t="s">
        <v>163</v>
      </c>
      <c r="C107" s="234"/>
      <c r="D107" s="123">
        <v>0</v>
      </c>
      <c r="E107" s="123"/>
      <c r="F107" s="123">
        <v>130972776</v>
      </c>
      <c r="G107" s="123"/>
      <c r="H107" s="123">
        <v>-40040017</v>
      </c>
      <c r="I107" s="123"/>
      <c r="J107" s="228">
        <f t="shared" si="4"/>
        <v>90932759</v>
      </c>
      <c r="K107" s="228"/>
      <c r="L107" s="151">
        <f t="shared" si="5"/>
        <v>2.1055601655394559E-4</v>
      </c>
      <c r="M107" s="151"/>
      <c r="N107" s="123">
        <v>601262220</v>
      </c>
      <c r="O107" s="123">
        <v>5259317400</v>
      </c>
      <c r="P107" s="123">
        <v>-2421842544</v>
      </c>
      <c r="Q107" s="123"/>
      <c r="R107" s="123">
        <v>-631343123</v>
      </c>
      <c r="S107" s="123"/>
      <c r="T107" s="228">
        <f t="shared" si="3"/>
        <v>-2451923447</v>
      </c>
      <c r="U107" s="225"/>
      <c r="V107" s="151">
        <f>T107/درآمدها!$J$4</f>
        <v>-2.1889104289002408E-2</v>
      </c>
    </row>
    <row r="108" spans="1:22" s="115" customFormat="1" ht="42.75" customHeight="1">
      <c r="A108" s="115">
        <v>98</v>
      </c>
      <c r="B108" s="238" t="s">
        <v>286</v>
      </c>
      <c r="C108" s="234"/>
      <c r="D108" s="123">
        <v>0</v>
      </c>
      <c r="E108" s="123"/>
      <c r="F108" s="123">
        <v>7197007697</v>
      </c>
      <c r="G108" s="123"/>
      <c r="H108" s="123">
        <v>50322498</v>
      </c>
      <c r="I108" s="123"/>
      <c r="J108" s="228">
        <f t="shared" si="4"/>
        <v>7247330195</v>
      </c>
      <c r="K108" s="228"/>
      <c r="L108" s="151">
        <f t="shared" si="5"/>
        <v>1.6781289749608606E-2</v>
      </c>
      <c r="M108" s="151"/>
      <c r="N108" s="123">
        <v>0</v>
      </c>
      <c r="O108" s="123"/>
      <c r="P108" s="123">
        <v>10314491029</v>
      </c>
      <c r="Q108" s="123"/>
      <c r="R108" s="123">
        <v>1812757049</v>
      </c>
      <c r="S108" s="123"/>
      <c r="T108" s="228">
        <f t="shared" si="3"/>
        <v>12127248078</v>
      </c>
      <c r="U108" s="225"/>
      <c r="V108" s="151">
        <f>T108/درآمدها!$J$4</f>
        <v>0.10826381967297448</v>
      </c>
    </row>
    <row r="109" spans="1:22" s="115" customFormat="1" ht="42.6" customHeight="1">
      <c r="A109" s="115">
        <v>99</v>
      </c>
      <c r="B109" s="238" t="s">
        <v>373</v>
      </c>
      <c r="C109" s="234"/>
      <c r="D109" s="123">
        <v>0</v>
      </c>
      <c r="E109" s="123"/>
      <c r="F109" s="123">
        <v>-4531106168</v>
      </c>
      <c r="G109" s="123"/>
      <c r="H109" s="123">
        <v>1039266259</v>
      </c>
      <c r="I109" s="123"/>
      <c r="J109" s="228">
        <f t="shared" si="4"/>
        <v>-3491839909</v>
      </c>
      <c r="K109" s="228"/>
      <c r="L109" s="151">
        <f t="shared" si="5"/>
        <v>-8.085401892217214E-3</v>
      </c>
      <c r="M109" s="151"/>
      <c r="N109" s="123">
        <v>1122758769</v>
      </c>
      <c r="O109" s="123">
        <v>476606250</v>
      </c>
      <c r="P109" s="123">
        <v>853861791</v>
      </c>
      <c r="Q109" s="123"/>
      <c r="R109" s="123">
        <v>1211397754</v>
      </c>
      <c r="S109" s="123"/>
      <c r="T109" s="228">
        <f t="shared" si="3"/>
        <v>3188018314</v>
      </c>
      <c r="U109" s="225"/>
      <c r="V109" s="151">
        <f>T109/درآمدها!$J$4</f>
        <v>2.8460458435509883E-2</v>
      </c>
    </row>
    <row r="110" spans="1:22" s="115" customFormat="1" ht="42.75" customHeight="1">
      <c r="A110" s="115">
        <v>100</v>
      </c>
      <c r="B110" s="238" t="s">
        <v>412</v>
      </c>
      <c r="C110" s="234"/>
      <c r="D110" s="123">
        <v>0</v>
      </c>
      <c r="E110" s="123"/>
      <c r="F110" s="123">
        <v>8034541645</v>
      </c>
      <c r="G110" s="123"/>
      <c r="H110" s="123">
        <v>600731433</v>
      </c>
      <c r="I110" s="123"/>
      <c r="J110" s="228">
        <f t="shared" si="4"/>
        <v>8635273078</v>
      </c>
      <c r="K110" s="228"/>
      <c r="L110" s="151">
        <f t="shared" si="5"/>
        <v>1.9995090011062006E-2</v>
      </c>
      <c r="M110" s="151"/>
      <c r="N110" s="123">
        <v>0</v>
      </c>
      <c r="O110" s="123">
        <v>994992350</v>
      </c>
      <c r="P110" s="123">
        <v>3238315904</v>
      </c>
      <c r="Q110" s="123"/>
      <c r="R110" s="123">
        <v>-70160912</v>
      </c>
      <c r="S110" s="123"/>
      <c r="T110" s="228">
        <f t="shared" si="3"/>
        <v>3168154992</v>
      </c>
      <c r="U110" s="225"/>
      <c r="V110" s="151">
        <f>T110/درآمدها!$J$4</f>
        <v>2.8283132211350637E-2</v>
      </c>
    </row>
    <row r="111" spans="1:22" s="115" customFormat="1" ht="42.6" customHeight="1">
      <c r="A111" s="115">
        <v>101</v>
      </c>
      <c r="B111" s="238" t="s">
        <v>235</v>
      </c>
      <c r="C111" s="234"/>
      <c r="D111" s="123">
        <v>0</v>
      </c>
      <c r="E111" s="123"/>
      <c r="F111" s="123">
        <v>901869752</v>
      </c>
      <c r="G111" s="123"/>
      <c r="H111" s="123">
        <v>-244115618</v>
      </c>
      <c r="I111" s="123"/>
      <c r="J111" s="228">
        <f t="shared" si="4"/>
        <v>657754134</v>
      </c>
      <c r="K111" s="228"/>
      <c r="L111" s="151">
        <f t="shared" si="5"/>
        <v>1.5230384720530711E-3</v>
      </c>
      <c r="M111" s="151"/>
      <c r="N111" s="123">
        <v>0</v>
      </c>
      <c r="O111" s="123">
        <v>91339140</v>
      </c>
      <c r="P111" s="123">
        <v>-11665683672</v>
      </c>
      <c r="Q111" s="123"/>
      <c r="R111" s="123">
        <v>-17358954479</v>
      </c>
      <c r="S111" s="123"/>
      <c r="T111" s="228">
        <f t="shared" si="3"/>
        <v>-29024638151</v>
      </c>
      <c r="U111" s="225"/>
      <c r="V111" s="151">
        <f>T111/درآمدها!$J$4</f>
        <v>-0.25911222155615571</v>
      </c>
    </row>
    <row r="112" spans="1:22" s="115" customFormat="1" ht="42.75" customHeight="1">
      <c r="A112" s="115">
        <v>102</v>
      </c>
      <c r="B112" s="238" t="s">
        <v>194</v>
      </c>
      <c r="C112" s="234"/>
      <c r="D112" s="123">
        <v>0</v>
      </c>
      <c r="E112" s="123"/>
      <c r="F112" s="123">
        <v>5071214172</v>
      </c>
      <c r="G112" s="123"/>
      <c r="H112" s="123">
        <v>0</v>
      </c>
      <c r="I112" s="123"/>
      <c r="J112" s="228">
        <f t="shared" si="4"/>
        <v>5071214172</v>
      </c>
      <c r="K112" s="228"/>
      <c r="L112" s="151">
        <f t="shared" si="5"/>
        <v>1.174246406785299E-2</v>
      </c>
      <c r="M112" s="151"/>
      <c r="N112" s="123">
        <v>2918735520</v>
      </c>
      <c r="O112" s="123"/>
      <c r="P112" s="123">
        <v>5034536768</v>
      </c>
      <c r="Q112" s="123"/>
      <c r="R112" s="123">
        <v>-249491747</v>
      </c>
      <c r="S112" s="123"/>
      <c r="T112" s="228">
        <f t="shared" si="3"/>
        <v>7703780541</v>
      </c>
      <c r="U112" s="225"/>
      <c r="V112" s="151">
        <f>T112/درآمدها!$J$4</f>
        <v>6.877411115255605E-2</v>
      </c>
    </row>
    <row r="113" spans="1:22" s="115" customFormat="1" ht="42.75" customHeight="1">
      <c r="A113" s="115">
        <v>103</v>
      </c>
      <c r="B113" s="238" t="s">
        <v>225</v>
      </c>
      <c r="C113" s="234"/>
      <c r="D113" s="123">
        <v>0</v>
      </c>
      <c r="E113" s="123"/>
      <c r="F113" s="123">
        <v>3678723431</v>
      </c>
      <c r="G113" s="123"/>
      <c r="H113" s="123">
        <v>154739274</v>
      </c>
      <c r="I113" s="123"/>
      <c r="J113" s="228">
        <f t="shared" si="4"/>
        <v>3833462705</v>
      </c>
      <c r="K113" s="228"/>
      <c r="L113" s="151">
        <f t="shared" si="5"/>
        <v>8.8764340337777834E-3</v>
      </c>
      <c r="M113" s="151"/>
      <c r="N113" s="123">
        <v>0</v>
      </c>
      <c r="O113" s="123">
        <v>11096076620</v>
      </c>
      <c r="P113" s="123">
        <v>3848826137</v>
      </c>
      <c r="Q113" s="123"/>
      <c r="R113" s="123">
        <v>7917202392</v>
      </c>
      <c r="S113" s="123"/>
      <c r="T113" s="228">
        <f t="shared" si="3"/>
        <v>11766028529</v>
      </c>
      <c r="U113" s="225"/>
      <c r="V113" s="151">
        <f>T113/درآمدها!$J$4</f>
        <v>0.10503909730696359</v>
      </c>
    </row>
    <row r="114" spans="1:22" s="115" customFormat="1" ht="42.75" customHeight="1">
      <c r="A114" s="115">
        <v>104</v>
      </c>
      <c r="B114" s="238" t="s">
        <v>271</v>
      </c>
      <c r="C114" s="234"/>
      <c r="D114" s="123">
        <v>0</v>
      </c>
      <c r="E114" s="123"/>
      <c r="F114" s="123">
        <v>-3057694177</v>
      </c>
      <c r="G114" s="123"/>
      <c r="H114" s="123">
        <v>14215050</v>
      </c>
      <c r="I114" s="123"/>
      <c r="J114" s="228">
        <f t="shared" si="4"/>
        <v>-3043479127</v>
      </c>
      <c r="K114" s="228"/>
      <c r="L114" s="151">
        <f t="shared" si="5"/>
        <v>-7.0472165201343985E-3</v>
      </c>
      <c r="M114" s="151"/>
      <c r="N114" s="123">
        <v>79898252</v>
      </c>
      <c r="O114" s="123"/>
      <c r="P114" s="123">
        <v>956253144</v>
      </c>
      <c r="Q114" s="123"/>
      <c r="R114" s="123">
        <v>2532810874</v>
      </c>
      <c r="S114" s="123"/>
      <c r="T114" s="228">
        <f t="shared" si="3"/>
        <v>3568962270</v>
      </c>
      <c r="U114" s="225"/>
      <c r="V114" s="151">
        <f>T114/درآمدها!$J$4</f>
        <v>3.1861266887075357E-2</v>
      </c>
    </row>
    <row r="115" spans="1:22" s="115" customFormat="1" ht="42.75" customHeight="1">
      <c r="A115" s="115">
        <v>105</v>
      </c>
      <c r="B115" s="238" t="s">
        <v>174</v>
      </c>
      <c r="C115" s="234"/>
      <c r="D115" s="123">
        <v>0</v>
      </c>
      <c r="E115" s="123"/>
      <c r="F115" s="123">
        <v>302770816</v>
      </c>
      <c r="G115" s="123"/>
      <c r="H115" s="123">
        <v>-96677477</v>
      </c>
      <c r="I115" s="123"/>
      <c r="J115" s="228">
        <f t="shared" si="4"/>
        <v>206093339</v>
      </c>
      <c r="K115" s="228"/>
      <c r="L115" s="151">
        <f t="shared" si="5"/>
        <v>4.7721187584489678E-4</v>
      </c>
      <c r="M115" s="151"/>
      <c r="N115" s="123">
        <v>25586605000</v>
      </c>
      <c r="O115" s="123"/>
      <c r="P115" s="123">
        <v>-5892626709</v>
      </c>
      <c r="Q115" s="123"/>
      <c r="R115" s="123">
        <v>-61814468285</v>
      </c>
      <c r="S115" s="123"/>
      <c r="T115" s="228">
        <f t="shared" si="3"/>
        <v>-42120489994</v>
      </c>
      <c r="U115" s="225"/>
      <c r="V115" s="151">
        <f>T115/درآمدها!$J$4</f>
        <v>-0.37602307662199552</v>
      </c>
    </row>
    <row r="116" spans="1:22" s="115" customFormat="1" ht="42.6" customHeight="1">
      <c r="A116" s="115">
        <v>106</v>
      </c>
      <c r="B116" s="238" t="s">
        <v>161</v>
      </c>
      <c r="C116" s="234"/>
      <c r="D116" s="123">
        <v>0</v>
      </c>
      <c r="E116" s="123"/>
      <c r="F116" s="123">
        <v>775882086</v>
      </c>
      <c r="G116" s="123"/>
      <c r="H116" s="123">
        <v>-172927146</v>
      </c>
      <c r="I116" s="123"/>
      <c r="J116" s="228">
        <f t="shared" si="4"/>
        <v>602954940</v>
      </c>
      <c r="K116" s="228"/>
      <c r="L116" s="151">
        <f t="shared" si="5"/>
        <v>1.3961502072968365E-3</v>
      </c>
      <c r="M116" s="151"/>
      <c r="N116" s="123">
        <v>0</v>
      </c>
      <c r="O116" s="123"/>
      <c r="P116" s="123">
        <v>-8309655998</v>
      </c>
      <c r="Q116" s="123"/>
      <c r="R116" s="123">
        <v>-1949931779</v>
      </c>
      <c r="S116" s="123"/>
      <c r="T116" s="228">
        <f t="shared" si="3"/>
        <v>-10259587777</v>
      </c>
      <c r="U116" s="225"/>
      <c r="V116" s="151">
        <f>T116/درآمدها!$J$4</f>
        <v>-9.1590619229038009E-2</v>
      </c>
    </row>
    <row r="117" spans="1:22" s="115" customFormat="1" ht="42.75" customHeight="1">
      <c r="A117" s="115">
        <v>107</v>
      </c>
      <c r="B117" s="238" t="s">
        <v>291</v>
      </c>
      <c r="C117" s="234"/>
      <c r="D117" s="123">
        <v>0</v>
      </c>
      <c r="E117" s="123"/>
      <c r="F117" s="123">
        <v>-2256877012</v>
      </c>
      <c r="G117" s="123"/>
      <c r="H117" s="123">
        <v>-149646015</v>
      </c>
      <c r="I117" s="123"/>
      <c r="J117" s="228">
        <f t="shared" si="4"/>
        <v>-2406523027</v>
      </c>
      <c r="K117" s="228"/>
      <c r="L117" s="151">
        <f t="shared" si="5"/>
        <v>-5.5723361732647227E-3</v>
      </c>
      <c r="M117" s="151"/>
      <c r="N117" s="123">
        <v>661213280</v>
      </c>
      <c r="O117" s="123"/>
      <c r="P117" s="123">
        <v>-8981456971</v>
      </c>
      <c r="Q117" s="123"/>
      <c r="R117" s="123">
        <v>-1004683463</v>
      </c>
      <c r="S117" s="123"/>
      <c r="T117" s="228">
        <f t="shared" si="3"/>
        <v>-9324927154</v>
      </c>
      <c r="U117" s="225"/>
      <c r="V117" s="151">
        <f>T117/درآمدها!$J$4</f>
        <v>-8.3246605113628747E-2</v>
      </c>
    </row>
    <row r="118" spans="1:22" s="115" customFormat="1" ht="42.75" customHeight="1">
      <c r="A118" s="115">
        <v>108</v>
      </c>
      <c r="B118" s="238" t="s">
        <v>449</v>
      </c>
      <c r="C118" s="234"/>
      <c r="D118" s="123">
        <v>0</v>
      </c>
      <c r="E118" s="123"/>
      <c r="F118" s="123">
        <v>-459431225</v>
      </c>
      <c r="G118" s="123"/>
      <c r="H118" s="123">
        <v>0</v>
      </c>
      <c r="I118" s="123"/>
      <c r="J118" s="228">
        <f t="shared" si="4"/>
        <v>-459431225</v>
      </c>
      <c r="K118" s="228"/>
      <c r="L118" s="151">
        <f t="shared" si="5"/>
        <v>-1.0638191305346789E-3</v>
      </c>
      <c r="M118" s="151"/>
      <c r="N118" s="123">
        <v>0</v>
      </c>
      <c r="O118" s="123"/>
      <c r="P118" s="123">
        <v>-459431225</v>
      </c>
      <c r="Q118" s="123"/>
      <c r="R118" s="123">
        <v>0</v>
      </c>
      <c r="S118" s="123"/>
      <c r="T118" s="228">
        <f t="shared" si="3"/>
        <v>-459431225</v>
      </c>
      <c r="U118" s="225"/>
      <c r="V118" s="151">
        <f>T118/درآمدها!$J$4</f>
        <v>-4.1014893878328863E-3</v>
      </c>
    </row>
    <row r="119" spans="1:22" s="115" customFormat="1" ht="42.75" customHeight="1">
      <c r="A119" s="115">
        <v>109</v>
      </c>
      <c r="B119" s="238" t="s">
        <v>211</v>
      </c>
      <c r="C119" s="234"/>
      <c r="D119" s="123">
        <v>0</v>
      </c>
      <c r="E119" s="123"/>
      <c r="F119" s="123">
        <v>0</v>
      </c>
      <c r="G119" s="123"/>
      <c r="H119" s="123">
        <v>0</v>
      </c>
      <c r="I119" s="123"/>
      <c r="J119" s="228">
        <f t="shared" si="4"/>
        <v>0</v>
      </c>
      <c r="K119" s="228"/>
      <c r="L119" s="151">
        <f t="shared" si="5"/>
        <v>0</v>
      </c>
      <c r="M119" s="151"/>
      <c r="N119" s="123">
        <v>0</v>
      </c>
      <c r="O119" s="123"/>
      <c r="P119" s="123">
        <v>0</v>
      </c>
      <c r="Q119" s="123"/>
      <c r="R119" s="123">
        <v>-3193782098</v>
      </c>
      <c r="S119" s="123"/>
      <c r="T119" s="228">
        <f t="shared" si="3"/>
        <v>-3193782098</v>
      </c>
      <c r="U119" s="225"/>
      <c r="V119" s="151">
        <f>T119/درآمدها!$J$4</f>
        <v>-2.8511913577484095E-2</v>
      </c>
    </row>
    <row r="120" spans="1:22" s="115" customFormat="1" ht="42.75" customHeight="1">
      <c r="A120" s="115">
        <v>110</v>
      </c>
      <c r="B120" s="238" t="s">
        <v>126</v>
      </c>
      <c r="C120" s="234"/>
      <c r="D120" s="123">
        <v>0</v>
      </c>
      <c r="E120" s="123"/>
      <c r="F120" s="123">
        <v>3855257940</v>
      </c>
      <c r="G120" s="123"/>
      <c r="H120" s="123">
        <v>-119279087</v>
      </c>
      <c r="I120" s="123"/>
      <c r="J120" s="228">
        <f t="shared" si="4"/>
        <v>3735978853</v>
      </c>
      <c r="K120" s="228"/>
      <c r="L120" s="151">
        <f t="shared" si="5"/>
        <v>8.650708873987412E-3</v>
      </c>
      <c r="M120" s="151"/>
      <c r="N120" s="123">
        <v>513292365</v>
      </c>
      <c r="O120" s="123"/>
      <c r="P120" s="123">
        <v>-3510222350</v>
      </c>
      <c r="Q120" s="123"/>
      <c r="R120" s="123">
        <v>-1455010603</v>
      </c>
      <c r="S120" s="123"/>
      <c r="T120" s="228">
        <f t="shared" si="3"/>
        <v>-4451940588</v>
      </c>
      <c r="U120" s="225"/>
      <c r="V120" s="151">
        <f>T120/درآمدها!$J$4</f>
        <v>-3.9743896547180697E-2</v>
      </c>
    </row>
    <row r="121" spans="1:22" s="115" customFormat="1" ht="42.75" customHeight="1">
      <c r="A121" s="115">
        <v>111</v>
      </c>
      <c r="B121" s="238" t="s">
        <v>221</v>
      </c>
      <c r="C121" s="234"/>
      <c r="D121" s="123">
        <v>0</v>
      </c>
      <c r="E121" s="123"/>
      <c r="F121" s="123">
        <v>1760170473</v>
      </c>
      <c r="G121" s="123"/>
      <c r="H121" s="123">
        <v>-156907893</v>
      </c>
      <c r="I121" s="123"/>
      <c r="J121" s="228">
        <f t="shared" si="4"/>
        <v>1603262580</v>
      </c>
      <c r="K121" s="228"/>
      <c r="L121" s="151">
        <f t="shared" si="5"/>
        <v>3.7123758923316239E-3</v>
      </c>
      <c r="M121" s="151"/>
      <c r="N121" s="123">
        <v>702452400</v>
      </c>
      <c r="O121" s="123"/>
      <c r="P121" s="123">
        <v>-9012155255</v>
      </c>
      <c r="Q121" s="123"/>
      <c r="R121" s="123">
        <v>-1702946843</v>
      </c>
      <c r="S121" s="123"/>
      <c r="T121" s="228">
        <f t="shared" si="3"/>
        <v>-10012649698</v>
      </c>
      <c r="U121" s="225"/>
      <c r="V121" s="151">
        <f>T121/درآمدها!$J$4</f>
        <v>-8.9386124072074441E-2</v>
      </c>
    </row>
    <row r="122" spans="1:22" s="115" customFormat="1" ht="42.75" customHeight="1">
      <c r="A122" s="115">
        <v>112</v>
      </c>
      <c r="B122" s="238" t="s">
        <v>220</v>
      </c>
      <c r="C122" s="234"/>
      <c r="D122" s="123">
        <v>1189425093</v>
      </c>
      <c r="E122" s="123"/>
      <c r="F122" s="123">
        <v>-2394043093</v>
      </c>
      <c r="G122" s="123"/>
      <c r="H122" s="123">
        <v>-106888546</v>
      </c>
      <c r="I122" s="123"/>
      <c r="J122" s="228">
        <f t="shared" si="4"/>
        <v>-1311506546</v>
      </c>
      <c r="K122" s="228"/>
      <c r="L122" s="151">
        <f t="shared" si="5"/>
        <v>-3.0368109034301272E-3</v>
      </c>
      <c r="M122" s="151"/>
      <c r="N122" s="123">
        <v>1189425093</v>
      </c>
      <c r="O122" s="123"/>
      <c r="P122" s="123">
        <v>-6937878355</v>
      </c>
      <c r="Q122" s="123"/>
      <c r="R122" s="123">
        <v>-390889170</v>
      </c>
      <c r="S122" s="123"/>
      <c r="T122" s="228">
        <f t="shared" si="3"/>
        <v>-6139342432</v>
      </c>
      <c r="U122" s="225"/>
      <c r="V122" s="151">
        <f>T122/درآمدها!$J$4</f>
        <v>-5.480787213172144E-2</v>
      </c>
    </row>
    <row r="123" spans="1:22" s="115" customFormat="1" ht="42.75" customHeight="1">
      <c r="A123" s="115">
        <v>113</v>
      </c>
      <c r="B123" s="238" t="s">
        <v>195</v>
      </c>
      <c r="C123" s="234"/>
      <c r="D123" s="123">
        <v>0</v>
      </c>
      <c r="E123" s="123"/>
      <c r="F123" s="123">
        <v>-2404154643</v>
      </c>
      <c r="G123" s="123"/>
      <c r="H123" s="123">
        <v>-72348018</v>
      </c>
      <c r="I123" s="123"/>
      <c r="J123" s="228">
        <f t="shared" si="4"/>
        <v>-2476502661</v>
      </c>
      <c r="K123" s="228"/>
      <c r="L123" s="151">
        <f t="shared" si="5"/>
        <v>-5.7343749493557793E-3</v>
      </c>
      <c r="M123" s="151"/>
      <c r="N123" s="123">
        <v>1506023460</v>
      </c>
      <c r="O123" s="123"/>
      <c r="P123" s="123">
        <v>-6968862882</v>
      </c>
      <c r="Q123" s="123"/>
      <c r="R123" s="123">
        <v>-785704889</v>
      </c>
      <c r="S123" s="123"/>
      <c r="T123" s="228">
        <f t="shared" si="3"/>
        <v>-6248544311</v>
      </c>
      <c r="U123" s="225"/>
      <c r="V123" s="151">
        <f>T123/درآمدها!$J$4</f>
        <v>-5.5782752208385605E-2</v>
      </c>
    </row>
    <row r="124" spans="1:22" s="115" customFormat="1" ht="42.75" customHeight="1">
      <c r="A124" s="115">
        <v>114</v>
      </c>
      <c r="B124" s="238" t="s">
        <v>118</v>
      </c>
      <c r="C124" s="234"/>
      <c r="D124" s="123">
        <v>0</v>
      </c>
      <c r="E124" s="123"/>
      <c r="F124" s="123">
        <v>325875080</v>
      </c>
      <c r="G124" s="123"/>
      <c r="H124" s="123">
        <v>32484828</v>
      </c>
      <c r="I124" s="123"/>
      <c r="J124" s="228">
        <f t="shared" si="4"/>
        <v>358359908</v>
      </c>
      <c r="K124" s="228"/>
      <c r="L124" s="151">
        <f t="shared" si="5"/>
        <v>8.2978714767819174E-4</v>
      </c>
      <c r="M124" s="151"/>
      <c r="N124" s="123">
        <v>91339140</v>
      </c>
      <c r="O124" s="123"/>
      <c r="P124" s="123">
        <v>3459566125</v>
      </c>
      <c r="Q124" s="123"/>
      <c r="R124" s="123">
        <v>3426592774</v>
      </c>
      <c r="S124" s="123"/>
      <c r="T124" s="228">
        <f t="shared" si="3"/>
        <v>6977498039</v>
      </c>
      <c r="U124" s="225"/>
      <c r="V124" s="151">
        <f>T124/درآمدها!$J$4</f>
        <v>6.2290355124607108E-2</v>
      </c>
    </row>
    <row r="125" spans="1:22" s="115" customFormat="1" ht="42.75" customHeight="1">
      <c r="A125" s="115">
        <v>115</v>
      </c>
      <c r="B125" s="238" t="s">
        <v>119</v>
      </c>
      <c r="C125" s="234"/>
      <c r="D125" s="123">
        <v>0</v>
      </c>
      <c r="E125" s="123"/>
      <c r="F125" s="123">
        <v>1236718644</v>
      </c>
      <c r="G125" s="123"/>
      <c r="H125" s="123">
        <v>126102740</v>
      </c>
      <c r="I125" s="123"/>
      <c r="J125" s="228">
        <f t="shared" si="4"/>
        <v>1362821384</v>
      </c>
      <c r="K125" s="228"/>
      <c r="L125" s="151">
        <f t="shared" si="5"/>
        <v>3.1556310953852729E-3</v>
      </c>
      <c r="M125" s="151"/>
      <c r="N125" s="123">
        <v>994992350</v>
      </c>
      <c r="O125" s="123"/>
      <c r="P125" s="123">
        <v>9237772484</v>
      </c>
      <c r="Q125" s="123"/>
      <c r="R125" s="123">
        <v>11196786496</v>
      </c>
      <c r="S125" s="123"/>
      <c r="T125" s="228">
        <f t="shared" si="3"/>
        <v>21429551330</v>
      </c>
      <c r="U125" s="225"/>
      <c r="V125" s="151">
        <f>T125/درآمدها!$J$4</f>
        <v>0.1913084539824543</v>
      </c>
    </row>
    <row r="126" spans="1:22" s="115" customFormat="1" ht="42.75" customHeight="1">
      <c r="A126" s="115">
        <v>116</v>
      </c>
      <c r="B126" s="238" t="s">
        <v>178</v>
      </c>
      <c r="C126" s="234"/>
      <c r="D126" s="123">
        <v>20435241483</v>
      </c>
      <c r="E126" s="123"/>
      <c r="F126" s="123">
        <v>-15998085368</v>
      </c>
      <c r="G126" s="123"/>
      <c r="H126" s="123">
        <v>12822883</v>
      </c>
      <c r="I126" s="123"/>
      <c r="J126" s="228">
        <f t="shared" si="4"/>
        <v>4449978998</v>
      </c>
      <c r="K126" s="228"/>
      <c r="L126" s="151">
        <f t="shared" si="5"/>
        <v>1.0303985734861494E-2</v>
      </c>
      <c r="M126" s="151"/>
      <c r="N126" s="123">
        <v>20435241483</v>
      </c>
      <c r="O126" s="123"/>
      <c r="P126" s="123">
        <v>-12358724149</v>
      </c>
      <c r="Q126" s="123"/>
      <c r="R126" s="123">
        <v>-565554237</v>
      </c>
      <c r="S126" s="123"/>
      <c r="T126" s="228">
        <f t="shared" si="3"/>
        <v>7510963097</v>
      </c>
      <c r="U126" s="225"/>
      <c r="V126" s="151">
        <f>T126/درآمدها!$J$4</f>
        <v>6.7052768202139346E-2</v>
      </c>
    </row>
    <row r="127" spans="1:22" s="115" customFormat="1" ht="42.75" customHeight="1">
      <c r="A127" s="115">
        <v>117</v>
      </c>
      <c r="B127" s="238" t="s">
        <v>453</v>
      </c>
      <c r="C127" s="234"/>
      <c r="D127" s="123">
        <v>6172268886</v>
      </c>
      <c r="E127" s="123"/>
      <c r="F127" s="123">
        <v>-5943824081</v>
      </c>
      <c r="G127" s="123"/>
      <c r="H127" s="123">
        <v>0</v>
      </c>
      <c r="I127" s="123"/>
      <c r="J127" s="228">
        <f t="shared" si="4"/>
        <v>228444805</v>
      </c>
      <c r="K127" s="228"/>
      <c r="L127" s="151">
        <f t="shared" si="5"/>
        <v>5.289669935478684E-4</v>
      </c>
      <c r="M127" s="151"/>
      <c r="N127" s="123">
        <v>6172268886</v>
      </c>
      <c r="O127" s="123">
        <v>5059022472</v>
      </c>
      <c r="P127" s="123">
        <v>-5943824081</v>
      </c>
      <c r="Q127" s="123"/>
      <c r="R127" s="123">
        <v>0</v>
      </c>
      <c r="S127" s="123"/>
      <c r="T127" s="228">
        <f t="shared" si="3"/>
        <v>228444805</v>
      </c>
      <c r="U127" s="225"/>
      <c r="V127" s="151">
        <f>T127/درآمدها!$J$4</f>
        <v>2.0393997891916316E-3</v>
      </c>
    </row>
    <row r="128" spans="1:22" s="115" customFormat="1" ht="42.75" customHeight="1">
      <c r="A128" s="115">
        <v>118</v>
      </c>
      <c r="B128" s="238" t="s">
        <v>346</v>
      </c>
      <c r="C128" s="234"/>
      <c r="D128" s="123">
        <v>0</v>
      </c>
      <c r="E128" s="123"/>
      <c r="F128" s="123">
        <v>7911260</v>
      </c>
      <c r="G128" s="123"/>
      <c r="H128" s="123">
        <v>-9138707</v>
      </c>
      <c r="I128" s="123"/>
      <c r="J128" s="228">
        <f t="shared" si="4"/>
        <v>-1227447</v>
      </c>
      <c r="K128" s="228"/>
      <c r="L128" s="151">
        <f t="shared" si="5"/>
        <v>-2.8421699032698531E-6</v>
      </c>
      <c r="M128" s="151"/>
      <c r="N128" s="123">
        <v>0</v>
      </c>
      <c r="O128" s="123">
        <v>70462559</v>
      </c>
      <c r="P128" s="123">
        <v>-15353851260</v>
      </c>
      <c r="Q128" s="123"/>
      <c r="R128" s="123">
        <v>-1228331662</v>
      </c>
      <c r="S128" s="123"/>
      <c r="T128" s="228">
        <f t="shared" si="3"/>
        <v>-16582182922</v>
      </c>
      <c r="U128" s="225"/>
      <c r="V128" s="151">
        <f>T128/درآمدها!$J$4</f>
        <v>-0.14803444690048378</v>
      </c>
    </row>
    <row r="129" spans="1:22" s="115" customFormat="1" ht="42.75" customHeight="1">
      <c r="A129" s="115">
        <v>119</v>
      </c>
      <c r="B129" s="238" t="s">
        <v>98</v>
      </c>
      <c r="C129" s="234"/>
      <c r="D129" s="123">
        <v>0</v>
      </c>
      <c r="E129" s="123"/>
      <c r="F129" s="123">
        <v>-3556859255</v>
      </c>
      <c r="G129" s="123"/>
      <c r="H129" s="123">
        <v>-24751326</v>
      </c>
      <c r="I129" s="123"/>
      <c r="J129" s="228">
        <f t="shared" si="4"/>
        <v>-3581610581</v>
      </c>
      <c r="K129" s="228"/>
      <c r="L129" s="151">
        <f t="shared" si="5"/>
        <v>-8.2932670808198248E-3</v>
      </c>
      <c r="M129" s="151"/>
      <c r="N129" s="123">
        <v>0</v>
      </c>
      <c r="O129" s="123"/>
      <c r="P129" s="123">
        <v>-3994330924</v>
      </c>
      <c r="Q129" s="123"/>
      <c r="R129" s="123">
        <v>-651562243</v>
      </c>
      <c r="S129" s="123"/>
      <c r="T129" s="228">
        <f t="shared" si="3"/>
        <v>-4645893167</v>
      </c>
      <c r="U129" s="225"/>
      <c r="V129" s="151">
        <f>T129/درآمدها!$J$4</f>
        <v>-4.1475373210551413E-2</v>
      </c>
    </row>
    <row r="130" spans="1:22" s="115" customFormat="1" ht="42.75" customHeight="1">
      <c r="A130" s="115">
        <v>120</v>
      </c>
      <c r="B130" s="238" t="s">
        <v>420</v>
      </c>
      <c r="C130" s="234"/>
      <c r="D130" s="123">
        <v>0</v>
      </c>
      <c r="E130" s="123"/>
      <c r="F130" s="123">
        <v>362652414</v>
      </c>
      <c r="G130" s="123"/>
      <c r="H130" s="123">
        <v>-19908345</v>
      </c>
      <c r="I130" s="123"/>
      <c r="J130" s="228">
        <f t="shared" si="4"/>
        <v>342744069</v>
      </c>
      <c r="K130" s="228"/>
      <c r="L130" s="151">
        <f t="shared" si="5"/>
        <v>7.9362846415042426E-4</v>
      </c>
      <c r="M130" s="151"/>
      <c r="N130" s="123">
        <v>0</v>
      </c>
      <c r="O130" s="123"/>
      <c r="P130" s="123">
        <v>58707023</v>
      </c>
      <c r="Q130" s="123"/>
      <c r="R130" s="123">
        <v>-56527044</v>
      </c>
      <c r="S130" s="123"/>
      <c r="T130" s="228">
        <f t="shared" si="3"/>
        <v>2179979</v>
      </c>
      <c r="U130" s="225"/>
      <c r="V130" s="151">
        <f>T130/درآمدها!$J$4</f>
        <v>1.9461369292430107E-5</v>
      </c>
    </row>
    <row r="131" spans="1:22" s="115" customFormat="1" ht="42.75" customHeight="1">
      <c r="A131" s="115">
        <v>121</v>
      </c>
      <c r="B131" s="238" t="s">
        <v>338</v>
      </c>
      <c r="C131" s="234"/>
      <c r="D131" s="123">
        <v>0</v>
      </c>
      <c r="E131" s="123"/>
      <c r="F131" s="123">
        <v>0</v>
      </c>
      <c r="G131" s="123"/>
      <c r="H131" s="123">
        <v>0</v>
      </c>
      <c r="I131" s="123"/>
      <c r="J131" s="228">
        <f t="shared" si="4"/>
        <v>0</v>
      </c>
      <c r="K131" s="228"/>
      <c r="L131" s="151">
        <f t="shared" si="5"/>
        <v>0</v>
      </c>
      <c r="M131" s="151"/>
      <c r="N131" s="123">
        <v>0</v>
      </c>
      <c r="O131" s="123">
        <v>4104253500</v>
      </c>
      <c r="P131" s="123">
        <v>0</v>
      </c>
      <c r="Q131" s="123"/>
      <c r="R131" s="123">
        <v>-10184005104</v>
      </c>
      <c r="S131" s="123"/>
      <c r="T131" s="228">
        <f t="shared" si="3"/>
        <v>-10184005104</v>
      </c>
      <c r="U131" s="225"/>
      <c r="V131" s="151">
        <f>T131/درآمدها!$J$4</f>
        <v>-9.0915868549622303E-2</v>
      </c>
    </row>
    <row r="132" spans="1:22" s="115" customFormat="1" ht="42.75" customHeight="1">
      <c r="A132" s="115">
        <v>122</v>
      </c>
      <c r="B132" s="238" t="s">
        <v>451</v>
      </c>
      <c r="C132" s="234"/>
      <c r="D132" s="123">
        <v>0</v>
      </c>
      <c r="E132" s="123"/>
      <c r="F132" s="123">
        <v>-368793248</v>
      </c>
      <c r="G132" s="123"/>
      <c r="H132" s="123">
        <v>0</v>
      </c>
      <c r="I132" s="123"/>
      <c r="J132" s="228">
        <f t="shared" si="4"/>
        <v>-368793248</v>
      </c>
      <c r="K132" s="228"/>
      <c r="L132" s="151">
        <f t="shared" si="5"/>
        <v>-8.5394568563427575E-4</v>
      </c>
      <c r="M132" s="151"/>
      <c r="N132" s="123">
        <v>0</v>
      </c>
      <c r="O132" s="123">
        <v>302815250</v>
      </c>
      <c r="P132" s="123">
        <v>-368793248</v>
      </c>
      <c r="Q132" s="123"/>
      <c r="R132" s="123">
        <v>0</v>
      </c>
      <c r="S132" s="123"/>
      <c r="T132" s="228">
        <f t="shared" si="3"/>
        <v>-368793248</v>
      </c>
      <c r="U132" s="225"/>
      <c r="V132" s="151">
        <f>T132/درآمدها!$J$4</f>
        <v>-3.2923351976706016E-3</v>
      </c>
    </row>
    <row r="133" spans="1:22" s="115" customFormat="1" ht="42.75" customHeight="1">
      <c r="A133" s="115">
        <v>123</v>
      </c>
      <c r="B133" s="238" t="s">
        <v>131</v>
      </c>
      <c r="C133" s="234"/>
      <c r="D133" s="123">
        <v>0</v>
      </c>
      <c r="E133" s="123"/>
      <c r="F133" s="123">
        <v>0</v>
      </c>
      <c r="G133" s="123"/>
      <c r="H133" s="123">
        <v>0</v>
      </c>
      <c r="I133" s="123"/>
      <c r="J133" s="228">
        <f t="shared" si="4"/>
        <v>0</v>
      </c>
      <c r="K133" s="228"/>
      <c r="L133" s="151">
        <f t="shared" si="5"/>
        <v>0</v>
      </c>
      <c r="M133" s="151"/>
      <c r="N133" s="123">
        <v>0</v>
      </c>
      <c r="O133" s="123">
        <v>2715264750</v>
      </c>
      <c r="P133" s="123">
        <v>0</v>
      </c>
      <c r="Q133" s="123"/>
      <c r="R133" s="123">
        <v>-738510839</v>
      </c>
      <c r="S133" s="123"/>
      <c r="T133" s="228">
        <f t="shared" si="3"/>
        <v>-738510839</v>
      </c>
      <c r="U133" s="225"/>
      <c r="V133" s="151">
        <f>T133/درآمدها!$J$4</f>
        <v>-6.5929223007383988E-3</v>
      </c>
    </row>
    <row r="134" spans="1:22" s="115" customFormat="1" ht="42.75" customHeight="1">
      <c r="A134" s="115">
        <v>124</v>
      </c>
      <c r="B134" s="238" t="s">
        <v>272</v>
      </c>
      <c r="C134" s="234"/>
      <c r="D134" s="123">
        <v>0</v>
      </c>
      <c r="E134" s="123"/>
      <c r="F134" s="123">
        <v>470208740</v>
      </c>
      <c r="G134" s="123"/>
      <c r="H134" s="123">
        <v>-129345874</v>
      </c>
      <c r="I134" s="123"/>
      <c r="J134" s="228">
        <f t="shared" si="4"/>
        <v>340862866</v>
      </c>
      <c r="K134" s="228"/>
      <c r="L134" s="151">
        <f t="shared" si="5"/>
        <v>7.8927251350771556E-4</v>
      </c>
      <c r="M134" s="151"/>
      <c r="N134" s="123">
        <v>0</v>
      </c>
      <c r="O134" s="123">
        <v>6485971200</v>
      </c>
      <c r="P134" s="123">
        <v>-7046656064</v>
      </c>
      <c r="Q134" s="123"/>
      <c r="R134" s="123">
        <v>-1714585140</v>
      </c>
      <c r="S134" s="123"/>
      <c r="T134" s="228">
        <f t="shared" si="3"/>
        <v>-8761241204</v>
      </c>
      <c r="U134" s="225"/>
      <c r="V134" s="151">
        <f>T134/درآمدها!$J$4</f>
        <v>-7.8214400474086662E-2</v>
      </c>
    </row>
    <row r="135" spans="1:22" s="115" customFormat="1" ht="42.75" customHeight="1">
      <c r="A135" s="115">
        <v>125</v>
      </c>
      <c r="B135" s="238" t="s">
        <v>366</v>
      </c>
      <c r="C135" s="234"/>
      <c r="D135" s="123">
        <v>0</v>
      </c>
      <c r="E135" s="123"/>
      <c r="F135" s="123">
        <v>3454013207</v>
      </c>
      <c r="G135" s="123"/>
      <c r="H135" s="123">
        <v>-46967217</v>
      </c>
      <c r="I135" s="123"/>
      <c r="J135" s="228">
        <f t="shared" si="4"/>
        <v>3407045990</v>
      </c>
      <c r="K135" s="228"/>
      <c r="L135" s="151">
        <f t="shared" si="5"/>
        <v>7.8890604415785288E-3</v>
      </c>
      <c r="M135" s="151"/>
      <c r="N135" s="123">
        <v>0</v>
      </c>
      <c r="O135" s="123"/>
      <c r="P135" s="123">
        <v>957699895</v>
      </c>
      <c r="Q135" s="123"/>
      <c r="R135" s="123">
        <v>-311143869</v>
      </c>
      <c r="S135" s="123"/>
      <c r="T135" s="228">
        <f t="shared" si="3"/>
        <v>646556026</v>
      </c>
      <c r="U135" s="225"/>
      <c r="V135" s="151">
        <f>T135/درآمدها!$J$4</f>
        <v>5.7720122947202889E-3</v>
      </c>
    </row>
    <row r="136" spans="1:22" s="115" customFormat="1" ht="42.75" customHeight="1">
      <c r="A136" s="115">
        <v>126</v>
      </c>
      <c r="B136" s="238" t="s">
        <v>213</v>
      </c>
      <c r="C136" s="234"/>
      <c r="D136" s="123">
        <v>0</v>
      </c>
      <c r="E136" s="123"/>
      <c r="F136" s="123">
        <v>-1775822819</v>
      </c>
      <c r="G136" s="123"/>
      <c r="H136" s="123">
        <v>-155570246</v>
      </c>
      <c r="I136" s="123"/>
      <c r="J136" s="228">
        <f t="shared" si="4"/>
        <v>-1931393065</v>
      </c>
      <c r="K136" s="228"/>
      <c r="L136" s="151">
        <f t="shared" si="5"/>
        <v>-4.4721664077773749E-3</v>
      </c>
      <c r="M136" s="151"/>
      <c r="N136" s="123">
        <v>3918221400</v>
      </c>
      <c r="O136" s="123"/>
      <c r="P136" s="123">
        <v>-7682160501</v>
      </c>
      <c r="Q136" s="123"/>
      <c r="R136" s="123">
        <v>-2804288081</v>
      </c>
      <c r="S136" s="123"/>
      <c r="T136" s="228">
        <f t="shared" si="3"/>
        <v>-6568227182</v>
      </c>
      <c r="U136" s="225"/>
      <c r="V136" s="151">
        <f>T136/درآمدها!$J$4</f>
        <v>-5.8636663374041463E-2</v>
      </c>
    </row>
    <row r="137" spans="1:22" s="115" customFormat="1" ht="42.75" customHeight="1">
      <c r="A137" s="115">
        <v>127</v>
      </c>
      <c r="B137" s="238" t="s">
        <v>350</v>
      </c>
      <c r="C137" s="234"/>
      <c r="D137" s="123">
        <v>0</v>
      </c>
      <c r="E137" s="123"/>
      <c r="F137" s="123">
        <v>71303513</v>
      </c>
      <c r="G137" s="123"/>
      <c r="H137" s="123">
        <v>-31942670</v>
      </c>
      <c r="I137" s="123"/>
      <c r="J137" s="228">
        <f t="shared" si="4"/>
        <v>39360843</v>
      </c>
      <c r="K137" s="228"/>
      <c r="L137" s="151">
        <f t="shared" si="5"/>
        <v>9.1140557060247714E-5</v>
      </c>
      <c r="M137" s="151"/>
      <c r="N137" s="123">
        <v>0</v>
      </c>
      <c r="O137" s="123">
        <v>2569638540</v>
      </c>
      <c r="P137" s="123">
        <v>-1892852098</v>
      </c>
      <c r="Q137" s="123"/>
      <c r="R137" s="123">
        <v>-428649266</v>
      </c>
      <c r="S137" s="123"/>
      <c r="T137" s="228">
        <f t="shared" si="3"/>
        <v>-2321501364</v>
      </c>
      <c r="U137" s="225"/>
      <c r="V137" s="151">
        <f>T137/درآمدها!$J$4</f>
        <v>-2.0724784668881769E-2</v>
      </c>
    </row>
    <row r="138" spans="1:22" s="115" customFormat="1" ht="42.75" customHeight="1">
      <c r="A138" s="115">
        <v>128</v>
      </c>
      <c r="B138" s="238" t="s">
        <v>147</v>
      </c>
      <c r="C138" s="234"/>
      <c r="D138" s="123">
        <v>0</v>
      </c>
      <c r="E138" s="123"/>
      <c r="F138" s="123">
        <v>1028022870</v>
      </c>
      <c r="G138" s="123"/>
      <c r="H138" s="123">
        <v>0</v>
      </c>
      <c r="I138" s="123"/>
      <c r="J138" s="228">
        <f t="shared" si="4"/>
        <v>1028022870</v>
      </c>
      <c r="K138" s="228"/>
      <c r="L138" s="151">
        <f t="shared" si="5"/>
        <v>2.3804006698351105E-3</v>
      </c>
      <c r="M138" s="151"/>
      <c r="N138" s="123">
        <v>2715264750</v>
      </c>
      <c r="O138" s="123">
        <v>4286886600</v>
      </c>
      <c r="P138" s="123">
        <v>964793412</v>
      </c>
      <c r="Q138" s="123"/>
      <c r="R138" s="123">
        <v>-6230468</v>
      </c>
      <c r="S138" s="123"/>
      <c r="T138" s="228">
        <f t="shared" si="3"/>
        <v>3673827694</v>
      </c>
      <c r="U138" s="225"/>
      <c r="V138" s="151">
        <f>T138/درآمدها!$J$4</f>
        <v>3.2797434043947631E-2</v>
      </c>
    </row>
    <row r="139" spans="1:22" s="115" customFormat="1" ht="42.75" customHeight="1">
      <c r="A139" s="115">
        <v>129</v>
      </c>
      <c r="B139" s="238" t="s">
        <v>127</v>
      </c>
      <c r="C139" s="234"/>
      <c r="D139" s="123">
        <v>0</v>
      </c>
      <c r="E139" s="123"/>
      <c r="F139" s="123">
        <v>1766244701</v>
      </c>
      <c r="G139" s="123"/>
      <c r="H139" s="123">
        <v>-39639391</v>
      </c>
      <c r="I139" s="123"/>
      <c r="J139" s="228">
        <f t="shared" si="4"/>
        <v>1726605310</v>
      </c>
      <c r="K139" s="228"/>
      <c r="L139" s="151">
        <f t="shared" si="5"/>
        <v>3.9979776291016351E-3</v>
      </c>
      <c r="M139" s="151"/>
      <c r="N139" s="123">
        <v>0</v>
      </c>
      <c r="O139" s="123"/>
      <c r="P139" s="123">
        <v>29361476</v>
      </c>
      <c r="Q139" s="123"/>
      <c r="R139" s="123">
        <v>59348473</v>
      </c>
      <c r="S139" s="123"/>
      <c r="T139" s="228">
        <f t="shared" ref="T139:T202" si="6">N139+P139+R139</f>
        <v>88709949</v>
      </c>
      <c r="U139" s="225"/>
      <c r="V139" s="151">
        <f>T139/درآمدها!$J$4</f>
        <v>7.9194206797480202E-4</v>
      </c>
    </row>
    <row r="140" spans="1:22" s="115" customFormat="1" ht="42.75" customHeight="1">
      <c r="A140" s="115">
        <v>130</v>
      </c>
      <c r="B140" s="238" t="s">
        <v>354</v>
      </c>
      <c r="C140" s="234"/>
      <c r="D140" s="123">
        <v>0</v>
      </c>
      <c r="E140" s="123"/>
      <c r="F140" s="123">
        <v>337629872</v>
      </c>
      <c r="G140" s="123"/>
      <c r="H140" s="123">
        <v>-6028445</v>
      </c>
      <c r="I140" s="123"/>
      <c r="J140" s="228">
        <f t="shared" ref="J140:J203" si="7">D140+F140+H140</f>
        <v>331601427</v>
      </c>
      <c r="K140" s="228"/>
      <c r="L140" s="151">
        <f t="shared" ref="L140:L203" si="8">J140/431869677667</f>
        <v>7.6782752795088928E-4</v>
      </c>
      <c r="M140" s="151"/>
      <c r="N140" s="123">
        <v>0</v>
      </c>
      <c r="O140" s="123"/>
      <c r="P140" s="123">
        <v>323654020</v>
      </c>
      <c r="Q140" s="123"/>
      <c r="R140" s="123">
        <v>-46757995</v>
      </c>
      <c r="S140" s="123"/>
      <c r="T140" s="228">
        <f t="shared" si="6"/>
        <v>276896025</v>
      </c>
      <c r="U140" s="225"/>
      <c r="V140" s="151">
        <f>T140/درآمدها!$J$4</f>
        <v>2.4719393159892637E-3</v>
      </c>
    </row>
    <row r="141" spans="1:22" s="115" customFormat="1" ht="42.75" customHeight="1">
      <c r="A141" s="115">
        <v>131</v>
      </c>
      <c r="B141" s="232" t="s">
        <v>179</v>
      </c>
      <c r="C141" s="234"/>
      <c r="D141" s="123">
        <v>0</v>
      </c>
      <c r="E141" s="123"/>
      <c r="F141" s="123">
        <v>7595304339</v>
      </c>
      <c r="G141" s="123"/>
      <c r="H141" s="123">
        <v>-2466638132</v>
      </c>
      <c r="I141" s="123"/>
      <c r="J141" s="228">
        <f t="shared" si="7"/>
        <v>5128666207</v>
      </c>
      <c r="K141" s="228"/>
      <c r="L141" s="151">
        <f t="shared" si="8"/>
        <v>1.1875495021334977E-2</v>
      </c>
      <c r="M141" s="151"/>
      <c r="N141" s="123">
        <v>17469542000</v>
      </c>
      <c r="O141" s="123"/>
      <c r="P141" s="123">
        <v>-6559407554</v>
      </c>
      <c r="Q141" s="123"/>
      <c r="R141" s="123">
        <v>-28517588772</v>
      </c>
      <c r="S141" s="123"/>
      <c r="T141" s="228">
        <f t="shared" si="6"/>
        <v>-17607454326</v>
      </c>
      <c r="U141" s="225"/>
      <c r="V141" s="151">
        <f>T141/درآمدها!$J$4</f>
        <v>-0.15718737241867103</v>
      </c>
    </row>
    <row r="142" spans="1:22" s="115" customFormat="1" ht="42.75" customHeight="1">
      <c r="A142" s="115">
        <v>132</v>
      </c>
      <c r="B142" s="238" t="s">
        <v>198</v>
      </c>
      <c r="C142" s="234"/>
      <c r="D142" s="123">
        <v>0</v>
      </c>
      <c r="E142" s="123"/>
      <c r="F142" s="123">
        <v>-351334479</v>
      </c>
      <c r="G142" s="123"/>
      <c r="H142" s="123">
        <v>-207628802</v>
      </c>
      <c r="I142" s="123"/>
      <c r="J142" s="228">
        <f t="shared" si="7"/>
        <v>-558963281</v>
      </c>
      <c r="K142" s="228"/>
      <c r="L142" s="151">
        <f t="shared" si="8"/>
        <v>-1.2942869340111384E-3</v>
      </c>
      <c r="M142" s="151"/>
      <c r="N142" s="123">
        <v>2882257300</v>
      </c>
      <c r="O142" s="123"/>
      <c r="P142" s="123">
        <v>-12388782664</v>
      </c>
      <c r="Q142" s="123"/>
      <c r="R142" s="123">
        <v>-2422815228</v>
      </c>
      <c r="S142" s="123"/>
      <c r="T142" s="228">
        <f t="shared" si="6"/>
        <v>-11929340592</v>
      </c>
      <c r="U142" s="225"/>
      <c r="V142" s="151">
        <f>T142/درآمدها!$J$4</f>
        <v>-0.1064970362907573</v>
      </c>
    </row>
    <row r="143" spans="1:22" s="115" customFormat="1" ht="42.75" customHeight="1">
      <c r="A143" s="115">
        <v>133</v>
      </c>
      <c r="B143" s="238" t="s">
        <v>151</v>
      </c>
      <c r="C143" s="234"/>
      <c r="D143" s="123">
        <v>0</v>
      </c>
      <c r="E143" s="123"/>
      <c r="F143" s="123">
        <v>1807852342</v>
      </c>
      <c r="G143" s="123"/>
      <c r="H143" s="123">
        <v>-193156363</v>
      </c>
      <c r="I143" s="123"/>
      <c r="J143" s="228">
        <f t="shared" si="7"/>
        <v>1614695979</v>
      </c>
      <c r="K143" s="228"/>
      <c r="L143" s="151">
        <f t="shared" si="8"/>
        <v>3.738850080243506E-3</v>
      </c>
      <c r="M143" s="151"/>
      <c r="N143" s="123">
        <v>14348940200</v>
      </c>
      <c r="O143" s="123"/>
      <c r="P143" s="123">
        <v>-2774140654</v>
      </c>
      <c r="Q143" s="123"/>
      <c r="R143" s="123">
        <v>-2137587641</v>
      </c>
      <c r="S143" s="123"/>
      <c r="T143" s="228">
        <f t="shared" si="6"/>
        <v>9437211905</v>
      </c>
      <c r="U143" s="225"/>
      <c r="V143" s="151">
        <f>T143/درآمدها!$J$4</f>
        <v>8.4249006973976734E-2</v>
      </c>
    </row>
    <row r="144" spans="1:22" s="115" customFormat="1" ht="42.75" customHeight="1">
      <c r="A144" s="115">
        <v>134</v>
      </c>
      <c r="B144" s="238" t="s">
        <v>230</v>
      </c>
      <c r="C144" s="234"/>
      <c r="D144" s="123">
        <v>0</v>
      </c>
      <c r="E144" s="123"/>
      <c r="F144" s="123">
        <v>7308317266</v>
      </c>
      <c r="G144" s="123"/>
      <c r="H144" s="123">
        <v>395124091</v>
      </c>
      <c r="I144" s="123"/>
      <c r="J144" s="228">
        <f t="shared" si="7"/>
        <v>7703441357</v>
      </c>
      <c r="K144" s="228"/>
      <c r="L144" s="151">
        <f t="shared" si="8"/>
        <v>1.7837421229975451E-2</v>
      </c>
      <c r="M144" s="151"/>
      <c r="N144" s="123">
        <v>0</v>
      </c>
      <c r="O144" s="123">
        <v>1099846257</v>
      </c>
      <c r="P144" s="123">
        <v>31471148296</v>
      </c>
      <c r="Q144" s="123"/>
      <c r="R144" s="123">
        <v>5027029977</v>
      </c>
      <c r="S144" s="123"/>
      <c r="T144" s="228">
        <f t="shared" si="6"/>
        <v>36498178273</v>
      </c>
      <c r="U144" s="225"/>
      <c r="V144" s="151">
        <f>T144/درآمدها!$J$4</f>
        <v>0.32583090289943245</v>
      </c>
    </row>
    <row r="145" spans="1:22" s="115" customFormat="1" ht="42.75" customHeight="1">
      <c r="A145" s="115">
        <v>135</v>
      </c>
      <c r="B145" s="238" t="s">
        <v>260</v>
      </c>
      <c r="C145" s="234"/>
      <c r="D145" s="123">
        <v>0</v>
      </c>
      <c r="E145" s="123"/>
      <c r="F145" s="123">
        <v>-3095036600</v>
      </c>
      <c r="G145" s="123"/>
      <c r="H145" s="123">
        <v>-74434687</v>
      </c>
      <c r="I145" s="123"/>
      <c r="J145" s="228">
        <f t="shared" si="7"/>
        <v>-3169471287</v>
      </c>
      <c r="K145" s="228"/>
      <c r="L145" s="151">
        <f t="shared" si="8"/>
        <v>-7.3389530474141582E-3</v>
      </c>
      <c r="M145" s="151"/>
      <c r="N145" s="123">
        <v>0</v>
      </c>
      <c r="O145" s="123">
        <v>1840655000</v>
      </c>
      <c r="P145" s="123">
        <v>-5793978286</v>
      </c>
      <c r="Q145" s="123"/>
      <c r="R145" s="123">
        <v>-439908150</v>
      </c>
      <c r="S145" s="123"/>
      <c r="T145" s="228">
        <f t="shared" si="6"/>
        <v>-6233886436</v>
      </c>
      <c r="U145" s="225"/>
      <c r="V145" s="151">
        <f>T145/درآمدها!$J$4</f>
        <v>-5.5651896673347294E-2</v>
      </c>
    </row>
    <row r="146" spans="1:22" s="115" customFormat="1" ht="42.75" customHeight="1">
      <c r="A146" s="115">
        <v>136</v>
      </c>
      <c r="B146" s="238" t="s">
        <v>262</v>
      </c>
      <c r="C146" s="234"/>
      <c r="D146" s="123">
        <v>0</v>
      </c>
      <c r="E146" s="123"/>
      <c r="F146" s="123">
        <v>-1972155060</v>
      </c>
      <c r="G146" s="123"/>
      <c r="H146" s="123">
        <v>-202884024</v>
      </c>
      <c r="I146" s="123"/>
      <c r="J146" s="228">
        <f t="shared" si="7"/>
        <v>-2175039084</v>
      </c>
      <c r="K146" s="228"/>
      <c r="L146" s="151">
        <f t="shared" si="8"/>
        <v>-5.0363320151342013E-3</v>
      </c>
      <c r="M146" s="151"/>
      <c r="N146" s="123">
        <v>6362961500</v>
      </c>
      <c r="O146" s="123"/>
      <c r="P146" s="123">
        <v>-23522189775</v>
      </c>
      <c r="Q146" s="123"/>
      <c r="R146" s="123">
        <v>-12955090903</v>
      </c>
      <c r="S146" s="123"/>
      <c r="T146" s="228">
        <f t="shared" si="6"/>
        <v>-30114319178</v>
      </c>
      <c r="U146" s="225"/>
      <c r="V146" s="151">
        <f>T146/درآمدها!$J$4</f>
        <v>-0.2688401523653064</v>
      </c>
    </row>
    <row r="147" spans="1:22" s="115" customFormat="1" ht="42.75" customHeight="1">
      <c r="A147" s="115">
        <v>137</v>
      </c>
      <c r="B147" s="238" t="s">
        <v>343</v>
      </c>
      <c r="C147" s="234"/>
      <c r="D147" s="123">
        <v>0</v>
      </c>
      <c r="E147" s="123"/>
      <c r="F147" s="123">
        <v>1800200906</v>
      </c>
      <c r="G147" s="123"/>
      <c r="H147" s="123">
        <v>-8298691</v>
      </c>
      <c r="I147" s="123"/>
      <c r="J147" s="228">
        <f t="shared" si="7"/>
        <v>1791902215</v>
      </c>
      <c r="K147" s="228"/>
      <c r="L147" s="151">
        <f t="shared" si="8"/>
        <v>4.149173483723196E-3</v>
      </c>
      <c r="M147" s="151"/>
      <c r="N147" s="123">
        <v>0</v>
      </c>
      <c r="O147" s="123"/>
      <c r="P147" s="123">
        <v>-474979076</v>
      </c>
      <c r="Q147" s="123"/>
      <c r="R147" s="123">
        <v>-316318788</v>
      </c>
      <c r="S147" s="123"/>
      <c r="T147" s="228">
        <f t="shared" si="6"/>
        <v>-791297864</v>
      </c>
      <c r="U147" s="225"/>
      <c r="V147" s="151">
        <f>T147/درآمدها!$J$4</f>
        <v>-7.0641689445701704E-3</v>
      </c>
    </row>
    <row r="148" spans="1:22" s="115" customFormat="1" ht="42.75" customHeight="1">
      <c r="A148" s="115">
        <v>138</v>
      </c>
      <c r="B148" s="238" t="s">
        <v>301</v>
      </c>
      <c r="C148" s="234"/>
      <c r="D148" s="123">
        <v>0</v>
      </c>
      <c r="E148" s="123"/>
      <c r="F148" s="123">
        <v>11495901309</v>
      </c>
      <c r="G148" s="123"/>
      <c r="H148" s="123">
        <v>33206799</v>
      </c>
      <c r="I148" s="123"/>
      <c r="J148" s="228">
        <f t="shared" si="7"/>
        <v>11529108108</v>
      </c>
      <c r="K148" s="228"/>
      <c r="L148" s="151">
        <f t="shared" si="8"/>
        <v>2.6695803628264226E-2</v>
      </c>
      <c r="M148" s="151"/>
      <c r="N148" s="123">
        <v>6941006600</v>
      </c>
      <c r="O148" s="123"/>
      <c r="P148" s="123">
        <v>4522683146</v>
      </c>
      <c r="Q148" s="123"/>
      <c r="R148" s="123">
        <v>-1289076425</v>
      </c>
      <c r="S148" s="123"/>
      <c r="T148" s="228">
        <f t="shared" si="6"/>
        <v>10174613321</v>
      </c>
      <c r="U148" s="225"/>
      <c r="V148" s="151">
        <f>T148/درآمدها!$J$4</f>
        <v>9.0832025101003133E-2</v>
      </c>
    </row>
    <row r="149" spans="1:22" s="115" customFormat="1" ht="42.75" customHeight="1">
      <c r="A149" s="115">
        <v>139</v>
      </c>
      <c r="B149" s="238" t="s">
        <v>280</v>
      </c>
      <c r="C149" s="234"/>
      <c r="D149" s="123">
        <v>0</v>
      </c>
      <c r="E149" s="123"/>
      <c r="F149" s="123">
        <v>-1935088691</v>
      </c>
      <c r="G149" s="123"/>
      <c r="H149" s="123">
        <v>-52281353</v>
      </c>
      <c r="I149" s="123"/>
      <c r="J149" s="228">
        <f t="shared" si="7"/>
        <v>-1987370044</v>
      </c>
      <c r="K149" s="228"/>
      <c r="L149" s="151">
        <f t="shared" si="8"/>
        <v>-4.6017818494133627E-3</v>
      </c>
      <c r="M149" s="151"/>
      <c r="N149" s="123">
        <v>1219224000</v>
      </c>
      <c r="O149" s="123"/>
      <c r="P149" s="123">
        <v>-3430062959</v>
      </c>
      <c r="Q149" s="123"/>
      <c r="R149" s="123">
        <v>-417623987</v>
      </c>
      <c r="S149" s="123"/>
      <c r="T149" s="228">
        <f t="shared" si="6"/>
        <v>-2628462946</v>
      </c>
      <c r="U149" s="225"/>
      <c r="V149" s="151">
        <f>T149/درآمدها!$J$4</f>
        <v>-2.3465128821688087E-2</v>
      </c>
    </row>
    <row r="150" spans="1:22" s="115" customFormat="1" ht="42.75" customHeight="1">
      <c r="A150" s="115">
        <v>140</v>
      </c>
      <c r="B150" s="238" t="s">
        <v>191</v>
      </c>
      <c r="C150" s="234"/>
      <c r="D150" s="123">
        <v>0</v>
      </c>
      <c r="E150" s="123"/>
      <c r="F150" s="123">
        <v>5721114102</v>
      </c>
      <c r="G150" s="123"/>
      <c r="H150" s="123">
        <v>19224303542</v>
      </c>
      <c r="I150" s="123"/>
      <c r="J150" s="228">
        <f t="shared" si="7"/>
        <v>24945417644</v>
      </c>
      <c r="K150" s="228"/>
      <c r="L150" s="151">
        <f t="shared" si="8"/>
        <v>5.7761447339293316E-2</v>
      </c>
      <c r="M150" s="151"/>
      <c r="N150" s="123">
        <v>0</v>
      </c>
      <c r="O150" s="123"/>
      <c r="P150" s="123">
        <v>6578400379</v>
      </c>
      <c r="Q150" s="123"/>
      <c r="R150" s="123">
        <v>17555369417</v>
      </c>
      <c r="S150" s="123"/>
      <c r="T150" s="228">
        <f t="shared" si="6"/>
        <v>24133769796</v>
      </c>
      <c r="U150" s="225"/>
      <c r="V150" s="151">
        <f>T150/درآمدها!$J$4</f>
        <v>0.21544987654397202</v>
      </c>
    </row>
    <row r="151" spans="1:22" s="115" customFormat="1" ht="42.75" customHeight="1">
      <c r="A151" s="115">
        <v>141</v>
      </c>
      <c r="B151" s="238" t="s">
        <v>110</v>
      </c>
      <c r="C151" s="234"/>
      <c r="D151" s="123">
        <v>0</v>
      </c>
      <c r="E151" s="123"/>
      <c r="F151" s="123">
        <v>-1857192754</v>
      </c>
      <c r="G151" s="123"/>
      <c r="H151" s="123">
        <v>-120844538</v>
      </c>
      <c r="I151" s="123"/>
      <c r="J151" s="228">
        <f t="shared" si="7"/>
        <v>-1978037292</v>
      </c>
      <c r="K151" s="228"/>
      <c r="L151" s="151">
        <f t="shared" si="8"/>
        <v>-4.5801717376536847E-3</v>
      </c>
      <c r="M151" s="151"/>
      <c r="N151" s="123">
        <v>0</v>
      </c>
      <c r="O151" s="123"/>
      <c r="P151" s="123">
        <v>-8626817663</v>
      </c>
      <c r="Q151" s="123"/>
      <c r="R151" s="123">
        <v>-1331849061</v>
      </c>
      <c r="S151" s="123"/>
      <c r="T151" s="228">
        <f t="shared" si="6"/>
        <v>-9958666724</v>
      </c>
      <c r="U151" s="225"/>
      <c r="V151" s="151">
        <f>T151/درآمدها!$J$4</f>
        <v>-8.8904200809273456E-2</v>
      </c>
    </row>
    <row r="152" spans="1:22" s="115" customFormat="1" ht="42.75" customHeight="1">
      <c r="A152" s="115">
        <v>142</v>
      </c>
      <c r="B152" s="238" t="s">
        <v>123</v>
      </c>
      <c r="C152" s="234"/>
      <c r="D152" s="123">
        <v>0</v>
      </c>
      <c r="E152" s="123"/>
      <c r="F152" s="123">
        <v>-4387979688</v>
      </c>
      <c r="G152" s="123"/>
      <c r="H152" s="123">
        <v>2428491897</v>
      </c>
      <c r="I152" s="123"/>
      <c r="J152" s="228">
        <f t="shared" si="7"/>
        <v>-1959487791</v>
      </c>
      <c r="K152" s="228"/>
      <c r="L152" s="151">
        <f t="shared" si="8"/>
        <v>-4.5372201206283673E-3</v>
      </c>
      <c r="M152" s="151"/>
      <c r="N152" s="123">
        <v>0</v>
      </c>
      <c r="O152" s="123"/>
      <c r="P152" s="123">
        <v>0</v>
      </c>
      <c r="Q152" s="123"/>
      <c r="R152" s="123">
        <v>3778182794</v>
      </c>
      <c r="S152" s="123"/>
      <c r="T152" s="228">
        <f t="shared" si="6"/>
        <v>3778182794</v>
      </c>
      <c r="U152" s="225"/>
      <c r="V152" s="151">
        <f>T152/درآمدها!$J$4</f>
        <v>3.3729045375363427E-2</v>
      </c>
    </row>
    <row r="153" spans="1:22" s="115" customFormat="1" ht="42.75" customHeight="1">
      <c r="A153" s="115">
        <v>143</v>
      </c>
      <c r="B153" s="238" t="s">
        <v>121</v>
      </c>
      <c r="C153" s="234"/>
      <c r="D153" s="123">
        <v>0</v>
      </c>
      <c r="E153" s="123"/>
      <c r="F153" s="123">
        <v>3892794306</v>
      </c>
      <c r="G153" s="123"/>
      <c r="H153" s="123">
        <v>-34823164</v>
      </c>
      <c r="I153" s="123"/>
      <c r="J153" s="228">
        <f t="shared" si="7"/>
        <v>3857971142</v>
      </c>
      <c r="K153" s="228"/>
      <c r="L153" s="151">
        <f t="shared" si="8"/>
        <v>8.9331836466063491E-3</v>
      </c>
      <c r="M153" s="151"/>
      <c r="N153" s="123">
        <v>0</v>
      </c>
      <c r="O153" s="123"/>
      <c r="P153" s="123">
        <v>2778585272</v>
      </c>
      <c r="Q153" s="123"/>
      <c r="R153" s="123">
        <v>-490064476</v>
      </c>
      <c r="S153" s="123"/>
      <c r="T153" s="228">
        <f t="shared" si="6"/>
        <v>2288520796</v>
      </c>
      <c r="U153" s="225"/>
      <c r="V153" s="151">
        <f>T153/درآمدها!$J$4</f>
        <v>2.0430356597179195E-2</v>
      </c>
    </row>
    <row r="154" spans="1:22" s="115" customFormat="1" ht="42.75" customHeight="1">
      <c r="A154" s="115">
        <v>144</v>
      </c>
      <c r="B154" s="238" t="s">
        <v>129</v>
      </c>
      <c r="C154" s="234"/>
      <c r="D154" s="123">
        <v>0</v>
      </c>
      <c r="E154" s="123"/>
      <c r="F154" s="123">
        <v>4035919085</v>
      </c>
      <c r="G154" s="123"/>
      <c r="H154" s="123">
        <v>-570292281</v>
      </c>
      <c r="I154" s="123"/>
      <c r="J154" s="228">
        <f t="shared" si="7"/>
        <v>3465626804</v>
      </c>
      <c r="K154" s="228"/>
      <c r="L154" s="151">
        <f t="shared" si="8"/>
        <v>8.0247050978935058E-3</v>
      </c>
      <c r="M154" s="151"/>
      <c r="N154" s="123">
        <v>0</v>
      </c>
      <c r="O154" s="123"/>
      <c r="P154" s="123">
        <v>344244170</v>
      </c>
      <c r="Q154" s="123"/>
      <c r="R154" s="123">
        <v>-1926494064</v>
      </c>
      <c r="S154" s="123"/>
      <c r="T154" s="228">
        <f t="shared" si="6"/>
        <v>-1582249894</v>
      </c>
      <c r="U154" s="225"/>
      <c r="V154" s="151">
        <f>T154/درآمدها!$J$4</f>
        <v>-1.4125250518487743E-2</v>
      </c>
    </row>
    <row r="155" spans="1:22" s="115" customFormat="1" ht="42.75" customHeight="1">
      <c r="A155" s="115">
        <v>145</v>
      </c>
      <c r="B155" s="238" t="s">
        <v>103</v>
      </c>
      <c r="C155" s="234"/>
      <c r="D155" s="123">
        <v>0</v>
      </c>
      <c r="E155" s="123"/>
      <c r="F155" s="123">
        <v>7564220666</v>
      </c>
      <c r="G155" s="123"/>
      <c r="H155" s="123">
        <v>-400375849</v>
      </c>
      <c r="I155" s="123"/>
      <c r="J155" s="228">
        <f t="shared" si="7"/>
        <v>7163844817</v>
      </c>
      <c r="K155" s="228"/>
      <c r="L155" s="151">
        <f t="shared" si="8"/>
        <v>1.6587978243112027E-2</v>
      </c>
      <c r="M155" s="151"/>
      <c r="N155" s="123">
        <v>2098601306</v>
      </c>
      <c r="O155" s="123"/>
      <c r="P155" s="123">
        <v>-16768182740</v>
      </c>
      <c r="Q155" s="123"/>
      <c r="R155" s="123">
        <v>-5556966253</v>
      </c>
      <c r="S155" s="123"/>
      <c r="T155" s="228">
        <f t="shared" si="6"/>
        <v>-20226547687</v>
      </c>
      <c r="U155" s="225"/>
      <c r="V155" s="151">
        <f>T155/درآمدها!$J$4</f>
        <v>-0.1805688559603808</v>
      </c>
    </row>
    <row r="156" spans="1:22" s="115" customFormat="1" ht="42.75" customHeight="1">
      <c r="A156" s="115">
        <v>146</v>
      </c>
      <c r="B156" s="238" t="s">
        <v>390</v>
      </c>
      <c r="C156" s="234"/>
      <c r="D156" s="123">
        <v>0</v>
      </c>
      <c r="E156" s="123"/>
      <c r="F156" s="123">
        <v>4745987062</v>
      </c>
      <c r="G156" s="123"/>
      <c r="H156" s="123">
        <v>757260</v>
      </c>
      <c r="I156" s="123"/>
      <c r="J156" s="228">
        <f t="shared" si="7"/>
        <v>4746744322</v>
      </c>
      <c r="K156" s="228"/>
      <c r="L156" s="151">
        <f t="shared" si="8"/>
        <v>1.099114980158448E-2</v>
      </c>
      <c r="M156" s="151"/>
      <c r="N156" s="123">
        <v>0</v>
      </c>
      <c r="O156" s="123"/>
      <c r="P156" s="123">
        <v>5137604435</v>
      </c>
      <c r="Q156" s="123"/>
      <c r="R156" s="123">
        <v>106611072</v>
      </c>
      <c r="S156" s="123"/>
      <c r="T156" s="228">
        <f t="shared" si="6"/>
        <v>5244215507</v>
      </c>
      <c r="U156" s="225"/>
      <c r="V156" s="151">
        <f>T156/درآمدها!$J$4</f>
        <v>4.6816787974019738E-2</v>
      </c>
    </row>
    <row r="157" spans="1:22" s="115" customFormat="1" ht="42.75" customHeight="1">
      <c r="A157" s="115">
        <v>147</v>
      </c>
      <c r="B157" s="238" t="s">
        <v>172</v>
      </c>
      <c r="C157" s="234"/>
      <c r="D157" s="123">
        <v>0</v>
      </c>
      <c r="E157" s="123"/>
      <c r="F157" s="123">
        <v>4707205203</v>
      </c>
      <c r="G157" s="123"/>
      <c r="H157" s="123">
        <v>-356821790</v>
      </c>
      <c r="I157" s="123"/>
      <c r="J157" s="228">
        <f t="shared" si="7"/>
        <v>4350383413</v>
      </c>
      <c r="K157" s="228"/>
      <c r="L157" s="151">
        <f t="shared" si="8"/>
        <v>1.0073370829138027E-2</v>
      </c>
      <c r="M157" s="151"/>
      <c r="N157" s="123">
        <v>332865050</v>
      </c>
      <c r="O157" s="123"/>
      <c r="P157" s="123">
        <v>-13798099225</v>
      </c>
      <c r="Q157" s="123"/>
      <c r="R157" s="123">
        <v>-10254306000</v>
      </c>
      <c r="S157" s="123"/>
      <c r="T157" s="228">
        <f t="shared" si="6"/>
        <v>-23719540175</v>
      </c>
      <c r="U157" s="225"/>
      <c r="V157" s="151">
        <f>T157/درآمدها!$J$4</f>
        <v>-0.21175191632227064</v>
      </c>
    </row>
    <row r="158" spans="1:22" s="115" customFormat="1" ht="42.75" customHeight="1">
      <c r="A158" s="115">
        <v>148</v>
      </c>
      <c r="B158" s="238" t="s">
        <v>304</v>
      </c>
      <c r="C158" s="234"/>
      <c r="D158" s="123">
        <v>0</v>
      </c>
      <c r="E158" s="123"/>
      <c r="F158" s="123">
        <v>-1731549595</v>
      </c>
      <c r="G158" s="123"/>
      <c r="H158" s="123">
        <v>-190966878</v>
      </c>
      <c r="I158" s="123"/>
      <c r="J158" s="228">
        <f t="shared" si="7"/>
        <v>-1922516473</v>
      </c>
      <c r="K158" s="228"/>
      <c r="L158" s="151">
        <f t="shared" si="8"/>
        <v>-4.4516125405831041E-3</v>
      </c>
      <c r="M158" s="151"/>
      <c r="N158" s="123">
        <v>0</v>
      </c>
      <c r="O158" s="123"/>
      <c r="P158" s="123">
        <v>-9078629175</v>
      </c>
      <c r="Q158" s="123"/>
      <c r="R158" s="123">
        <v>-2573573537</v>
      </c>
      <c r="S158" s="123"/>
      <c r="T158" s="228">
        <f t="shared" si="6"/>
        <v>-11652202712</v>
      </c>
      <c r="U158" s="225"/>
      <c r="V158" s="151">
        <f>T158/درآمدها!$J$4</f>
        <v>-0.10402293785788194</v>
      </c>
    </row>
    <row r="159" spans="1:22" s="115" customFormat="1" ht="42.75" customHeight="1">
      <c r="A159" s="115">
        <v>149</v>
      </c>
      <c r="B159" s="238" t="s">
        <v>408</v>
      </c>
      <c r="C159" s="234"/>
      <c r="D159" s="123">
        <v>0</v>
      </c>
      <c r="E159" s="123"/>
      <c r="F159" s="123">
        <v>69094684</v>
      </c>
      <c r="G159" s="123"/>
      <c r="H159" s="123">
        <v>0</v>
      </c>
      <c r="I159" s="123"/>
      <c r="J159" s="228">
        <f t="shared" si="7"/>
        <v>69094684</v>
      </c>
      <c r="K159" s="228"/>
      <c r="L159" s="151">
        <f t="shared" si="8"/>
        <v>1.599896625603721E-4</v>
      </c>
      <c r="M159" s="151"/>
      <c r="N159" s="123">
        <v>97739187</v>
      </c>
      <c r="O159" s="123"/>
      <c r="P159" s="123">
        <v>83162939</v>
      </c>
      <c r="Q159" s="123"/>
      <c r="R159" s="123">
        <v>-15121382</v>
      </c>
      <c r="S159" s="123"/>
      <c r="T159" s="228">
        <f t="shared" si="6"/>
        <v>165780744</v>
      </c>
      <c r="U159" s="225"/>
      <c r="V159" s="151">
        <f>T159/درآمدها!$J$4</f>
        <v>1.4799776881143426E-3</v>
      </c>
    </row>
    <row r="160" spans="1:22" s="115" customFormat="1" ht="49.5" customHeight="1">
      <c r="A160" s="115">
        <v>150</v>
      </c>
      <c r="B160" s="238" t="s">
        <v>411</v>
      </c>
      <c r="C160" s="234"/>
      <c r="D160" s="123">
        <v>0</v>
      </c>
      <c r="E160" s="123"/>
      <c r="F160" s="123">
        <v>-3129249039</v>
      </c>
      <c r="G160" s="123"/>
      <c r="H160" s="123">
        <v>36854887</v>
      </c>
      <c r="I160" s="123"/>
      <c r="J160" s="228">
        <f t="shared" si="7"/>
        <v>-3092394152</v>
      </c>
      <c r="K160" s="228"/>
      <c r="L160" s="151">
        <f t="shared" si="8"/>
        <v>-7.1604799130733131E-3</v>
      </c>
      <c r="M160" s="151"/>
      <c r="N160" s="123">
        <v>0</v>
      </c>
      <c r="O160" s="123">
        <v>22708105272</v>
      </c>
      <c r="P160" s="123">
        <v>2000228429</v>
      </c>
      <c r="Q160" s="123"/>
      <c r="R160" s="123">
        <v>1397805520</v>
      </c>
      <c r="S160" s="123"/>
      <c r="T160" s="228">
        <f t="shared" si="6"/>
        <v>3398033949</v>
      </c>
      <c r="U160" s="225"/>
      <c r="V160" s="151">
        <f>T160/درآمدها!$J$4</f>
        <v>3.033533513382634E-2</v>
      </c>
    </row>
    <row r="161" spans="1:22" s="115" customFormat="1" ht="42.75" customHeight="1">
      <c r="A161" s="115">
        <v>151</v>
      </c>
      <c r="B161" s="238" t="s">
        <v>204</v>
      </c>
      <c r="C161" s="234"/>
      <c r="D161" s="123">
        <v>0</v>
      </c>
      <c r="E161" s="123"/>
      <c r="F161" s="123">
        <v>3545996016</v>
      </c>
      <c r="G161" s="123"/>
      <c r="H161" s="123">
        <v>-200795208</v>
      </c>
      <c r="I161" s="123"/>
      <c r="J161" s="228">
        <f t="shared" si="7"/>
        <v>3345200808</v>
      </c>
      <c r="K161" s="228"/>
      <c r="L161" s="151">
        <f t="shared" si="8"/>
        <v>7.7458570976112161E-3</v>
      </c>
      <c r="M161" s="151"/>
      <c r="N161" s="123">
        <v>1713193760</v>
      </c>
      <c r="O161" s="123"/>
      <c r="P161" s="123">
        <v>-7863804850</v>
      </c>
      <c r="Q161" s="123"/>
      <c r="R161" s="123">
        <v>-13630690946</v>
      </c>
      <c r="S161" s="123"/>
      <c r="T161" s="228">
        <f t="shared" si="6"/>
        <v>-19781302036</v>
      </c>
      <c r="U161" s="225"/>
      <c r="V161" s="151">
        <f>T161/درآمدها!$J$4</f>
        <v>-0.17659400572560358</v>
      </c>
    </row>
    <row r="162" spans="1:22" s="115" customFormat="1" ht="42.75" customHeight="1">
      <c r="A162" s="115">
        <v>152</v>
      </c>
      <c r="B162" s="238" t="s">
        <v>181</v>
      </c>
      <c r="C162" s="234"/>
      <c r="D162" s="123">
        <v>0</v>
      </c>
      <c r="E162" s="123"/>
      <c r="F162" s="123">
        <v>16192545624</v>
      </c>
      <c r="G162" s="123"/>
      <c r="H162" s="123">
        <v>-3736594</v>
      </c>
      <c r="I162" s="123"/>
      <c r="J162" s="228">
        <f t="shared" si="7"/>
        <v>16188809030</v>
      </c>
      <c r="K162" s="228"/>
      <c r="L162" s="151">
        <f t="shared" si="8"/>
        <v>3.7485403275945295E-2</v>
      </c>
      <c r="M162" s="151"/>
      <c r="N162" s="123">
        <v>16235003070</v>
      </c>
      <c r="O162" s="123">
        <v>1270109496</v>
      </c>
      <c r="P162" s="123">
        <v>-29704354470</v>
      </c>
      <c r="Q162" s="123"/>
      <c r="R162" s="123">
        <v>-7511803013</v>
      </c>
      <c r="S162" s="123"/>
      <c r="T162" s="228">
        <f t="shared" si="6"/>
        <v>-20981154413</v>
      </c>
      <c r="U162" s="225"/>
      <c r="V162" s="151">
        <f>T162/درآمدها!$J$4</f>
        <v>-0.18730547138889531</v>
      </c>
    </row>
    <row r="163" spans="1:22" s="115" customFormat="1" ht="42.75" customHeight="1">
      <c r="A163" s="115">
        <v>153</v>
      </c>
      <c r="B163" s="238" t="s">
        <v>92</v>
      </c>
      <c r="C163" s="234"/>
      <c r="D163" s="123">
        <v>0</v>
      </c>
      <c r="E163" s="123"/>
      <c r="F163" s="123">
        <v>1070545779</v>
      </c>
      <c r="G163" s="123"/>
      <c r="H163" s="123">
        <v>-262773916</v>
      </c>
      <c r="I163" s="123"/>
      <c r="J163" s="228">
        <f t="shared" si="7"/>
        <v>807771863</v>
      </c>
      <c r="K163" s="228"/>
      <c r="L163" s="151">
        <f t="shared" si="8"/>
        <v>1.8704065248656919E-3</v>
      </c>
      <c r="M163" s="151"/>
      <c r="N163" s="123">
        <v>4153430160</v>
      </c>
      <c r="O163" s="123">
        <v>1205793100</v>
      </c>
      <c r="P163" s="123">
        <v>-11406403610</v>
      </c>
      <c r="Q163" s="123"/>
      <c r="R163" s="123">
        <v>-5767029465</v>
      </c>
      <c r="S163" s="123"/>
      <c r="T163" s="228">
        <f t="shared" si="6"/>
        <v>-13020002915</v>
      </c>
      <c r="U163" s="225"/>
      <c r="V163" s="151">
        <f>T163/درآمدها!$J$4</f>
        <v>-0.11623372744293935</v>
      </c>
    </row>
    <row r="164" spans="1:22" s="115" customFormat="1" ht="42.75" customHeight="1">
      <c r="A164" s="115">
        <v>154</v>
      </c>
      <c r="B164" s="238" t="s">
        <v>265</v>
      </c>
      <c r="C164" s="234"/>
      <c r="D164" s="123">
        <v>0</v>
      </c>
      <c r="E164" s="123"/>
      <c r="F164" s="123">
        <v>-4683126255</v>
      </c>
      <c r="G164" s="123"/>
      <c r="H164" s="123">
        <v>5446655891</v>
      </c>
      <c r="I164" s="123"/>
      <c r="J164" s="228">
        <f t="shared" si="7"/>
        <v>763529636</v>
      </c>
      <c r="K164" s="228"/>
      <c r="L164" s="151">
        <f t="shared" si="8"/>
        <v>1.7679630580332887E-3</v>
      </c>
      <c r="M164" s="151"/>
      <c r="N164" s="123">
        <v>0</v>
      </c>
      <c r="O164" s="123"/>
      <c r="P164" s="123">
        <v>8314980478</v>
      </c>
      <c r="Q164" s="123"/>
      <c r="R164" s="123">
        <v>58736962939</v>
      </c>
      <c r="S164" s="123"/>
      <c r="T164" s="228">
        <f t="shared" si="6"/>
        <v>67051943417</v>
      </c>
      <c r="U164" s="225"/>
      <c r="V164" s="151">
        <f>T164/درآمدها!$J$4</f>
        <v>0.59859412985784033</v>
      </c>
    </row>
    <row r="165" spans="1:22" s="115" customFormat="1" ht="42.75" customHeight="1">
      <c r="A165" s="115">
        <v>155</v>
      </c>
      <c r="B165" s="238" t="s">
        <v>421</v>
      </c>
      <c r="C165" s="234"/>
      <c r="D165" s="123">
        <v>0</v>
      </c>
      <c r="E165" s="123"/>
      <c r="F165" s="123">
        <v>0</v>
      </c>
      <c r="G165" s="123"/>
      <c r="H165" s="123">
        <v>0</v>
      </c>
      <c r="I165" s="123"/>
      <c r="J165" s="228">
        <f t="shared" si="7"/>
        <v>0</v>
      </c>
      <c r="K165" s="228"/>
      <c r="L165" s="151">
        <f t="shared" si="8"/>
        <v>0</v>
      </c>
      <c r="M165" s="151"/>
      <c r="N165" s="123">
        <v>0</v>
      </c>
      <c r="O165" s="123">
        <v>1025393390</v>
      </c>
      <c r="P165" s="123">
        <v>0</v>
      </c>
      <c r="Q165" s="123"/>
      <c r="R165" s="123">
        <v>224866643</v>
      </c>
      <c r="S165" s="123"/>
      <c r="T165" s="228">
        <f t="shared" si="6"/>
        <v>224866643</v>
      </c>
      <c r="U165" s="225"/>
      <c r="V165" s="151">
        <f>T165/درآمدها!$J$4</f>
        <v>2.0074563933744514E-3</v>
      </c>
    </row>
    <row r="166" spans="1:22" s="115" customFormat="1" ht="42.75" customHeight="1">
      <c r="A166" s="115">
        <v>156</v>
      </c>
      <c r="B166" s="238" t="s">
        <v>210</v>
      </c>
      <c r="C166" s="234"/>
      <c r="D166" s="123">
        <v>0</v>
      </c>
      <c r="E166" s="123"/>
      <c r="F166" s="123">
        <v>15259246871</v>
      </c>
      <c r="G166" s="123"/>
      <c r="H166" s="123">
        <v>2992696596</v>
      </c>
      <c r="I166" s="123"/>
      <c r="J166" s="228">
        <f t="shared" si="7"/>
        <v>18251943467</v>
      </c>
      <c r="K166" s="228"/>
      <c r="L166" s="151">
        <f t="shared" si="8"/>
        <v>4.2262618588085853E-2</v>
      </c>
      <c r="M166" s="151"/>
      <c r="N166" s="123">
        <v>8072859900</v>
      </c>
      <c r="O166" s="123">
        <v>1941183900</v>
      </c>
      <c r="P166" s="123">
        <v>16203052119</v>
      </c>
      <c r="Q166" s="123"/>
      <c r="R166" s="123">
        <v>3150053109</v>
      </c>
      <c r="S166" s="123"/>
      <c r="T166" s="228">
        <f t="shared" si="6"/>
        <v>27425965128</v>
      </c>
      <c r="U166" s="225"/>
      <c r="V166" s="151">
        <f>T166/درآمدها!$J$4</f>
        <v>0.24484035651596558</v>
      </c>
    </row>
    <row r="167" spans="1:22" s="115" customFormat="1" ht="42.75" customHeight="1">
      <c r="A167" s="115">
        <v>157</v>
      </c>
      <c r="B167" s="238" t="s">
        <v>450</v>
      </c>
      <c r="C167" s="234"/>
      <c r="D167" s="123">
        <v>0</v>
      </c>
      <c r="E167" s="123"/>
      <c r="F167" s="123">
        <v>1909119599</v>
      </c>
      <c r="G167" s="123"/>
      <c r="H167" s="123">
        <v>0</v>
      </c>
      <c r="I167" s="123"/>
      <c r="J167" s="228">
        <f t="shared" si="7"/>
        <v>1909119599</v>
      </c>
      <c r="K167" s="228"/>
      <c r="L167" s="151">
        <f t="shared" si="8"/>
        <v>4.4205919001149624E-3</v>
      </c>
      <c r="M167" s="151"/>
      <c r="N167" s="123">
        <v>0</v>
      </c>
      <c r="O167" s="123">
        <v>277960249</v>
      </c>
      <c r="P167" s="123">
        <v>1909119599</v>
      </c>
      <c r="Q167" s="123"/>
      <c r="R167" s="123">
        <v>0</v>
      </c>
      <c r="S167" s="123"/>
      <c r="T167" s="228">
        <f t="shared" si="6"/>
        <v>1909119599</v>
      </c>
      <c r="U167" s="225"/>
      <c r="V167" s="151">
        <f>T167/درآمدها!$J$4</f>
        <v>1.7043320848299494E-2</v>
      </c>
    </row>
    <row r="168" spans="1:22" s="115" customFormat="1" ht="42.75" customHeight="1">
      <c r="A168" s="115">
        <v>158</v>
      </c>
      <c r="B168" s="238" t="s">
        <v>203</v>
      </c>
      <c r="C168" s="234"/>
      <c r="D168" s="123">
        <v>0</v>
      </c>
      <c r="E168" s="123"/>
      <c r="F168" s="123">
        <v>3896299460</v>
      </c>
      <c r="G168" s="123"/>
      <c r="H168" s="123">
        <v>-102797</v>
      </c>
      <c r="I168" s="123"/>
      <c r="J168" s="228">
        <f t="shared" si="7"/>
        <v>3896196663</v>
      </c>
      <c r="K168" s="228"/>
      <c r="L168" s="151">
        <f t="shared" si="8"/>
        <v>9.021695350429822E-3</v>
      </c>
      <c r="M168" s="151"/>
      <c r="N168" s="123">
        <v>0</v>
      </c>
      <c r="O168" s="123">
        <v>100856800</v>
      </c>
      <c r="P168" s="123">
        <v>3412420136</v>
      </c>
      <c r="Q168" s="123"/>
      <c r="R168" s="123">
        <v>-2056331014</v>
      </c>
      <c r="S168" s="123"/>
      <c r="T168" s="228">
        <f t="shared" si="6"/>
        <v>1356089122</v>
      </c>
      <c r="U168" s="225"/>
      <c r="V168" s="151">
        <f>T168/درآمدها!$J$4</f>
        <v>1.210624102190402E-2</v>
      </c>
    </row>
    <row r="169" spans="1:22" s="115" customFormat="1" ht="42.75" customHeight="1">
      <c r="A169" s="115">
        <v>159</v>
      </c>
      <c r="B169" s="238" t="s">
        <v>104</v>
      </c>
      <c r="C169" s="234"/>
      <c r="D169" s="123">
        <v>0</v>
      </c>
      <c r="E169" s="123"/>
      <c r="F169" s="123">
        <v>6770900711</v>
      </c>
      <c r="G169" s="123"/>
      <c r="H169" s="123">
        <v>-273047223</v>
      </c>
      <c r="I169" s="123"/>
      <c r="J169" s="228">
        <f t="shared" si="7"/>
        <v>6497853488</v>
      </c>
      <c r="K169" s="228"/>
      <c r="L169" s="151">
        <f t="shared" si="8"/>
        <v>1.5045866436148067E-2</v>
      </c>
      <c r="M169" s="151"/>
      <c r="N169" s="123">
        <v>17784211200</v>
      </c>
      <c r="O169" s="123">
        <v>427393258</v>
      </c>
      <c r="P169" s="123">
        <v>-18312800590</v>
      </c>
      <c r="Q169" s="123"/>
      <c r="R169" s="123">
        <v>-6241580921</v>
      </c>
      <c r="S169" s="123"/>
      <c r="T169" s="228">
        <f t="shared" si="6"/>
        <v>-6770170311</v>
      </c>
      <c r="U169" s="225"/>
      <c r="V169" s="151">
        <f>T169/درآمدها!$J$4</f>
        <v>-6.0439474231181761E-2</v>
      </c>
    </row>
    <row r="170" spans="1:22" s="115" customFormat="1" ht="42.75" customHeight="1">
      <c r="A170" s="115">
        <v>160</v>
      </c>
      <c r="B170" s="238" t="s">
        <v>144</v>
      </c>
      <c r="C170" s="234"/>
      <c r="D170" s="123">
        <v>171161766</v>
      </c>
      <c r="E170" s="123"/>
      <c r="F170" s="123">
        <v>-1491720047</v>
      </c>
      <c r="G170" s="123"/>
      <c r="H170" s="123">
        <v>-326086348</v>
      </c>
      <c r="I170" s="123"/>
      <c r="J170" s="228">
        <f t="shared" si="7"/>
        <v>-1646644629</v>
      </c>
      <c r="K170" s="228"/>
      <c r="L170" s="151">
        <f t="shared" si="8"/>
        <v>-3.8128276055298133E-3</v>
      </c>
      <c r="M170" s="151"/>
      <c r="N170" s="123">
        <v>171161766</v>
      </c>
      <c r="O170" s="123">
        <v>503625231</v>
      </c>
      <c r="P170" s="123">
        <v>-18041314092</v>
      </c>
      <c r="Q170" s="123"/>
      <c r="R170" s="123">
        <v>-4195280747</v>
      </c>
      <c r="S170" s="123"/>
      <c r="T170" s="228">
        <f t="shared" si="6"/>
        <v>-22065433073</v>
      </c>
      <c r="U170" s="225"/>
      <c r="V170" s="151">
        <f>T170/درآمدها!$J$4</f>
        <v>-0.19698517354114597</v>
      </c>
    </row>
    <row r="171" spans="1:22" s="115" customFormat="1" ht="42.75" customHeight="1">
      <c r="A171" s="115">
        <v>161</v>
      </c>
      <c r="B171" s="238" t="s">
        <v>249</v>
      </c>
      <c r="C171" s="234"/>
      <c r="D171" s="123">
        <v>0</v>
      </c>
      <c r="E171" s="123"/>
      <c r="F171" s="123">
        <v>343565767</v>
      </c>
      <c r="G171" s="123"/>
      <c r="H171" s="123">
        <v>-74396776</v>
      </c>
      <c r="I171" s="123"/>
      <c r="J171" s="228">
        <f t="shared" si="7"/>
        <v>269168991</v>
      </c>
      <c r="K171" s="228"/>
      <c r="L171" s="151">
        <f t="shared" si="8"/>
        <v>6.2326438951230804E-4</v>
      </c>
      <c r="M171" s="151"/>
      <c r="N171" s="123">
        <v>0</v>
      </c>
      <c r="O171" s="123"/>
      <c r="P171" s="123">
        <v>-3392153053</v>
      </c>
      <c r="Q171" s="123"/>
      <c r="R171" s="123">
        <v>-6705457381</v>
      </c>
      <c r="S171" s="123"/>
      <c r="T171" s="228">
        <f t="shared" si="6"/>
        <v>-10097610434</v>
      </c>
      <c r="U171" s="225"/>
      <c r="V171" s="151">
        <f>T171/درآمدها!$J$4</f>
        <v>-9.0144595717284171E-2</v>
      </c>
    </row>
    <row r="172" spans="1:22" s="115" customFormat="1" ht="42.75" customHeight="1">
      <c r="A172" s="115">
        <v>162</v>
      </c>
      <c r="B172" s="238" t="s">
        <v>193</v>
      </c>
      <c r="C172" s="234"/>
      <c r="D172" s="123">
        <v>8085406536</v>
      </c>
      <c r="E172" s="123"/>
      <c r="F172" s="123">
        <v>-3994769121</v>
      </c>
      <c r="G172" s="123"/>
      <c r="H172" s="123">
        <v>41545709</v>
      </c>
      <c r="I172" s="123"/>
      <c r="J172" s="228">
        <f t="shared" si="7"/>
        <v>4132183124</v>
      </c>
      <c r="K172" s="228"/>
      <c r="L172" s="151">
        <f t="shared" si="8"/>
        <v>9.5681251490552337E-3</v>
      </c>
      <c r="M172" s="151"/>
      <c r="N172" s="123">
        <v>8085406536</v>
      </c>
      <c r="O172" s="123">
        <v>601262220</v>
      </c>
      <c r="P172" s="123">
        <v>-758979290</v>
      </c>
      <c r="Q172" s="123"/>
      <c r="R172" s="123">
        <v>4279088769</v>
      </c>
      <c r="S172" s="123"/>
      <c r="T172" s="228">
        <f t="shared" si="6"/>
        <v>11605516015</v>
      </c>
      <c r="U172" s="225"/>
      <c r="V172" s="151">
        <f>T172/درآمدها!$J$4</f>
        <v>0.10360615079187772</v>
      </c>
    </row>
    <row r="173" spans="1:22" s="115" customFormat="1" ht="42.75" customHeight="1">
      <c r="A173" s="115">
        <v>163</v>
      </c>
      <c r="B173" s="238" t="s">
        <v>223</v>
      </c>
      <c r="C173" s="234"/>
      <c r="D173" s="123">
        <v>0</v>
      </c>
      <c r="E173" s="123"/>
      <c r="F173" s="123">
        <v>976050639</v>
      </c>
      <c r="G173" s="123"/>
      <c r="H173" s="123">
        <v>-129024238</v>
      </c>
      <c r="I173" s="123"/>
      <c r="J173" s="228">
        <f t="shared" si="7"/>
        <v>847026401</v>
      </c>
      <c r="K173" s="228"/>
      <c r="L173" s="151">
        <f t="shared" si="8"/>
        <v>1.9613009312802769E-3</v>
      </c>
      <c r="M173" s="151"/>
      <c r="N173" s="123">
        <v>1052161800</v>
      </c>
      <c r="O173" s="123"/>
      <c r="P173" s="123">
        <v>-5908186581</v>
      </c>
      <c r="Q173" s="123"/>
      <c r="R173" s="123">
        <v>-1287319557</v>
      </c>
      <c r="S173" s="123"/>
      <c r="T173" s="228">
        <f t="shared" si="6"/>
        <v>-6143344338</v>
      </c>
      <c r="U173" s="225"/>
      <c r="V173" s="151">
        <f>T173/درآمدها!$J$4</f>
        <v>-5.4843598425662617E-2</v>
      </c>
    </row>
    <row r="174" spans="1:22" s="115" customFormat="1" ht="42.75" customHeight="1">
      <c r="A174" s="115">
        <v>164</v>
      </c>
      <c r="B174" s="238" t="s">
        <v>145</v>
      </c>
      <c r="C174" s="234"/>
      <c r="D174" s="123">
        <v>0</v>
      </c>
      <c r="E174" s="123"/>
      <c r="F174" s="123">
        <v>0</v>
      </c>
      <c r="G174" s="123"/>
      <c r="H174" s="123">
        <v>0</v>
      </c>
      <c r="I174" s="123"/>
      <c r="J174" s="228">
        <f t="shared" si="7"/>
        <v>0</v>
      </c>
      <c r="K174" s="228"/>
      <c r="L174" s="151">
        <f t="shared" si="8"/>
        <v>0</v>
      </c>
      <c r="M174" s="151"/>
      <c r="N174" s="123">
        <v>0</v>
      </c>
      <c r="O174" s="123"/>
      <c r="P174" s="123">
        <v>0</v>
      </c>
      <c r="Q174" s="123"/>
      <c r="R174" s="123">
        <v>-66223110</v>
      </c>
      <c r="S174" s="123"/>
      <c r="T174" s="228">
        <f t="shared" si="6"/>
        <v>-66223110</v>
      </c>
      <c r="U174" s="225"/>
      <c r="V174" s="151">
        <f>T174/درآمدها!$J$4</f>
        <v>-5.9119486903461962E-4</v>
      </c>
    </row>
    <row r="175" spans="1:22" s="115" customFormat="1" ht="42.75" customHeight="1">
      <c r="A175" s="115">
        <v>165</v>
      </c>
      <c r="B175" s="238" t="s">
        <v>389</v>
      </c>
      <c r="C175" s="234"/>
      <c r="D175" s="123">
        <v>0</v>
      </c>
      <c r="E175" s="123"/>
      <c r="F175" s="123">
        <v>1565642808</v>
      </c>
      <c r="G175" s="123"/>
      <c r="H175" s="123">
        <v>2155904084</v>
      </c>
      <c r="I175" s="123"/>
      <c r="J175" s="228">
        <f t="shared" si="7"/>
        <v>3721546892</v>
      </c>
      <c r="K175" s="228"/>
      <c r="L175" s="151">
        <f t="shared" si="8"/>
        <v>8.6172914757621805E-3</v>
      </c>
      <c r="M175" s="151"/>
      <c r="N175" s="123">
        <v>0</v>
      </c>
      <c r="O175" s="123"/>
      <c r="P175" s="123">
        <v>5280819618</v>
      </c>
      <c r="Q175" s="123"/>
      <c r="R175" s="123">
        <v>2254507679</v>
      </c>
      <c r="S175" s="123"/>
      <c r="T175" s="228">
        <f t="shared" si="6"/>
        <v>7535327297</v>
      </c>
      <c r="U175" s="225"/>
      <c r="V175" s="151">
        <f>T175/درآمدها!$J$4</f>
        <v>6.7270275202763949E-2</v>
      </c>
    </row>
    <row r="176" spans="1:22" s="115" customFormat="1" ht="42.75" customHeight="1">
      <c r="A176" s="115">
        <v>166</v>
      </c>
      <c r="B176" s="238" t="s">
        <v>108</v>
      </c>
      <c r="C176" s="234"/>
      <c r="D176" s="123">
        <v>0</v>
      </c>
      <c r="E176" s="123"/>
      <c r="F176" s="123">
        <v>3615610886</v>
      </c>
      <c r="G176" s="123"/>
      <c r="H176" s="123">
        <v>45427384</v>
      </c>
      <c r="I176" s="123"/>
      <c r="J176" s="228">
        <f t="shared" si="7"/>
        <v>3661038270</v>
      </c>
      <c r="K176" s="228"/>
      <c r="L176" s="151">
        <f t="shared" si="8"/>
        <v>8.4771829543052613E-3</v>
      </c>
      <c r="M176" s="151"/>
      <c r="N176" s="123">
        <v>0</v>
      </c>
      <c r="O176" s="123">
        <v>327200276</v>
      </c>
      <c r="P176" s="123">
        <v>7265044941</v>
      </c>
      <c r="Q176" s="123"/>
      <c r="R176" s="123">
        <v>652861606</v>
      </c>
      <c r="S176" s="123"/>
      <c r="T176" s="228">
        <f t="shared" si="6"/>
        <v>7917906547</v>
      </c>
      <c r="U176" s="225"/>
      <c r="V176" s="151">
        <f>T176/درآمدها!$J$4</f>
        <v>7.0685682446536002E-2</v>
      </c>
    </row>
    <row r="177" spans="1:22" s="115" customFormat="1" ht="42.75" customHeight="1">
      <c r="A177" s="115">
        <v>167</v>
      </c>
      <c r="B177" s="238" t="s">
        <v>289</v>
      </c>
      <c r="C177" s="234"/>
      <c r="D177" s="123">
        <v>0</v>
      </c>
      <c r="E177" s="123"/>
      <c r="F177" s="123">
        <v>182882315</v>
      </c>
      <c r="G177" s="123"/>
      <c r="H177" s="123">
        <v>-18905632</v>
      </c>
      <c r="I177" s="123"/>
      <c r="J177" s="228">
        <f t="shared" si="7"/>
        <v>163976683</v>
      </c>
      <c r="K177" s="228"/>
      <c r="L177" s="151">
        <f t="shared" si="8"/>
        <v>3.7969019701919622E-4</v>
      </c>
      <c r="M177" s="151"/>
      <c r="N177" s="123">
        <v>0</v>
      </c>
      <c r="O177" s="123"/>
      <c r="P177" s="123">
        <v>228259361</v>
      </c>
      <c r="Q177" s="123"/>
      <c r="R177" s="123">
        <v>99833404</v>
      </c>
      <c r="S177" s="123"/>
      <c r="T177" s="228">
        <f t="shared" si="6"/>
        <v>328092765</v>
      </c>
      <c r="U177" s="225"/>
      <c r="V177" s="151">
        <f>T177/درآمدها!$J$4</f>
        <v>2.9289889773431244E-3</v>
      </c>
    </row>
    <row r="178" spans="1:22" s="115" customFormat="1" ht="42.75" customHeight="1">
      <c r="A178" s="115">
        <v>168</v>
      </c>
      <c r="B178" s="238" t="s">
        <v>167</v>
      </c>
      <c r="C178" s="234"/>
      <c r="D178" s="123">
        <v>0</v>
      </c>
      <c r="E178" s="123"/>
      <c r="F178" s="123">
        <v>0</v>
      </c>
      <c r="G178" s="123"/>
      <c r="H178" s="123">
        <v>0</v>
      </c>
      <c r="I178" s="123"/>
      <c r="J178" s="228">
        <f t="shared" si="7"/>
        <v>0</v>
      </c>
      <c r="K178" s="228"/>
      <c r="L178" s="151">
        <f t="shared" si="8"/>
        <v>0</v>
      </c>
      <c r="M178" s="151"/>
      <c r="N178" s="123">
        <v>100856800</v>
      </c>
      <c r="O178" s="123">
        <v>4985121100</v>
      </c>
      <c r="P178" s="123">
        <v>0</v>
      </c>
      <c r="Q178" s="123"/>
      <c r="R178" s="123">
        <v>-1637875825</v>
      </c>
      <c r="S178" s="123"/>
      <c r="T178" s="228">
        <f t="shared" si="6"/>
        <v>-1537019025</v>
      </c>
      <c r="U178" s="225"/>
      <c r="V178" s="151">
        <f>T178/درآمدها!$J$4</f>
        <v>-1.3721460094347635E-2</v>
      </c>
    </row>
    <row r="179" spans="1:22" s="115" customFormat="1" ht="42.75" customHeight="1">
      <c r="A179" s="115">
        <v>169</v>
      </c>
      <c r="B179" s="238" t="s">
        <v>404</v>
      </c>
      <c r="C179" s="234"/>
      <c r="D179" s="123">
        <v>0</v>
      </c>
      <c r="E179" s="123"/>
      <c r="F179" s="123">
        <v>-641056653</v>
      </c>
      <c r="G179" s="123"/>
      <c r="H179" s="123">
        <v>532411968</v>
      </c>
      <c r="I179" s="123"/>
      <c r="J179" s="228">
        <f t="shared" si="7"/>
        <v>-108644685</v>
      </c>
      <c r="K179" s="228"/>
      <c r="L179" s="151">
        <f t="shared" si="8"/>
        <v>-2.5156821749308412E-4</v>
      </c>
      <c r="M179" s="151"/>
      <c r="N179" s="123">
        <v>0</v>
      </c>
      <c r="O179" s="123">
        <v>646698400</v>
      </c>
      <c r="P179" s="123">
        <v>0</v>
      </c>
      <c r="Q179" s="123"/>
      <c r="R179" s="123">
        <v>1861860017</v>
      </c>
      <c r="S179" s="123"/>
      <c r="T179" s="228">
        <f t="shared" si="6"/>
        <v>1861860017</v>
      </c>
      <c r="U179" s="225"/>
      <c r="V179" s="151">
        <f>T179/درآمدها!$J$4</f>
        <v>1.6621419454796213E-2</v>
      </c>
    </row>
    <row r="180" spans="1:22" s="115" customFormat="1" ht="42.75" customHeight="1">
      <c r="A180" s="115">
        <v>170</v>
      </c>
      <c r="B180" s="238" t="s">
        <v>348</v>
      </c>
      <c r="C180" s="234"/>
      <c r="D180" s="123">
        <v>0</v>
      </c>
      <c r="E180" s="123"/>
      <c r="F180" s="123">
        <v>1835334374</v>
      </c>
      <c r="G180" s="123"/>
      <c r="H180" s="123">
        <v>35070715</v>
      </c>
      <c r="I180" s="123"/>
      <c r="J180" s="228">
        <f t="shared" si="7"/>
        <v>1870405089</v>
      </c>
      <c r="K180" s="228"/>
      <c r="L180" s="151">
        <f t="shared" si="8"/>
        <v>4.3309479357386271E-3</v>
      </c>
      <c r="M180" s="151"/>
      <c r="N180" s="123">
        <v>0</v>
      </c>
      <c r="O180" s="123">
        <v>5654453346</v>
      </c>
      <c r="P180" s="123">
        <v>4567627313</v>
      </c>
      <c r="Q180" s="123"/>
      <c r="R180" s="123">
        <v>649635057</v>
      </c>
      <c r="S180" s="123"/>
      <c r="T180" s="228">
        <f t="shared" si="6"/>
        <v>5217262370</v>
      </c>
      <c r="U180" s="225"/>
      <c r="V180" s="151">
        <f>T180/درآمدها!$J$4</f>
        <v>4.6576168705326576E-2</v>
      </c>
    </row>
    <row r="181" spans="1:22" s="115" customFormat="1" ht="42.75" customHeight="1">
      <c r="A181" s="115">
        <v>171</v>
      </c>
      <c r="B181" s="238" t="s">
        <v>97</v>
      </c>
      <c r="C181" s="234"/>
      <c r="D181" s="123">
        <v>0</v>
      </c>
      <c r="E181" s="123"/>
      <c r="F181" s="123">
        <v>1332891220</v>
      </c>
      <c r="G181" s="123"/>
      <c r="H181" s="123">
        <v>-1757292495</v>
      </c>
      <c r="I181" s="123"/>
      <c r="J181" s="228">
        <f t="shared" si="7"/>
        <v>-424401275</v>
      </c>
      <c r="K181" s="228"/>
      <c r="L181" s="151">
        <f t="shared" si="8"/>
        <v>-9.8270681399225562E-4</v>
      </c>
      <c r="M181" s="151"/>
      <c r="N181" s="123">
        <v>2557135750</v>
      </c>
      <c r="O181" s="123">
        <v>243557150</v>
      </c>
      <c r="P181" s="123">
        <v>-11144133965</v>
      </c>
      <c r="Q181" s="123"/>
      <c r="R181" s="123">
        <v>-2887399823</v>
      </c>
      <c r="S181" s="123"/>
      <c r="T181" s="228">
        <f t="shared" si="6"/>
        <v>-11474398038</v>
      </c>
      <c r="U181" s="225"/>
      <c r="V181" s="151">
        <f>T181/درآمدها!$J$4</f>
        <v>-0.10243561870359918</v>
      </c>
    </row>
    <row r="182" spans="1:22" s="115" customFormat="1" ht="42.75" customHeight="1">
      <c r="A182" s="115">
        <v>172</v>
      </c>
      <c r="B182" s="238" t="s">
        <v>113</v>
      </c>
      <c r="C182" s="234"/>
      <c r="D182" s="123">
        <v>0</v>
      </c>
      <c r="E182" s="123"/>
      <c r="F182" s="123">
        <v>-957147117</v>
      </c>
      <c r="G182" s="123"/>
      <c r="H182" s="123">
        <v>-23239128</v>
      </c>
      <c r="I182" s="123"/>
      <c r="J182" s="228">
        <f t="shared" si="7"/>
        <v>-980386245</v>
      </c>
      <c r="K182" s="228"/>
      <c r="L182" s="151">
        <f t="shared" si="8"/>
        <v>-2.2700974291507041E-3</v>
      </c>
      <c r="M182" s="151"/>
      <c r="N182" s="123">
        <v>0</v>
      </c>
      <c r="O182" s="123"/>
      <c r="P182" s="123">
        <v>-1807151331</v>
      </c>
      <c r="Q182" s="123"/>
      <c r="R182" s="123">
        <v>-272564085</v>
      </c>
      <c r="S182" s="123"/>
      <c r="T182" s="228">
        <f t="shared" si="6"/>
        <v>-2079715416</v>
      </c>
      <c r="U182" s="225"/>
      <c r="V182" s="151">
        <f>T182/درآمدها!$J$4</f>
        <v>-1.8566284232066414E-2</v>
      </c>
    </row>
    <row r="183" spans="1:22" s="115" customFormat="1" ht="42.75" customHeight="1">
      <c r="A183" s="115">
        <v>173</v>
      </c>
      <c r="B183" s="238" t="s">
        <v>162</v>
      </c>
      <c r="C183" s="234"/>
      <c r="D183" s="123">
        <v>0</v>
      </c>
      <c r="E183" s="123"/>
      <c r="F183" s="123">
        <v>-1268012958</v>
      </c>
      <c r="G183" s="123"/>
      <c r="H183" s="123">
        <v>1086911231</v>
      </c>
      <c r="I183" s="123"/>
      <c r="J183" s="228">
        <f t="shared" si="7"/>
        <v>-181101727</v>
      </c>
      <c r="K183" s="228"/>
      <c r="L183" s="151">
        <f t="shared" si="8"/>
        <v>-4.1934346485802916E-4</v>
      </c>
      <c r="M183" s="151"/>
      <c r="N183" s="123">
        <v>0</v>
      </c>
      <c r="O183" s="123">
        <v>7100385080</v>
      </c>
      <c r="P183" s="123">
        <v>5688899864</v>
      </c>
      <c r="Q183" s="123"/>
      <c r="R183" s="123">
        <v>6106217094</v>
      </c>
      <c r="S183" s="123"/>
      <c r="T183" s="228">
        <f t="shared" si="6"/>
        <v>11795116958</v>
      </c>
      <c r="U183" s="225"/>
      <c r="V183" s="151">
        <f>T183/درآمدها!$J$4</f>
        <v>0.10529877900981743</v>
      </c>
    </row>
    <row r="184" spans="1:22" s="115" customFormat="1" ht="42.75" customHeight="1">
      <c r="A184" s="115">
        <v>174</v>
      </c>
      <c r="B184" s="238" t="s">
        <v>232</v>
      </c>
      <c r="C184" s="234"/>
      <c r="D184" s="123">
        <v>0</v>
      </c>
      <c r="E184" s="123"/>
      <c r="F184" s="123">
        <v>2692269333</v>
      </c>
      <c r="G184" s="123"/>
      <c r="H184" s="123">
        <v>-102295385</v>
      </c>
      <c r="I184" s="123"/>
      <c r="J184" s="228">
        <f t="shared" si="7"/>
        <v>2589973948</v>
      </c>
      <c r="K184" s="228"/>
      <c r="L184" s="151">
        <f t="shared" si="8"/>
        <v>5.9971192281691992E-3</v>
      </c>
      <c r="M184" s="151"/>
      <c r="N184" s="123">
        <v>0</v>
      </c>
      <c r="O184" s="123">
        <v>14348940200</v>
      </c>
      <c r="P184" s="123">
        <v>-3111566762</v>
      </c>
      <c r="Q184" s="123"/>
      <c r="R184" s="123">
        <v>-1167099405</v>
      </c>
      <c r="S184" s="123"/>
      <c r="T184" s="228">
        <f t="shared" si="6"/>
        <v>-4278666167</v>
      </c>
      <c r="U184" s="225"/>
      <c r="V184" s="151">
        <f>T184/درآمدها!$J$4</f>
        <v>-3.8197020409377072E-2</v>
      </c>
    </row>
    <row r="185" spans="1:22" s="115" customFormat="1" ht="42.75" customHeight="1">
      <c r="A185" s="115">
        <v>175</v>
      </c>
      <c r="B185" s="238" t="s">
        <v>353</v>
      </c>
      <c r="C185" s="234"/>
      <c r="D185" s="123">
        <v>0</v>
      </c>
      <c r="E185" s="123"/>
      <c r="F185" s="123">
        <v>268696923</v>
      </c>
      <c r="G185" s="123"/>
      <c r="H185" s="123">
        <v>-523603762</v>
      </c>
      <c r="I185" s="123"/>
      <c r="J185" s="228">
        <f t="shared" si="7"/>
        <v>-254906839</v>
      </c>
      <c r="K185" s="228"/>
      <c r="L185" s="151">
        <f t="shared" si="8"/>
        <v>-5.9024018629191648E-4</v>
      </c>
      <c r="M185" s="151"/>
      <c r="N185" s="123">
        <v>0</v>
      </c>
      <c r="O185" s="123"/>
      <c r="P185" s="123">
        <v>-4199928914</v>
      </c>
      <c r="Q185" s="123"/>
      <c r="R185" s="123">
        <v>-1373832975</v>
      </c>
      <c r="S185" s="123"/>
      <c r="T185" s="228">
        <f t="shared" si="6"/>
        <v>-5573761889</v>
      </c>
      <c r="U185" s="225"/>
      <c r="V185" s="151">
        <f>T185/درآمدها!$J$4</f>
        <v>-4.9758753854923295E-2</v>
      </c>
    </row>
    <row r="186" spans="1:22" s="115" customFormat="1" ht="42.75" customHeight="1">
      <c r="A186" s="115">
        <v>176</v>
      </c>
      <c r="B186" s="238" t="s">
        <v>130</v>
      </c>
      <c r="C186" s="234"/>
      <c r="D186" s="123">
        <v>0</v>
      </c>
      <c r="E186" s="123"/>
      <c r="F186" s="123">
        <v>0</v>
      </c>
      <c r="G186" s="123"/>
      <c r="H186" s="123">
        <v>0</v>
      </c>
      <c r="I186" s="123"/>
      <c r="J186" s="228">
        <f t="shared" si="7"/>
        <v>0</v>
      </c>
      <c r="K186" s="228"/>
      <c r="L186" s="151">
        <f t="shared" si="8"/>
        <v>0</v>
      </c>
      <c r="M186" s="151"/>
      <c r="N186" s="123">
        <v>148431400</v>
      </c>
      <c r="O186" s="123"/>
      <c r="P186" s="123">
        <v>0</v>
      </c>
      <c r="Q186" s="123"/>
      <c r="R186" s="123">
        <v>-18942526</v>
      </c>
      <c r="S186" s="123"/>
      <c r="T186" s="228">
        <f t="shared" si="6"/>
        <v>129488874</v>
      </c>
      <c r="U186" s="225"/>
      <c r="V186" s="151">
        <f>T186/درآمدها!$J$4</f>
        <v>1.1559885651077149E-3</v>
      </c>
    </row>
    <row r="187" spans="1:22" s="115" customFormat="1" ht="42.75" customHeight="1">
      <c r="A187" s="115">
        <v>177</v>
      </c>
      <c r="B187" s="238" t="s">
        <v>101</v>
      </c>
      <c r="C187" s="234"/>
      <c r="D187" s="123">
        <v>0</v>
      </c>
      <c r="E187" s="123"/>
      <c r="F187" s="123">
        <v>2233746822</v>
      </c>
      <c r="G187" s="123"/>
      <c r="H187" s="123">
        <v>207953416</v>
      </c>
      <c r="I187" s="123"/>
      <c r="J187" s="228">
        <f t="shared" si="7"/>
        <v>2441700238</v>
      </c>
      <c r="K187" s="228"/>
      <c r="L187" s="151">
        <f t="shared" si="8"/>
        <v>5.6537894746171826E-3</v>
      </c>
      <c r="M187" s="151"/>
      <c r="N187" s="123">
        <v>1436885450</v>
      </c>
      <c r="O187" s="123"/>
      <c r="P187" s="123">
        <v>33055618838</v>
      </c>
      <c r="Q187" s="123"/>
      <c r="R187" s="123">
        <v>25402200080</v>
      </c>
      <c r="S187" s="123"/>
      <c r="T187" s="228">
        <f t="shared" si="6"/>
        <v>59894704368</v>
      </c>
      <c r="U187" s="225"/>
      <c r="V187" s="151">
        <f>T187/درآمدها!$J$4</f>
        <v>0.53469916928859162</v>
      </c>
    </row>
    <row r="188" spans="1:22" s="115" customFormat="1" ht="42.75" customHeight="1">
      <c r="A188" s="115">
        <v>178</v>
      </c>
      <c r="B188" s="238" t="s">
        <v>331</v>
      </c>
      <c r="C188" s="234"/>
      <c r="D188" s="123">
        <v>0</v>
      </c>
      <c r="E188" s="123"/>
      <c r="F188" s="123">
        <v>2710466674</v>
      </c>
      <c r="G188" s="123"/>
      <c r="H188" s="123">
        <v>-88806577</v>
      </c>
      <c r="I188" s="123"/>
      <c r="J188" s="228">
        <f t="shared" si="7"/>
        <v>2621660097</v>
      </c>
      <c r="K188" s="228"/>
      <c r="L188" s="151">
        <f t="shared" si="8"/>
        <v>6.0704889288881094E-3</v>
      </c>
      <c r="M188" s="151"/>
      <c r="N188" s="123">
        <v>390515522</v>
      </c>
      <c r="O188" s="123">
        <v>94335047</v>
      </c>
      <c r="P188" s="123">
        <v>-1634341371</v>
      </c>
      <c r="Q188" s="123"/>
      <c r="R188" s="123">
        <v>-523208822</v>
      </c>
      <c r="S188" s="123"/>
      <c r="T188" s="228">
        <f t="shared" si="6"/>
        <v>-1767034671</v>
      </c>
      <c r="U188" s="225"/>
      <c r="V188" s="151">
        <f>T188/درآمدها!$J$4</f>
        <v>-1.5774883283214535E-2</v>
      </c>
    </row>
    <row r="189" spans="1:22" s="115" customFormat="1" ht="42.75" customHeight="1">
      <c r="A189" s="115">
        <v>179</v>
      </c>
      <c r="B189" s="238" t="s">
        <v>135</v>
      </c>
      <c r="C189" s="234"/>
      <c r="D189" s="123">
        <v>0</v>
      </c>
      <c r="E189" s="123"/>
      <c r="F189" s="123">
        <v>769592857</v>
      </c>
      <c r="G189" s="123"/>
      <c r="H189" s="123">
        <v>-98337939</v>
      </c>
      <c r="I189" s="123"/>
      <c r="J189" s="228">
        <f t="shared" si="7"/>
        <v>671254918</v>
      </c>
      <c r="K189" s="228"/>
      <c r="L189" s="151">
        <f t="shared" si="8"/>
        <v>1.5542997175124248E-3</v>
      </c>
      <c r="M189" s="151"/>
      <c r="N189" s="123">
        <v>1840655000</v>
      </c>
      <c r="O189" s="123">
        <v>2049122807</v>
      </c>
      <c r="P189" s="123">
        <v>-5081295904</v>
      </c>
      <c r="Q189" s="123"/>
      <c r="R189" s="123">
        <v>-1658490251</v>
      </c>
      <c r="S189" s="123"/>
      <c r="T189" s="228">
        <f t="shared" si="6"/>
        <v>-4899131155</v>
      </c>
      <c r="U189" s="225"/>
      <c r="V189" s="151">
        <f>T189/درآمدها!$J$4</f>
        <v>-4.3736109668719124E-2</v>
      </c>
    </row>
    <row r="190" spans="1:22" s="115" customFormat="1" ht="42.75" customHeight="1">
      <c r="A190" s="115">
        <v>180</v>
      </c>
      <c r="B190" s="238" t="s">
        <v>410</v>
      </c>
      <c r="C190" s="234"/>
      <c r="D190" s="123">
        <v>0</v>
      </c>
      <c r="E190" s="123"/>
      <c r="F190" s="123">
        <v>-256725068</v>
      </c>
      <c r="G190" s="123"/>
      <c r="H190" s="123">
        <v>0</v>
      </c>
      <c r="I190" s="123"/>
      <c r="J190" s="228">
        <f t="shared" si="7"/>
        <v>-256725068</v>
      </c>
      <c r="K190" s="228"/>
      <c r="L190" s="151">
        <f t="shared" si="8"/>
        <v>-5.944503197975199E-4</v>
      </c>
      <c r="M190" s="151"/>
      <c r="N190" s="123">
        <v>0</v>
      </c>
      <c r="O190" s="123"/>
      <c r="P190" s="123">
        <v>583148212</v>
      </c>
      <c r="Q190" s="123"/>
      <c r="R190" s="123">
        <v>0</v>
      </c>
      <c r="S190" s="123"/>
      <c r="T190" s="228">
        <f t="shared" si="6"/>
        <v>583148212</v>
      </c>
      <c r="U190" s="225"/>
      <c r="V190" s="151">
        <f>T190/درآمدها!$J$4</f>
        <v>5.2059504728955283E-3</v>
      </c>
    </row>
    <row r="191" spans="1:22" s="115" customFormat="1" ht="42.75" customHeight="1">
      <c r="A191" s="115">
        <v>181</v>
      </c>
      <c r="B191" s="238" t="s">
        <v>269</v>
      </c>
      <c r="C191" s="234"/>
      <c r="D191" s="123">
        <v>0</v>
      </c>
      <c r="E191" s="123"/>
      <c r="F191" s="123">
        <v>-1348178427</v>
      </c>
      <c r="G191" s="123"/>
      <c r="H191" s="123">
        <v>-18889334</v>
      </c>
      <c r="I191" s="123"/>
      <c r="J191" s="228">
        <f t="shared" si="7"/>
        <v>-1367067761</v>
      </c>
      <c r="K191" s="228"/>
      <c r="L191" s="151">
        <f t="shared" si="8"/>
        <v>-3.1654636379776107E-3</v>
      </c>
      <c r="M191" s="151"/>
      <c r="N191" s="123">
        <v>21153660</v>
      </c>
      <c r="O191" s="123"/>
      <c r="P191" s="123">
        <v>-1370296618</v>
      </c>
      <c r="Q191" s="123"/>
      <c r="R191" s="123">
        <v>-1603097804</v>
      </c>
      <c r="S191" s="123"/>
      <c r="T191" s="228">
        <f t="shared" si="6"/>
        <v>-2952240762</v>
      </c>
      <c r="U191" s="225"/>
      <c r="V191" s="151">
        <f>T191/درآمدها!$J$4</f>
        <v>-2.6355596870175014E-2</v>
      </c>
    </row>
    <row r="192" spans="1:22" s="115" customFormat="1" ht="42.75" customHeight="1">
      <c r="A192" s="115">
        <v>182</v>
      </c>
      <c r="B192" s="238" t="s">
        <v>370</v>
      </c>
      <c r="C192" s="234"/>
      <c r="D192" s="123">
        <v>0</v>
      </c>
      <c r="E192" s="123"/>
      <c r="F192" s="123">
        <v>5486579293</v>
      </c>
      <c r="G192" s="123"/>
      <c r="H192" s="123">
        <v>300435226</v>
      </c>
      <c r="I192" s="123"/>
      <c r="J192" s="228">
        <f t="shared" si="7"/>
        <v>5787014519</v>
      </c>
      <c r="K192" s="228"/>
      <c r="L192" s="151">
        <f t="shared" si="8"/>
        <v>1.3399909320473687E-2</v>
      </c>
      <c r="M192" s="151"/>
      <c r="N192" s="123">
        <v>0</v>
      </c>
      <c r="O192" s="123"/>
      <c r="P192" s="123">
        <v>20468608671</v>
      </c>
      <c r="Q192" s="123"/>
      <c r="R192" s="123">
        <v>1969587654</v>
      </c>
      <c r="S192" s="123"/>
      <c r="T192" s="228">
        <f t="shared" si="6"/>
        <v>22438196325</v>
      </c>
      <c r="U192" s="225"/>
      <c r="V192" s="151">
        <f>T192/درآمدها!$J$4</f>
        <v>0.20031295023340731</v>
      </c>
    </row>
    <row r="193" spans="1:22 16335:16335" s="115" customFormat="1" ht="42.75" customHeight="1">
      <c r="A193" s="115">
        <v>183</v>
      </c>
      <c r="B193" s="238" t="s">
        <v>224</v>
      </c>
      <c r="C193" s="234"/>
      <c r="D193" s="123">
        <v>0</v>
      </c>
      <c r="E193" s="123"/>
      <c r="F193" s="123">
        <v>309518472</v>
      </c>
      <c r="G193" s="123"/>
      <c r="H193" s="123">
        <v>0</v>
      </c>
      <c r="I193" s="123"/>
      <c r="J193" s="228">
        <f t="shared" si="7"/>
        <v>309518472</v>
      </c>
      <c r="K193" s="228"/>
      <c r="L193" s="151">
        <f t="shared" si="8"/>
        <v>7.1669415105049159E-4</v>
      </c>
      <c r="M193" s="151"/>
      <c r="N193" s="123">
        <v>1208293800</v>
      </c>
      <c r="O193" s="123"/>
      <c r="P193" s="123">
        <v>-1943479199</v>
      </c>
      <c r="Q193" s="123"/>
      <c r="R193" s="123">
        <v>-4975537080</v>
      </c>
      <c r="S193" s="123"/>
      <c r="T193" s="228">
        <f t="shared" si="6"/>
        <v>-5710722479</v>
      </c>
      <c r="U193" s="225"/>
      <c r="V193" s="151">
        <f>T193/درآمدها!$J$4</f>
        <v>-5.0981444816854168E-2</v>
      </c>
    </row>
    <row r="194" spans="1:22 16335:16335" s="115" customFormat="1" ht="42.75" customHeight="1">
      <c r="A194" s="115">
        <v>184</v>
      </c>
      <c r="B194" s="238" t="s">
        <v>276</v>
      </c>
      <c r="C194" s="234"/>
      <c r="D194" s="123">
        <v>0</v>
      </c>
      <c r="E194" s="123"/>
      <c r="F194" s="123">
        <v>6917320506</v>
      </c>
      <c r="G194" s="123"/>
      <c r="H194" s="123">
        <v>-127411509</v>
      </c>
      <c r="I194" s="123"/>
      <c r="J194" s="228">
        <f t="shared" si="7"/>
        <v>6789908997</v>
      </c>
      <c r="K194" s="228"/>
      <c r="L194" s="151">
        <f t="shared" si="8"/>
        <v>1.5722124863407214E-2</v>
      </c>
      <c r="M194" s="151"/>
      <c r="N194" s="123">
        <v>7952185800</v>
      </c>
      <c r="O194" s="123"/>
      <c r="P194" s="123">
        <v>-817661570</v>
      </c>
      <c r="Q194" s="123"/>
      <c r="R194" s="123">
        <v>-2293333535</v>
      </c>
      <c r="S194" s="123"/>
      <c r="T194" s="228">
        <f t="shared" si="6"/>
        <v>4841190695</v>
      </c>
      <c r="U194" s="225"/>
      <c r="V194" s="151">
        <f>T194/درآمدها!$J$4</f>
        <v>4.3218856663514355E-2</v>
      </c>
    </row>
    <row r="195" spans="1:22 16335:16335" s="115" customFormat="1" ht="42.75" customHeight="1">
      <c r="A195" s="115">
        <v>185</v>
      </c>
      <c r="B195" s="238" t="s">
        <v>164</v>
      </c>
      <c r="C195" s="234"/>
      <c r="D195" s="123">
        <v>0</v>
      </c>
      <c r="E195" s="123"/>
      <c r="F195" s="123">
        <v>6372162957</v>
      </c>
      <c r="G195" s="123"/>
      <c r="H195" s="123">
        <v>-331255524</v>
      </c>
      <c r="I195" s="123"/>
      <c r="J195" s="228">
        <f t="shared" si="7"/>
        <v>6040907433</v>
      </c>
      <c r="K195" s="228"/>
      <c r="L195" s="151">
        <f t="shared" si="8"/>
        <v>1.3987801749901826E-2</v>
      </c>
      <c r="M195" s="151"/>
      <c r="N195" s="123">
        <v>0</v>
      </c>
      <c r="O195" s="123"/>
      <c r="P195" s="123">
        <v>-13077096034</v>
      </c>
      <c r="Q195" s="123"/>
      <c r="R195" s="123">
        <v>-11153514367</v>
      </c>
      <c r="S195" s="123"/>
      <c r="T195" s="228">
        <f t="shared" si="6"/>
        <v>-24230610401</v>
      </c>
      <c r="U195" s="225"/>
      <c r="V195" s="151">
        <f>T195/درآمدها!$J$4</f>
        <v>-0.21631440357675874</v>
      </c>
    </row>
    <row r="196" spans="1:22 16335:16335" s="115" customFormat="1" ht="42.75" customHeight="1">
      <c r="A196" s="115">
        <v>186</v>
      </c>
      <c r="B196" s="238" t="s">
        <v>284</v>
      </c>
      <c r="C196" s="234"/>
      <c r="D196" s="123">
        <v>0</v>
      </c>
      <c r="E196" s="123"/>
      <c r="F196" s="123">
        <v>785512769</v>
      </c>
      <c r="G196" s="123"/>
      <c r="H196" s="123">
        <v>-93611460</v>
      </c>
      <c r="I196" s="123"/>
      <c r="J196" s="228">
        <f t="shared" si="7"/>
        <v>691901309</v>
      </c>
      <c r="K196" s="228"/>
      <c r="L196" s="151">
        <f t="shared" si="8"/>
        <v>1.6021067113063251E-3</v>
      </c>
      <c r="M196" s="151"/>
      <c r="N196" s="123">
        <v>5261383371</v>
      </c>
      <c r="O196" s="123"/>
      <c r="P196" s="123">
        <v>-3986089845</v>
      </c>
      <c r="Q196" s="123"/>
      <c r="R196" s="123">
        <v>-1447356525</v>
      </c>
      <c r="S196" s="123"/>
      <c r="T196" s="228">
        <f t="shared" si="6"/>
        <v>-172062999</v>
      </c>
      <c r="U196" s="225"/>
      <c r="V196" s="151">
        <f>T196/درآمدها!$J$4</f>
        <v>-1.5360613864179573E-3</v>
      </c>
    </row>
    <row r="197" spans="1:22 16335:16335" s="115" customFormat="1" ht="42.75" customHeight="1">
      <c r="A197" s="115">
        <v>187</v>
      </c>
      <c r="B197" s="238" t="s">
        <v>402</v>
      </c>
      <c r="C197" s="234"/>
      <c r="D197" s="123">
        <v>0</v>
      </c>
      <c r="E197" s="123"/>
      <c r="F197" s="123">
        <v>890670342</v>
      </c>
      <c r="G197" s="123"/>
      <c r="H197" s="123">
        <v>-66217305</v>
      </c>
      <c r="I197" s="123"/>
      <c r="J197" s="228">
        <f t="shared" si="7"/>
        <v>824453037</v>
      </c>
      <c r="K197" s="228"/>
      <c r="L197" s="151">
        <f t="shared" si="8"/>
        <v>1.9090320057980725E-3</v>
      </c>
      <c r="M197" s="151"/>
      <c r="N197" s="123">
        <v>0</v>
      </c>
      <c r="O197" s="123"/>
      <c r="P197" s="123">
        <v>-2857275739</v>
      </c>
      <c r="Q197" s="123"/>
      <c r="R197" s="123">
        <v>-544733929</v>
      </c>
      <c r="S197" s="123"/>
      <c r="T197" s="228">
        <f t="shared" si="6"/>
        <v>-3402009668</v>
      </c>
      <c r="U197" s="225"/>
      <c r="V197" s="151">
        <f>T197/درآمدها!$J$4</f>
        <v>-3.0370827648048694E-2</v>
      </c>
    </row>
    <row r="198" spans="1:22 16335:16335" s="115" customFormat="1" ht="42.75" customHeight="1">
      <c r="A198" s="115">
        <v>188</v>
      </c>
      <c r="B198" s="238" t="s">
        <v>293</v>
      </c>
      <c r="C198" s="234"/>
      <c r="D198" s="123">
        <v>0</v>
      </c>
      <c r="E198" s="123"/>
      <c r="F198" s="123">
        <v>4556233598</v>
      </c>
      <c r="G198" s="123"/>
      <c r="H198" s="123">
        <v>-103197645</v>
      </c>
      <c r="I198" s="123"/>
      <c r="J198" s="228">
        <f t="shared" si="7"/>
        <v>4453035953</v>
      </c>
      <c r="K198" s="228"/>
      <c r="L198" s="151">
        <f t="shared" si="8"/>
        <v>1.0311064154945336E-2</v>
      </c>
      <c r="M198" s="151"/>
      <c r="N198" s="123">
        <v>0</v>
      </c>
      <c r="O198" s="123"/>
      <c r="P198" s="123">
        <v>-1160575735</v>
      </c>
      <c r="Q198" s="123"/>
      <c r="R198" s="123">
        <v>-1305775501</v>
      </c>
      <c r="S198" s="123"/>
      <c r="T198" s="228">
        <f t="shared" si="6"/>
        <v>-2466351236</v>
      </c>
      <c r="U198" s="225"/>
      <c r="V198" s="151">
        <f>T198/درآمدها!$J$4</f>
        <v>-2.2017905772779206E-2</v>
      </c>
      <c r="XDG198" s="116">
        <f>SUM(B198:XDF198)</f>
        <v>3973369433.9882932</v>
      </c>
    </row>
    <row r="199" spans="1:22 16335:16335" s="115" customFormat="1" ht="42.75" customHeight="1">
      <c r="A199" s="115">
        <v>189</v>
      </c>
      <c r="B199" s="238" t="s">
        <v>128</v>
      </c>
      <c r="C199" s="234"/>
      <c r="D199" s="123">
        <v>0</v>
      </c>
      <c r="E199" s="123"/>
      <c r="F199" s="123">
        <v>0</v>
      </c>
      <c r="G199" s="123"/>
      <c r="H199" s="123">
        <v>0</v>
      </c>
      <c r="I199" s="123"/>
      <c r="J199" s="228">
        <f t="shared" si="7"/>
        <v>0</v>
      </c>
      <c r="K199" s="228"/>
      <c r="L199" s="151">
        <f t="shared" si="8"/>
        <v>0</v>
      </c>
      <c r="M199" s="151"/>
      <c r="N199" s="123">
        <v>1791316780</v>
      </c>
      <c r="O199" s="123"/>
      <c r="P199" s="123">
        <v>0</v>
      </c>
      <c r="Q199" s="123"/>
      <c r="R199" s="123">
        <v>25775128789</v>
      </c>
      <c r="S199" s="123"/>
      <c r="T199" s="228">
        <f t="shared" si="6"/>
        <v>27566445569</v>
      </c>
      <c r="U199" s="225"/>
      <c r="V199" s="151">
        <f>T199/درآمدها!$J$4</f>
        <v>0.24609447031277942</v>
      </c>
    </row>
    <row r="200" spans="1:22 16335:16335" s="115" customFormat="1" ht="42.75" customHeight="1">
      <c r="A200" s="115">
        <v>190</v>
      </c>
      <c r="B200" s="238" t="s">
        <v>182</v>
      </c>
      <c r="C200" s="234"/>
      <c r="D200" s="123">
        <v>0</v>
      </c>
      <c r="E200" s="123"/>
      <c r="F200" s="123">
        <v>1343466347</v>
      </c>
      <c r="G200" s="123"/>
      <c r="H200" s="123">
        <v>-38883587</v>
      </c>
      <c r="I200" s="123"/>
      <c r="J200" s="228">
        <f t="shared" si="7"/>
        <v>1304582760</v>
      </c>
      <c r="K200" s="228"/>
      <c r="L200" s="151">
        <f t="shared" si="8"/>
        <v>3.0207787845802857E-3</v>
      </c>
      <c r="M200" s="151"/>
      <c r="N200" s="123">
        <v>1211020800</v>
      </c>
      <c r="O200" s="123">
        <v>2309916000</v>
      </c>
      <c r="P200" s="123">
        <v>-305515492</v>
      </c>
      <c r="Q200" s="123"/>
      <c r="R200" s="123">
        <v>-529493961</v>
      </c>
      <c r="S200" s="123"/>
      <c r="T200" s="228">
        <f t="shared" si="6"/>
        <v>376011347</v>
      </c>
      <c r="U200" s="225"/>
      <c r="V200" s="151">
        <f>T200/درآمدها!$J$4</f>
        <v>3.3567734744743326E-3</v>
      </c>
    </row>
    <row r="201" spans="1:22 16335:16335" s="115" customFormat="1" ht="42.75" customHeight="1">
      <c r="A201" s="115">
        <v>191</v>
      </c>
      <c r="B201" s="238" t="s">
        <v>386</v>
      </c>
      <c r="C201" s="234"/>
      <c r="D201" s="123">
        <v>0</v>
      </c>
      <c r="E201" s="123"/>
      <c r="F201" s="123">
        <v>-374061164</v>
      </c>
      <c r="G201" s="123"/>
      <c r="H201" s="123">
        <v>-112957764</v>
      </c>
      <c r="I201" s="123"/>
      <c r="J201" s="228">
        <f t="shared" si="7"/>
        <v>-487018928</v>
      </c>
      <c r="K201" s="228"/>
      <c r="L201" s="151">
        <f t="shared" si="8"/>
        <v>-1.1276988248652264E-3</v>
      </c>
      <c r="M201" s="151"/>
      <c r="N201" s="123">
        <v>0</v>
      </c>
      <c r="O201" s="123">
        <v>7952185800</v>
      </c>
      <c r="P201" s="123">
        <v>-5010644741</v>
      </c>
      <c r="Q201" s="123"/>
      <c r="R201" s="123">
        <v>-713716152</v>
      </c>
      <c r="S201" s="123"/>
      <c r="T201" s="228">
        <f t="shared" si="6"/>
        <v>-5724360893</v>
      </c>
      <c r="U201" s="225"/>
      <c r="V201" s="151">
        <f>T201/درآمدها!$J$4</f>
        <v>-5.1103199297707909E-2</v>
      </c>
    </row>
    <row r="202" spans="1:22 16335:16335" s="115" customFormat="1" ht="42.75" customHeight="1">
      <c r="A202" s="115">
        <v>192</v>
      </c>
      <c r="B202" s="238" t="s">
        <v>165</v>
      </c>
      <c r="C202" s="234"/>
      <c r="D202" s="123">
        <v>0</v>
      </c>
      <c r="E202" s="123"/>
      <c r="F202" s="123">
        <v>1398434750</v>
      </c>
      <c r="G202" s="123"/>
      <c r="H202" s="123">
        <v>-17571019</v>
      </c>
      <c r="I202" s="123"/>
      <c r="J202" s="228">
        <f t="shared" si="7"/>
        <v>1380863731</v>
      </c>
      <c r="K202" s="228"/>
      <c r="L202" s="151">
        <f t="shared" si="8"/>
        <v>3.1974083905578965E-3</v>
      </c>
      <c r="M202" s="151"/>
      <c r="N202" s="123">
        <v>503970180</v>
      </c>
      <c r="O202" s="123"/>
      <c r="P202" s="123">
        <v>642020577</v>
      </c>
      <c r="Q202" s="123"/>
      <c r="R202" s="123">
        <v>3231332639</v>
      </c>
      <c r="S202" s="123"/>
      <c r="T202" s="228">
        <f t="shared" si="6"/>
        <v>4377323396</v>
      </c>
      <c r="U202" s="225"/>
      <c r="V202" s="151">
        <f>T202/درآمدها!$J$4</f>
        <v>3.9077765025236605E-2</v>
      </c>
    </row>
    <row r="203" spans="1:22 16335:16335" s="115" customFormat="1" ht="42.75" customHeight="1">
      <c r="A203" s="115">
        <v>193</v>
      </c>
      <c r="B203" s="238" t="s">
        <v>295</v>
      </c>
      <c r="C203" s="234"/>
      <c r="D203" s="123">
        <v>0</v>
      </c>
      <c r="E203" s="123"/>
      <c r="F203" s="123">
        <v>-124158729</v>
      </c>
      <c r="G203" s="123"/>
      <c r="H203" s="123">
        <v>-135819252</v>
      </c>
      <c r="I203" s="123"/>
      <c r="J203" s="228">
        <f t="shared" si="7"/>
        <v>-259977981</v>
      </c>
      <c r="K203" s="228"/>
      <c r="L203" s="151">
        <f t="shared" si="8"/>
        <v>-6.0198248324454067E-4</v>
      </c>
      <c r="M203" s="151"/>
      <c r="N203" s="123">
        <v>0</v>
      </c>
      <c r="O203" s="123">
        <v>5620319577</v>
      </c>
      <c r="P203" s="123">
        <v>-7695330058</v>
      </c>
      <c r="Q203" s="123"/>
      <c r="R203" s="123">
        <v>-1413137466</v>
      </c>
      <c r="S203" s="123"/>
      <c r="T203" s="228">
        <f t="shared" ref="T203:T266" si="9">N203+P203+R203</f>
        <v>-9108467524</v>
      </c>
      <c r="U203" s="225"/>
      <c r="V203" s="151">
        <f>T203/درآمدها!$J$4</f>
        <v>-8.1314200812333731E-2</v>
      </c>
    </row>
    <row r="204" spans="1:22 16335:16335" s="115" customFormat="1" ht="42.75" customHeight="1">
      <c r="A204" s="115">
        <v>194</v>
      </c>
      <c r="B204" s="238" t="s">
        <v>188</v>
      </c>
      <c r="C204" s="234"/>
      <c r="D204" s="123">
        <v>0</v>
      </c>
      <c r="E204" s="123"/>
      <c r="F204" s="123">
        <v>-3210454258</v>
      </c>
      <c r="G204" s="123"/>
      <c r="H204" s="123">
        <v>-49181915</v>
      </c>
      <c r="I204" s="123"/>
      <c r="J204" s="228">
        <f t="shared" ref="J204:J267" si="10">D204+F204+H204</f>
        <v>-3259636173</v>
      </c>
      <c r="K204" s="228"/>
      <c r="L204" s="151">
        <f t="shared" ref="L204:L267" si="11">J204/431869677667</f>
        <v>-7.5477310437927865E-3</v>
      </c>
      <c r="M204" s="151"/>
      <c r="N204" s="123">
        <v>0</v>
      </c>
      <c r="O204" s="123"/>
      <c r="P204" s="123">
        <v>-2969973232</v>
      </c>
      <c r="Q204" s="123"/>
      <c r="R204" s="123">
        <v>-63929581</v>
      </c>
      <c r="S204" s="123"/>
      <c r="T204" s="228">
        <f t="shared" si="9"/>
        <v>-3033902813</v>
      </c>
      <c r="U204" s="225"/>
      <c r="V204" s="151">
        <f>T204/درآمدها!$J$4</f>
        <v>-2.7084620100072305E-2</v>
      </c>
    </row>
    <row r="205" spans="1:22 16335:16335" s="115" customFormat="1" ht="42.75" customHeight="1">
      <c r="A205" s="115">
        <v>195</v>
      </c>
      <c r="B205" s="238" t="s">
        <v>142</v>
      </c>
      <c r="C205" s="234"/>
      <c r="D205" s="123">
        <v>0</v>
      </c>
      <c r="E205" s="123"/>
      <c r="F205" s="123">
        <v>1150430593</v>
      </c>
      <c r="G205" s="123"/>
      <c r="H205" s="123">
        <v>-144673253</v>
      </c>
      <c r="I205" s="123"/>
      <c r="J205" s="228">
        <f t="shared" si="10"/>
        <v>1005757340</v>
      </c>
      <c r="K205" s="228"/>
      <c r="L205" s="151">
        <f t="shared" si="11"/>
        <v>2.3288445380865688E-3</v>
      </c>
      <c r="M205" s="151"/>
      <c r="N205" s="123">
        <v>4286886600</v>
      </c>
      <c r="O205" s="123">
        <v>370406600</v>
      </c>
      <c r="P205" s="123">
        <v>-7396307504</v>
      </c>
      <c r="Q205" s="123"/>
      <c r="R205" s="123">
        <v>-2108194170</v>
      </c>
      <c r="S205" s="123"/>
      <c r="T205" s="228">
        <f t="shared" si="9"/>
        <v>-5217615074</v>
      </c>
      <c r="U205" s="225"/>
      <c r="V205" s="151">
        <f>T205/درآمدها!$J$4</f>
        <v>-4.6579317406664947E-2</v>
      </c>
    </row>
    <row r="206" spans="1:22 16335:16335" s="115" customFormat="1" ht="42.75" customHeight="1">
      <c r="A206" s="115">
        <v>196</v>
      </c>
      <c r="B206" s="238" t="s">
        <v>153</v>
      </c>
      <c r="C206" s="234"/>
      <c r="D206" s="123">
        <v>0</v>
      </c>
      <c r="E206" s="123"/>
      <c r="F206" s="123">
        <v>4463956673</v>
      </c>
      <c r="G206" s="123"/>
      <c r="H206" s="123">
        <v>-193085632</v>
      </c>
      <c r="I206" s="123"/>
      <c r="J206" s="228">
        <f t="shared" si="10"/>
        <v>4270871041</v>
      </c>
      <c r="K206" s="228"/>
      <c r="L206" s="151">
        <f t="shared" si="11"/>
        <v>9.8892588710363764E-3</v>
      </c>
      <c r="M206" s="151"/>
      <c r="N206" s="123">
        <v>0</v>
      </c>
      <c r="O206" s="123"/>
      <c r="P206" s="123">
        <v>-4365515675</v>
      </c>
      <c r="Q206" s="123"/>
      <c r="R206" s="123">
        <v>-3252644358</v>
      </c>
      <c r="S206" s="123"/>
      <c r="T206" s="228">
        <f t="shared" si="9"/>
        <v>-7618160033</v>
      </c>
      <c r="U206" s="225"/>
      <c r="V206" s="151">
        <f>T206/درآمدها!$J$4</f>
        <v>-6.8009749511827644E-2</v>
      </c>
    </row>
    <row r="207" spans="1:22 16335:16335" s="115" customFormat="1" ht="42.75" customHeight="1">
      <c r="A207" s="115">
        <v>197</v>
      </c>
      <c r="B207" s="238" t="s">
        <v>218</v>
      </c>
      <c r="C207" s="234"/>
      <c r="D207" s="123">
        <v>0</v>
      </c>
      <c r="E207" s="123"/>
      <c r="F207" s="123">
        <v>-1293063103</v>
      </c>
      <c r="G207" s="123"/>
      <c r="H207" s="123">
        <v>-73275818</v>
      </c>
      <c r="I207" s="123"/>
      <c r="J207" s="228">
        <f t="shared" si="10"/>
        <v>-1366338921</v>
      </c>
      <c r="K207" s="228"/>
      <c r="L207" s="151">
        <f t="shared" si="11"/>
        <v>-3.163775999234513E-3</v>
      </c>
      <c r="M207" s="151"/>
      <c r="N207" s="123">
        <v>0</v>
      </c>
      <c r="O207" s="123">
        <v>5730873200</v>
      </c>
      <c r="P207" s="123">
        <v>-3591298599</v>
      </c>
      <c r="Q207" s="123"/>
      <c r="R207" s="123">
        <v>-119435650</v>
      </c>
      <c r="S207" s="123"/>
      <c r="T207" s="228">
        <f t="shared" si="9"/>
        <v>-3710734249</v>
      </c>
      <c r="U207" s="225"/>
      <c r="V207" s="151">
        <f>T207/درآمدها!$J$4</f>
        <v>-3.3126910656413336E-2</v>
      </c>
    </row>
    <row r="208" spans="1:22 16335:16335" s="115" customFormat="1" ht="42.6" customHeight="1">
      <c r="A208" s="115">
        <v>198</v>
      </c>
      <c r="B208" s="238" t="s">
        <v>337</v>
      </c>
      <c r="C208" s="234"/>
      <c r="D208" s="123">
        <v>0</v>
      </c>
      <c r="E208" s="123"/>
      <c r="F208" s="123">
        <v>-475089273</v>
      </c>
      <c r="G208" s="123"/>
      <c r="H208" s="123">
        <v>-96413711</v>
      </c>
      <c r="I208" s="123"/>
      <c r="J208" s="228">
        <f t="shared" si="10"/>
        <v>-571502984</v>
      </c>
      <c r="K208" s="228"/>
      <c r="L208" s="151">
        <f t="shared" si="11"/>
        <v>-1.3233227835936804E-3</v>
      </c>
      <c r="M208" s="151"/>
      <c r="N208" s="123">
        <v>0</v>
      </c>
      <c r="O208" s="123">
        <v>25586605000</v>
      </c>
      <c r="P208" s="123">
        <v>-4708216263</v>
      </c>
      <c r="Q208" s="123"/>
      <c r="R208" s="123">
        <v>-1236022509</v>
      </c>
      <c r="S208" s="123"/>
      <c r="T208" s="228">
        <f t="shared" si="9"/>
        <v>-5944238772</v>
      </c>
      <c r="U208" s="225"/>
      <c r="V208" s="151">
        <f>T208/درآمدها!$J$4</f>
        <v>-5.3066119400358096E-2</v>
      </c>
    </row>
    <row r="209" spans="1:22" s="115" customFormat="1" ht="42.75" customHeight="1">
      <c r="A209" s="115">
        <v>199</v>
      </c>
      <c r="B209" s="238" t="s">
        <v>184</v>
      </c>
      <c r="C209" s="234"/>
      <c r="D209" s="123">
        <v>0</v>
      </c>
      <c r="E209" s="123"/>
      <c r="F209" s="123">
        <v>-2300416366</v>
      </c>
      <c r="G209" s="123"/>
      <c r="H209" s="123">
        <v>-36687573</v>
      </c>
      <c r="I209" s="123"/>
      <c r="J209" s="228">
        <f t="shared" si="10"/>
        <v>-2337103939</v>
      </c>
      <c r="K209" s="228"/>
      <c r="L209" s="151">
        <f t="shared" si="11"/>
        <v>-5.4115953489146358E-3</v>
      </c>
      <c r="M209" s="151"/>
      <c r="N209" s="123">
        <v>0</v>
      </c>
      <c r="O209" s="123"/>
      <c r="P209" s="123">
        <v>-1907895924</v>
      </c>
      <c r="Q209" s="123"/>
      <c r="R209" s="123">
        <v>1500255135</v>
      </c>
      <c r="S209" s="123"/>
      <c r="T209" s="228">
        <f t="shared" si="9"/>
        <v>-407640789</v>
      </c>
      <c r="U209" s="225"/>
      <c r="V209" s="151">
        <f>T209/درآمدها!$J$4</f>
        <v>-3.6391396125313963E-3</v>
      </c>
    </row>
    <row r="210" spans="1:22" s="115" customFormat="1" ht="42.75" customHeight="1">
      <c r="A210" s="115">
        <v>200</v>
      </c>
      <c r="B210" s="238" t="s">
        <v>351</v>
      </c>
      <c r="C210" s="234"/>
      <c r="D210" s="123">
        <v>0</v>
      </c>
      <c r="E210" s="123"/>
      <c r="F210" s="123">
        <v>2594917169</v>
      </c>
      <c r="G210" s="123"/>
      <c r="H210" s="123">
        <v>23783277</v>
      </c>
      <c r="I210" s="123"/>
      <c r="J210" s="228">
        <f t="shared" si="10"/>
        <v>2618700446</v>
      </c>
      <c r="K210" s="228"/>
      <c r="L210" s="151">
        <f t="shared" si="11"/>
        <v>6.0636358175143535E-3</v>
      </c>
      <c r="M210" s="151"/>
      <c r="N210" s="123">
        <v>0</v>
      </c>
      <c r="O210" s="123">
        <v>332865050</v>
      </c>
      <c r="P210" s="123">
        <v>3792672733</v>
      </c>
      <c r="Q210" s="123"/>
      <c r="R210" s="123">
        <v>215408765</v>
      </c>
      <c r="S210" s="123"/>
      <c r="T210" s="228">
        <f t="shared" si="9"/>
        <v>4008081498</v>
      </c>
      <c r="U210" s="225"/>
      <c r="V210" s="151">
        <f>T210/درآمدها!$J$4</f>
        <v>3.5781424585619614E-2</v>
      </c>
    </row>
    <row r="211" spans="1:22" s="115" customFormat="1" ht="42.75" customHeight="1">
      <c r="A211" s="115">
        <v>201</v>
      </c>
      <c r="B211" s="238" t="s">
        <v>180</v>
      </c>
      <c r="C211" s="234"/>
      <c r="D211" s="123">
        <v>0</v>
      </c>
      <c r="E211" s="123"/>
      <c r="F211" s="123">
        <v>2707718906</v>
      </c>
      <c r="G211" s="123"/>
      <c r="H211" s="123">
        <v>32158822</v>
      </c>
      <c r="I211" s="123"/>
      <c r="J211" s="228">
        <f t="shared" si="10"/>
        <v>2739877728</v>
      </c>
      <c r="K211" s="228"/>
      <c r="L211" s="151">
        <f t="shared" si="11"/>
        <v>6.3442234305521828E-3</v>
      </c>
      <c r="M211" s="151"/>
      <c r="N211" s="123">
        <v>0</v>
      </c>
      <c r="O211" s="123"/>
      <c r="P211" s="123">
        <v>4461753283</v>
      </c>
      <c r="Q211" s="123"/>
      <c r="R211" s="123">
        <v>803564110</v>
      </c>
      <c r="S211" s="123"/>
      <c r="T211" s="228">
        <f t="shared" si="9"/>
        <v>5265317393</v>
      </c>
      <c r="U211" s="225"/>
      <c r="V211" s="151">
        <f>T211/درآمدها!$J$4</f>
        <v>4.7005171254873711E-2</v>
      </c>
    </row>
    <row r="212" spans="1:22" s="115" customFormat="1" ht="42.6" customHeight="1">
      <c r="A212" s="115">
        <v>202</v>
      </c>
      <c r="B212" s="238" t="s">
        <v>93</v>
      </c>
      <c r="C212" s="234"/>
      <c r="D212" s="123">
        <v>0</v>
      </c>
      <c r="E212" s="123"/>
      <c r="F212" s="123">
        <v>2912158803</v>
      </c>
      <c r="G212" s="123"/>
      <c r="H212" s="123">
        <v>-4328387</v>
      </c>
      <c r="I212" s="123"/>
      <c r="J212" s="228">
        <f t="shared" si="10"/>
        <v>2907830416</v>
      </c>
      <c r="K212" s="228"/>
      <c r="L212" s="151">
        <f t="shared" si="11"/>
        <v>6.7331201201908161E-3</v>
      </c>
      <c r="M212" s="151"/>
      <c r="N212" s="123">
        <v>674234184</v>
      </c>
      <c r="O212" s="123">
        <v>239094667</v>
      </c>
      <c r="P212" s="123">
        <v>-5079857564</v>
      </c>
      <c r="Q212" s="123"/>
      <c r="R212" s="123">
        <v>-1134156958</v>
      </c>
      <c r="S212" s="123"/>
      <c r="T212" s="228">
        <f t="shared" si="9"/>
        <v>-5539780338</v>
      </c>
      <c r="U212" s="225"/>
      <c r="V212" s="151">
        <f>T212/درآمدها!$J$4</f>
        <v>-4.9455389688048038E-2</v>
      </c>
    </row>
    <row r="213" spans="1:22" s="115" customFormat="1" ht="42.75" customHeight="1">
      <c r="A213" s="115">
        <v>203</v>
      </c>
      <c r="B213" s="238" t="s">
        <v>258</v>
      </c>
      <c r="C213" s="234"/>
      <c r="D213" s="123">
        <v>0</v>
      </c>
      <c r="E213" s="123"/>
      <c r="F213" s="123">
        <v>5941611533</v>
      </c>
      <c r="G213" s="123"/>
      <c r="H213" s="123">
        <v>27014606</v>
      </c>
      <c r="I213" s="123"/>
      <c r="J213" s="228">
        <f t="shared" si="10"/>
        <v>5968626139</v>
      </c>
      <c r="K213" s="228"/>
      <c r="L213" s="151">
        <f t="shared" si="11"/>
        <v>1.3820433449375448E-2</v>
      </c>
      <c r="M213" s="151"/>
      <c r="N213" s="123">
        <v>2134142598</v>
      </c>
      <c r="O213" s="123">
        <v>536335800</v>
      </c>
      <c r="P213" s="123">
        <v>5724060422</v>
      </c>
      <c r="Q213" s="123"/>
      <c r="R213" s="123">
        <v>1084595333</v>
      </c>
      <c r="S213" s="123"/>
      <c r="T213" s="228">
        <f t="shared" si="9"/>
        <v>8942798353</v>
      </c>
      <c r="U213" s="225"/>
      <c r="V213" s="151">
        <f>T213/درآمدها!$J$4</f>
        <v>7.9835219172051081E-2</v>
      </c>
    </row>
    <row r="214" spans="1:22" s="115" customFormat="1" ht="42.75" customHeight="1">
      <c r="A214" s="115">
        <v>204</v>
      </c>
      <c r="B214" s="238" t="s">
        <v>196</v>
      </c>
      <c r="C214" s="234"/>
      <c r="D214" s="123">
        <v>0</v>
      </c>
      <c r="E214" s="123"/>
      <c r="F214" s="123">
        <v>3156423006</v>
      </c>
      <c r="G214" s="123"/>
      <c r="H214" s="123">
        <v>31821158</v>
      </c>
      <c r="I214" s="123"/>
      <c r="J214" s="228">
        <f t="shared" si="10"/>
        <v>3188244164</v>
      </c>
      <c r="K214" s="228"/>
      <c r="L214" s="151">
        <f t="shared" si="11"/>
        <v>7.382421894547425E-3</v>
      </c>
      <c r="M214" s="151"/>
      <c r="N214" s="123">
        <v>3420864150</v>
      </c>
      <c r="O214" s="123"/>
      <c r="P214" s="123">
        <v>5948070888</v>
      </c>
      <c r="Q214" s="123"/>
      <c r="R214" s="123">
        <v>1622923379</v>
      </c>
      <c r="S214" s="123"/>
      <c r="T214" s="228">
        <f t="shared" si="9"/>
        <v>10991858417</v>
      </c>
      <c r="U214" s="225"/>
      <c r="V214" s="151">
        <f>T214/درآمدها!$J$4</f>
        <v>9.8127833278826626E-2</v>
      </c>
    </row>
    <row r="215" spans="1:22" s="115" customFormat="1" ht="42.75" customHeight="1">
      <c r="A215" s="115">
        <v>205</v>
      </c>
      <c r="B215" s="238" t="s">
        <v>409</v>
      </c>
      <c r="C215" s="234"/>
      <c r="D215" s="123">
        <v>0</v>
      </c>
      <c r="E215" s="123"/>
      <c r="F215" s="123">
        <v>-953443155</v>
      </c>
      <c r="G215" s="123"/>
      <c r="H215" s="123">
        <v>-37820847</v>
      </c>
      <c r="I215" s="123"/>
      <c r="J215" s="228">
        <f t="shared" si="10"/>
        <v>-991264002</v>
      </c>
      <c r="K215" s="228"/>
      <c r="L215" s="151">
        <f t="shared" si="11"/>
        <v>-2.2952850205990379E-3</v>
      </c>
      <c r="M215" s="151"/>
      <c r="N215" s="123">
        <v>0</v>
      </c>
      <c r="O215" s="123"/>
      <c r="P215" s="123">
        <v>-2596563095</v>
      </c>
      <c r="Q215" s="123"/>
      <c r="R215" s="123">
        <v>-280255280</v>
      </c>
      <c r="S215" s="123"/>
      <c r="T215" s="228">
        <f t="shared" si="9"/>
        <v>-2876818375</v>
      </c>
      <c r="U215" s="225"/>
      <c r="V215" s="151">
        <f>T215/درآمدها!$J$4</f>
        <v>-2.568227711511151E-2</v>
      </c>
    </row>
    <row r="216" spans="1:22" s="115" customFormat="1" ht="42.75" customHeight="1">
      <c r="A216" s="115">
        <v>206</v>
      </c>
      <c r="B216" s="238" t="s">
        <v>261</v>
      </c>
      <c r="C216" s="234"/>
      <c r="D216" s="123">
        <v>0</v>
      </c>
      <c r="E216" s="123"/>
      <c r="F216" s="123">
        <v>1004928754</v>
      </c>
      <c r="G216" s="123"/>
      <c r="H216" s="123">
        <v>-41665841</v>
      </c>
      <c r="I216" s="123"/>
      <c r="J216" s="228">
        <f t="shared" si="10"/>
        <v>963262913</v>
      </c>
      <c r="K216" s="228"/>
      <c r="L216" s="151">
        <f t="shared" si="11"/>
        <v>2.2304481254707101E-3</v>
      </c>
      <c r="M216" s="151"/>
      <c r="N216" s="123">
        <v>1205793100</v>
      </c>
      <c r="O216" s="123"/>
      <c r="P216" s="123">
        <v>-1658406510</v>
      </c>
      <c r="Q216" s="123"/>
      <c r="R216" s="123">
        <v>-557203441</v>
      </c>
      <c r="S216" s="123"/>
      <c r="T216" s="228">
        <f t="shared" si="9"/>
        <v>-1009816851</v>
      </c>
      <c r="U216" s="225"/>
      <c r="V216" s="151">
        <f>T216/درآمدها!$J$4</f>
        <v>-9.0149577840107024E-3</v>
      </c>
    </row>
    <row r="217" spans="1:22" s="115" customFormat="1" ht="42.75" customHeight="1">
      <c r="A217" s="115">
        <v>207</v>
      </c>
      <c r="B217" s="238" t="s">
        <v>185</v>
      </c>
      <c r="C217" s="234"/>
      <c r="D217" s="123">
        <v>0</v>
      </c>
      <c r="E217" s="123"/>
      <c r="F217" s="123">
        <v>14637086629</v>
      </c>
      <c r="G217" s="123"/>
      <c r="H217" s="123">
        <v>-65505560</v>
      </c>
      <c r="I217" s="123"/>
      <c r="J217" s="228">
        <f t="shared" si="10"/>
        <v>14571581069</v>
      </c>
      <c r="K217" s="228"/>
      <c r="L217" s="151">
        <f t="shared" si="11"/>
        <v>3.3740690357602854E-2</v>
      </c>
      <c r="M217" s="151"/>
      <c r="N217" s="123">
        <v>0</v>
      </c>
      <c r="O217" s="123"/>
      <c r="P217" s="123">
        <v>8347028592</v>
      </c>
      <c r="Q217" s="123"/>
      <c r="R217" s="123">
        <v>-1295586351</v>
      </c>
      <c r="S217" s="123"/>
      <c r="T217" s="228">
        <f t="shared" si="9"/>
        <v>7051442241</v>
      </c>
      <c r="U217" s="225"/>
      <c r="V217" s="151">
        <f>T217/درآمدها!$J$4</f>
        <v>6.2950478649721822E-2</v>
      </c>
    </row>
    <row r="218" spans="1:22" s="115" customFormat="1" ht="42.75" customHeight="1">
      <c r="A218" s="115">
        <v>208</v>
      </c>
      <c r="B218" s="238" t="s">
        <v>207</v>
      </c>
      <c r="C218" s="234"/>
      <c r="D218" s="123">
        <v>0</v>
      </c>
      <c r="E218" s="123"/>
      <c r="F218" s="123">
        <v>2109360692</v>
      </c>
      <c r="G218" s="123"/>
      <c r="H218" s="123">
        <v>-33900469</v>
      </c>
      <c r="I218" s="123"/>
      <c r="J218" s="228">
        <f t="shared" si="10"/>
        <v>2075460223</v>
      </c>
      <c r="K218" s="228"/>
      <c r="L218" s="151">
        <f t="shared" si="11"/>
        <v>4.8057558340558392E-3</v>
      </c>
      <c r="M218" s="151"/>
      <c r="N218" s="123">
        <v>1044492544</v>
      </c>
      <c r="O218" s="123">
        <v>1079660026</v>
      </c>
      <c r="P218" s="123">
        <v>-2699049055</v>
      </c>
      <c r="Q218" s="123"/>
      <c r="R218" s="123">
        <v>-18011231</v>
      </c>
      <c r="S218" s="123"/>
      <c r="T218" s="228">
        <f t="shared" si="9"/>
        <v>-1672567742</v>
      </c>
      <c r="U218" s="225"/>
      <c r="V218" s="151">
        <f>T218/درآمدها!$J$4</f>
        <v>-1.4931546814748198E-2</v>
      </c>
    </row>
    <row r="219" spans="1:22" s="115" customFormat="1" ht="42.75" customHeight="1">
      <c r="A219" s="115">
        <v>209</v>
      </c>
      <c r="B219" s="238" t="s">
        <v>90</v>
      </c>
      <c r="C219" s="234"/>
      <c r="D219" s="123">
        <v>0</v>
      </c>
      <c r="E219" s="123"/>
      <c r="F219" s="123">
        <v>6376810448</v>
      </c>
      <c r="G219" s="123"/>
      <c r="H219" s="123">
        <v>-338583376</v>
      </c>
      <c r="I219" s="123"/>
      <c r="J219" s="228">
        <f t="shared" si="10"/>
        <v>6038227072</v>
      </c>
      <c r="K219" s="228"/>
      <c r="L219" s="151">
        <f t="shared" si="11"/>
        <v>1.398159533824894E-2</v>
      </c>
      <c r="M219" s="151"/>
      <c r="N219" s="123">
        <v>2408312550</v>
      </c>
      <c r="O219" s="123"/>
      <c r="P219" s="123">
        <v>-13014905374</v>
      </c>
      <c r="Q219" s="123"/>
      <c r="R219" s="123">
        <v>-6036034349</v>
      </c>
      <c r="S219" s="123"/>
      <c r="T219" s="228">
        <f t="shared" si="9"/>
        <v>-16642627173</v>
      </c>
      <c r="U219" s="225"/>
      <c r="V219" s="151">
        <f>T219/درآمدها!$J$4</f>
        <v>-0.14857405204820096</v>
      </c>
    </row>
    <row r="220" spans="1:22" s="115" customFormat="1" ht="42.75" customHeight="1">
      <c r="A220" s="115">
        <v>210</v>
      </c>
      <c r="B220" s="238" t="s">
        <v>454</v>
      </c>
      <c r="C220" s="234"/>
      <c r="D220" s="123">
        <v>0</v>
      </c>
      <c r="E220" s="123"/>
      <c r="F220" s="123">
        <v>-179455893</v>
      </c>
      <c r="G220" s="123"/>
      <c r="H220" s="123">
        <v>0</v>
      </c>
      <c r="I220" s="123"/>
      <c r="J220" s="228">
        <f t="shared" si="10"/>
        <v>-179455893</v>
      </c>
      <c r="K220" s="228"/>
      <c r="L220" s="151">
        <f t="shared" si="11"/>
        <v>-4.1553251427476305E-4</v>
      </c>
      <c r="M220" s="151"/>
      <c r="N220" s="123">
        <v>0</v>
      </c>
      <c r="O220" s="123"/>
      <c r="P220" s="123">
        <v>-179455893</v>
      </c>
      <c r="Q220" s="123"/>
      <c r="R220" s="123">
        <v>0</v>
      </c>
      <c r="S220" s="123"/>
      <c r="T220" s="228">
        <f t="shared" si="9"/>
        <v>-179455893</v>
      </c>
      <c r="U220" s="225"/>
      <c r="V220" s="151">
        <f>T220/درآمدها!$J$4</f>
        <v>-1.6020601140542285E-3</v>
      </c>
    </row>
    <row r="221" spans="1:22" s="115" customFormat="1" ht="42.75" customHeight="1">
      <c r="A221" s="115">
        <v>211</v>
      </c>
      <c r="B221" s="238" t="s">
        <v>107</v>
      </c>
      <c r="C221" s="234"/>
      <c r="D221" s="123">
        <v>0</v>
      </c>
      <c r="E221" s="123"/>
      <c r="F221" s="123">
        <v>-835302030</v>
      </c>
      <c r="G221" s="123"/>
      <c r="H221" s="123">
        <v>-21657620</v>
      </c>
      <c r="I221" s="123"/>
      <c r="J221" s="228">
        <f t="shared" si="10"/>
        <v>-856959650</v>
      </c>
      <c r="K221" s="228"/>
      <c r="L221" s="151">
        <f t="shared" si="11"/>
        <v>-1.9843015018543913E-3</v>
      </c>
      <c r="M221" s="151"/>
      <c r="N221" s="123">
        <v>0</v>
      </c>
      <c r="O221" s="123"/>
      <c r="P221" s="123">
        <v>-964714773</v>
      </c>
      <c r="Q221" s="123"/>
      <c r="R221" s="123">
        <v>974625589</v>
      </c>
      <c r="S221" s="123"/>
      <c r="T221" s="228">
        <f t="shared" si="9"/>
        <v>9910816</v>
      </c>
      <c r="U221" s="225"/>
      <c r="V221" s="151">
        <f>T221/درآمدها!$J$4</f>
        <v>8.847702210219685E-5</v>
      </c>
    </row>
    <row r="222" spans="1:22" s="115" customFormat="1" ht="42.75" customHeight="1">
      <c r="A222" s="115">
        <v>212</v>
      </c>
      <c r="B222" s="238" t="s">
        <v>143</v>
      </c>
      <c r="C222" s="234"/>
      <c r="D222" s="123">
        <v>0</v>
      </c>
      <c r="E222" s="123"/>
      <c r="F222" s="123">
        <v>1337352398</v>
      </c>
      <c r="G222" s="123"/>
      <c r="H222" s="123">
        <v>6766197</v>
      </c>
      <c r="I222" s="123"/>
      <c r="J222" s="228">
        <f t="shared" si="10"/>
        <v>1344118595</v>
      </c>
      <c r="K222" s="228"/>
      <c r="L222" s="151">
        <f t="shared" si="11"/>
        <v>3.1123245379510158E-3</v>
      </c>
      <c r="M222" s="151"/>
      <c r="N222" s="123">
        <v>2569638540</v>
      </c>
      <c r="O222" s="123"/>
      <c r="P222" s="123">
        <v>4597671658</v>
      </c>
      <c r="Q222" s="123"/>
      <c r="R222" s="123">
        <v>344921155</v>
      </c>
      <c r="S222" s="123"/>
      <c r="T222" s="228">
        <f t="shared" si="9"/>
        <v>7512231353</v>
      </c>
      <c r="U222" s="225"/>
      <c r="V222" s="151">
        <f>T222/درآمدها!$J$4</f>
        <v>6.7064090328808154E-2</v>
      </c>
    </row>
    <row r="223" spans="1:22" s="115" customFormat="1" ht="42.75" customHeight="1">
      <c r="A223" s="115">
        <v>213</v>
      </c>
      <c r="B223" s="238" t="s">
        <v>157</v>
      </c>
      <c r="C223" s="234"/>
      <c r="D223" s="123">
        <v>0</v>
      </c>
      <c r="E223" s="123"/>
      <c r="F223" s="123">
        <v>7702695069</v>
      </c>
      <c r="G223" s="123"/>
      <c r="H223" s="123">
        <v>-99890920</v>
      </c>
      <c r="I223" s="123"/>
      <c r="J223" s="228">
        <f t="shared" si="10"/>
        <v>7602804149</v>
      </c>
      <c r="K223" s="228"/>
      <c r="L223" s="151">
        <f t="shared" si="11"/>
        <v>1.7604394432299698E-2</v>
      </c>
      <c r="M223" s="151"/>
      <c r="N223" s="123">
        <v>4985121100</v>
      </c>
      <c r="O223" s="123"/>
      <c r="P223" s="123">
        <v>-1180668119</v>
      </c>
      <c r="Q223" s="123"/>
      <c r="R223" s="123">
        <v>-2244413736</v>
      </c>
      <c r="S223" s="123"/>
      <c r="T223" s="228">
        <f t="shared" si="9"/>
        <v>1560039245</v>
      </c>
      <c r="U223" s="225"/>
      <c r="V223" s="151">
        <f>T223/درآمدها!$J$4</f>
        <v>1.3926968955952716E-2</v>
      </c>
    </row>
    <row r="224" spans="1:22" s="115" customFormat="1" ht="42.75" customHeight="1">
      <c r="A224" s="115">
        <v>214</v>
      </c>
      <c r="B224" s="238" t="s">
        <v>376</v>
      </c>
      <c r="C224" s="234"/>
      <c r="D224" s="123">
        <v>0</v>
      </c>
      <c r="E224" s="123"/>
      <c r="F224" s="123">
        <v>6324051714</v>
      </c>
      <c r="G224" s="123"/>
      <c r="H224" s="123">
        <v>-63265811</v>
      </c>
      <c r="I224" s="123"/>
      <c r="J224" s="228">
        <f t="shared" si="10"/>
        <v>6260785903</v>
      </c>
      <c r="K224" s="228"/>
      <c r="L224" s="151">
        <f t="shared" si="11"/>
        <v>1.449693328047791E-2</v>
      </c>
      <c r="M224" s="151"/>
      <c r="N224" s="123">
        <v>0</v>
      </c>
      <c r="O224" s="123"/>
      <c r="P224" s="123">
        <v>1929117932</v>
      </c>
      <c r="Q224" s="123"/>
      <c r="R224" s="123">
        <v>-615080937</v>
      </c>
      <c r="S224" s="123"/>
      <c r="T224" s="228">
        <f t="shared" si="9"/>
        <v>1314036995</v>
      </c>
      <c r="U224" s="225"/>
      <c r="V224" s="151">
        <f>T224/درآمدها!$J$4</f>
        <v>1.1730828243579471E-2</v>
      </c>
    </row>
    <row r="225" spans="1:22" s="115" customFormat="1" ht="42.6" customHeight="1">
      <c r="A225" s="115">
        <v>215</v>
      </c>
      <c r="B225" s="238" t="s">
        <v>391</v>
      </c>
      <c r="C225" s="234"/>
      <c r="D225" s="123">
        <v>0</v>
      </c>
      <c r="E225" s="123"/>
      <c r="F225" s="123">
        <v>-355372494</v>
      </c>
      <c r="G225" s="123"/>
      <c r="H225" s="123">
        <v>-128548050</v>
      </c>
      <c r="I225" s="123"/>
      <c r="J225" s="228">
        <f t="shared" si="10"/>
        <v>-483920544</v>
      </c>
      <c r="K225" s="228"/>
      <c r="L225" s="151">
        <f t="shared" si="11"/>
        <v>-1.1205244753792014E-3</v>
      </c>
      <c r="M225" s="151"/>
      <c r="N225" s="123">
        <v>361251188</v>
      </c>
      <c r="O225" s="123"/>
      <c r="P225" s="123">
        <v>-8135714649</v>
      </c>
      <c r="Q225" s="123"/>
      <c r="R225" s="123">
        <v>-1055304034</v>
      </c>
      <c r="S225" s="123"/>
      <c r="T225" s="228">
        <f t="shared" si="9"/>
        <v>-8829767495</v>
      </c>
      <c r="U225" s="225"/>
      <c r="V225" s="151">
        <f>T225/درآمدها!$J$4</f>
        <v>-7.8826156576045234E-2</v>
      </c>
    </row>
    <row r="226" spans="1:22" s="115" customFormat="1" ht="42.75" customHeight="1">
      <c r="A226" s="115">
        <v>216</v>
      </c>
      <c r="B226" s="238" t="s">
        <v>222</v>
      </c>
      <c r="C226" s="234"/>
      <c r="D226" s="123">
        <v>0</v>
      </c>
      <c r="E226" s="123"/>
      <c r="F226" s="123">
        <v>4148276540</v>
      </c>
      <c r="G226" s="123"/>
      <c r="H226" s="123">
        <v>858617238</v>
      </c>
      <c r="I226" s="123"/>
      <c r="J226" s="228">
        <f t="shared" si="10"/>
        <v>5006893778</v>
      </c>
      <c r="K226" s="228"/>
      <c r="L226" s="151">
        <f t="shared" si="11"/>
        <v>1.1593529337479085E-2</v>
      </c>
      <c r="M226" s="151"/>
      <c r="N226" s="123">
        <v>0</v>
      </c>
      <c r="O226" s="123"/>
      <c r="P226" s="123">
        <v>607169569</v>
      </c>
      <c r="Q226" s="123"/>
      <c r="R226" s="123">
        <v>-853746540</v>
      </c>
      <c r="S226" s="123"/>
      <c r="T226" s="228">
        <f t="shared" si="9"/>
        <v>-246576971</v>
      </c>
      <c r="U226" s="225"/>
      <c r="V226" s="151">
        <f>T226/درآمدها!$J$4</f>
        <v>-2.201271430431132E-3</v>
      </c>
    </row>
    <row r="227" spans="1:22" s="115" customFormat="1" ht="42.75" customHeight="1">
      <c r="A227" s="115">
        <v>217</v>
      </c>
      <c r="B227" s="238" t="s">
        <v>114</v>
      </c>
      <c r="C227" s="234"/>
      <c r="D227" s="123">
        <v>0</v>
      </c>
      <c r="E227" s="123"/>
      <c r="F227" s="123">
        <v>-3844887988</v>
      </c>
      <c r="G227" s="123"/>
      <c r="H227" s="123">
        <v>579463637</v>
      </c>
      <c r="I227" s="123"/>
      <c r="J227" s="228">
        <f t="shared" si="10"/>
        <v>-3265424351</v>
      </c>
      <c r="K227" s="228"/>
      <c r="L227" s="151">
        <f t="shared" si="11"/>
        <v>-7.5611336471690365E-3</v>
      </c>
      <c r="M227" s="151"/>
      <c r="N227" s="123">
        <v>0</v>
      </c>
      <c r="O227" s="123"/>
      <c r="P227" s="123">
        <v>4768163746</v>
      </c>
      <c r="Q227" s="123"/>
      <c r="R227" s="123">
        <v>3598786525</v>
      </c>
      <c r="S227" s="123"/>
      <c r="T227" s="228">
        <f t="shared" si="9"/>
        <v>8366950271</v>
      </c>
      <c r="U227" s="225"/>
      <c r="V227" s="151">
        <f>T227/درآمدها!$J$4</f>
        <v>7.4694439292914819E-2</v>
      </c>
    </row>
    <row r="228" spans="1:22" s="115" customFormat="1" ht="42.75" customHeight="1">
      <c r="A228" s="115">
        <v>218</v>
      </c>
      <c r="B228" s="238" t="s">
        <v>259</v>
      </c>
      <c r="C228" s="234"/>
      <c r="D228" s="123">
        <v>0</v>
      </c>
      <c r="E228" s="123"/>
      <c r="F228" s="123">
        <v>4124796842</v>
      </c>
      <c r="G228" s="123"/>
      <c r="H228" s="123">
        <v>-144747654</v>
      </c>
      <c r="I228" s="123"/>
      <c r="J228" s="228">
        <f t="shared" si="10"/>
        <v>3980049188</v>
      </c>
      <c r="K228" s="228"/>
      <c r="L228" s="151">
        <f t="shared" si="11"/>
        <v>9.2158569907028302E-3</v>
      </c>
      <c r="M228" s="151"/>
      <c r="N228" s="123">
        <v>0</v>
      </c>
      <c r="O228" s="123">
        <v>127550390</v>
      </c>
      <c r="P228" s="123">
        <v>-6740913232</v>
      </c>
      <c r="Q228" s="123"/>
      <c r="R228" s="123">
        <v>-2167599176</v>
      </c>
      <c r="S228" s="123"/>
      <c r="T228" s="228">
        <f t="shared" si="9"/>
        <v>-8908512408</v>
      </c>
      <c r="U228" s="225"/>
      <c r="V228" s="151">
        <f>T228/درآمدها!$J$4</f>
        <v>-7.9529137582648179E-2</v>
      </c>
    </row>
    <row r="229" spans="1:22" s="115" customFormat="1" ht="42.75" customHeight="1">
      <c r="A229" s="115">
        <v>219</v>
      </c>
      <c r="B229" s="238" t="s">
        <v>116</v>
      </c>
      <c r="C229" s="234"/>
      <c r="D229" s="123">
        <v>0</v>
      </c>
      <c r="E229" s="123"/>
      <c r="F229" s="123">
        <v>0</v>
      </c>
      <c r="G229" s="123"/>
      <c r="H229" s="123">
        <v>0</v>
      </c>
      <c r="I229" s="123"/>
      <c r="J229" s="228">
        <f t="shared" si="10"/>
        <v>0</v>
      </c>
      <c r="K229" s="228"/>
      <c r="L229" s="151">
        <f t="shared" si="11"/>
        <v>0</v>
      </c>
      <c r="M229" s="151"/>
      <c r="N229" s="123">
        <v>11096076620</v>
      </c>
      <c r="O229" s="123">
        <v>285337492</v>
      </c>
      <c r="P229" s="123">
        <v>0</v>
      </c>
      <c r="Q229" s="123"/>
      <c r="R229" s="123">
        <v>-1057251723</v>
      </c>
      <c r="S229" s="123"/>
      <c r="T229" s="228">
        <f t="shared" si="9"/>
        <v>10038824897</v>
      </c>
      <c r="U229" s="225"/>
      <c r="V229" s="151">
        <f>T229/درآمدها!$J$4</f>
        <v>8.9619798439599024E-2</v>
      </c>
    </row>
    <row r="230" spans="1:22" s="115" customFormat="1" ht="42.75" customHeight="1">
      <c r="A230" s="115">
        <v>220</v>
      </c>
      <c r="B230" s="238" t="s">
        <v>141</v>
      </c>
      <c r="C230" s="234"/>
      <c r="D230" s="123">
        <v>0</v>
      </c>
      <c r="E230" s="123"/>
      <c r="F230" s="123">
        <v>588612549</v>
      </c>
      <c r="G230" s="123"/>
      <c r="H230" s="123">
        <v>-162664320</v>
      </c>
      <c r="I230" s="123"/>
      <c r="J230" s="228">
        <f t="shared" si="10"/>
        <v>425948229</v>
      </c>
      <c r="K230" s="228"/>
      <c r="L230" s="151">
        <f t="shared" si="11"/>
        <v>9.8628880661641221E-4</v>
      </c>
      <c r="M230" s="151"/>
      <c r="N230" s="123">
        <v>0</v>
      </c>
      <c r="O230" s="123"/>
      <c r="P230" s="123">
        <v>-8479044953</v>
      </c>
      <c r="Q230" s="123"/>
      <c r="R230" s="123">
        <v>-1941933568</v>
      </c>
      <c r="S230" s="123"/>
      <c r="T230" s="228">
        <f t="shared" si="9"/>
        <v>-10420978521</v>
      </c>
      <c r="U230" s="225"/>
      <c r="V230" s="151">
        <f>T230/درآمدها!$J$4</f>
        <v>-9.3031405984031548E-2</v>
      </c>
    </row>
    <row r="231" spans="1:22" s="115" customFormat="1" ht="42.75" customHeight="1">
      <c r="A231" s="115">
        <v>221</v>
      </c>
      <c r="B231" s="238" t="s">
        <v>387</v>
      </c>
      <c r="C231" s="234"/>
      <c r="D231" s="123">
        <v>0</v>
      </c>
      <c r="E231" s="123"/>
      <c r="F231" s="123">
        <v>-1223491668</v>
      </c>
      <c r="G231" s="123"/>
      <c r="H231" s="123">
        <v>-112180513</v>
      </c>
      <c r="I231" s="123"/>
      <c r="J231" s="228">
        <f t="shared" si="10"/>
        <v>-1335672181</v>
      </c>
      <c r="K231" s="228"/>
      <c r="L231" s="151">
        <f t="shared" si="11"/>
        <v>-3.0927667536545396E-3</v>
      </c>
      <c r="M231" s="151"/>
      <c r="N231" s="123">
        <v>0</v>
      </c>
      <c r="O231" s="123"/>
      <c r="P231" s="123">
        <v>-7192835246</v>
      </c>
      <c r="Q231" s="123"/>
      <c r="R231" s="123">
        <v>-978861899</v>
      </c>
      <c r="S231" s="123"/>
      <c r="T231" s="228">
        <f t="shared" si="9"/>
        <v>-8171697145</v>
      </c>
      <c r="U231" s="225"/>
      <c r="V231" s="151">
        <f>T231/درآمدها!$J$4</f>
        <v>-7.2951352230797531E-2</v>
      </c>
    </row>
    <row r="232" spans="1:22" s="115" customFormat="1" ht="42.75" customHeight="1">
      <c r="A232" s="115">
        <v>222</v>
      </c>
      <c r="B232" s="238" t="s">
        <v>395</v>
      </c>
      <c r="C232" s="234"/>
      <c r="D232" s="123">
        <v>0</v>
      </c>
      <c r="E232" s="123"/>
      <c r="F232" s="123">
        <v>-692957342</v>
      </c>
      <c r="G232" s="123"/>
      <c r="H232" s="123">
        <v>-1434637</v>
      </c>
      <c r="I232" s="123"/>
      <c r="J232" s="228">
        <f t="shared" si="10"/>
        <v>-694391979</v>
      </c>
      <c r="K232" s="228"/>
      <c r="L232" s="151">
        <f t="shared" si="11"/>
        <v>-1.6078738909181347E-3</v>
      </c>
      <c r="M232" s="151"/>
      <c r="N232" s="123">
        <v>2130810811</v>
      </c>
      <c r="O232" s="123">
        <v>630802150</v>
      </c>
      <c r="P232" s="123">
        <v>-2591560899</v>
      </c>
      <c r="Q232" s="123"/>
      <c r="R232" s="123">
        <v>-455587131</v>
      </c>
      <c r="S232" s="123"/>
      <c r="T232" s="228">
        <f t="shared" si="9"/>
        <v>-916337219</v>
      </c>
      <c r="U232" s="225"/>
      <c r="V232" s="151">
        <f>T232/درآمدها!$J$4</f>
        <v>-8.1804352314207626E-3</v>
      </c>
    </row>
    <row r="233" spans="1:22" s="115" customFormat="1" ht="42.75" customHeight="1">
      <c r="A233" s="115">
        <v>223</v>
      </c>
      <c r="B233" s="238" t="s">
        <v>192</v>
      </c>
      <c r="C233" s="234"/>
      <c r="D233" s="123">
        <v>0</v>
      </c>
      <c r="E233" s="123"/>
      <c r="F233" s="123">
        <v>1772038291</v>
      </c>
      <c r="G233" s="123"/>
      <c r="H233" s="123">
        <v>44683516</v>
      </c>
      <c r="I233" s="123"/>
      <c r="J233" s="228">
        <f t="shared" si="10"/>
        <v>1816721807</v>
      </c>
      <c r="K233" s="228"/>
      <c r="L233" s="151">
        <f t="shared" si="11"/>
        <v>4.206643580105229E-3</v>
      </c>
      <c r="M233" s="151"/>
      <c r="N233" s="123">
        <v>0</v>
      </c>
      <c r="O233" s="123">
        <v>38185344</v>
      </c>
      <c r="P233" s="123">
        <v>5713536987</v>
      </c>
      <c r="Q233" s="123"/>
      <c r="R233" s="123">
        <v>952422857</v>
      </c>
      <c r="S233" s="123"/>
      <c r="T233" s="228">
        <f t="shared" si="9"/>
        <v>6665959844</v>
      </c>
      <c r="U233" s="225"/>
      <c r="V233" s="151">
        <f>T233/درآمدها!$J$4</f>
        <v>5.9509154084784202E-2</v>
      </c>
    </row>
    <row r="234" spans="1:22" s="115" customFormat="1" ht="42.75" customHeight="1">
      <c r="A234" s="115">
        <v>224</v>
      </c>
      <c r="B234" s="238" t="s">
        <v>168</v>
      </c>
      <c r="C234" s="234"/>
      <c r="D234" s="123">
        <v>2681885416</v>
      </c>
      <c r="E234" s="123"/>
      <c r="F234" s="123">
        <v>182670825</v>
      </c>
      <c r="G234" s="123"/>
      <c r="H234" s="123">
        <v>-190032985</v>
      </c>
      <c r="I234" s="123"/>
      <c r="J234" s="228">
        <f t="shared" si="10"/>
        <v>2674523256</v>
      </c>
      <c r="K234" s="228"/>
      <c r="L234" s="151">
        <f t="shared" si="11"/>
        <v>6.1928942787741487E-3</v>
      </c>
      <c r="M234" s="151"/>
      <c r="N234" s="123">
        <v>2681885416</v>
      </c>
      <c r="O234" s="123">
        <v>3158391150</v>
      </c>
      <c r="P234" s="123">
        <v>-10771323898</v>
      </c>
      <c r="Q234" s="123"/>
      <c r="R234" s="123">
        <v>-1847867234</v>
      </c>
      <c r="S234" s="123"/>
      <c r="T234" s="228">
        <f t="shared" si="9"/>
        <v>-9937305716</v>
      </c>
      <c r="U234" s="225"/>
      <c r="V234" s="151">
        <f>T234/درآمدها!$J$4</f>
        <v>-8.8713504263505549E-2</v>
      </c>
    </row>
    <row r="235" spans="1:22" s="115" customFormat="1" ht="42.75" customHeight="1">
      <c r="A235" s="115">
        <v>225</v>
      </c>
      <c r="B235" s="238" t="s">
        <v>96</v>
      </c>
      <c r="C235" s="234"/>
      <c r="D235" s="123">
        <v>729180310</v>
      </c>
      <c r="E235" s="123"/>
      <c r="F235" s="123">
        <v>-2865814738</v>
      </c>
      <c r="G235" s="123"/>
      <c r="H235" s="123">
        <v>3001911</v>
      </c>
      <c r="I235" s="123"/>
      <c r="J235" s="228">
        <f t="shared" si="10"/>
        <v>-2133632517</v>
      </c>
      <c r="K235" s="228"/>
      <c r="L235" s="151">
        <f t="shared" si="11"/>
        <v>-4.9404545568609501E-3</v>
      </c>
      <c r="M235" s="151"/>
      <c r="N235" s="123">
        <v>729180310</v>
      </c>
      <c r="O235" s="123">
        <v>2880284502</v>
      </c>
      <c r="P235" s="123">
        <v>-1463723465</v>
      </c>
      <c r="Q235" s="123"/>
      <c r="R235" s="123">
        <v>11320299688</v>
      </c>
      <c r="S235" s="123"/>
      <c r="T235" s="228">
        <f t="shared" si="9"/>
        <v>10585756533</v>
      </c>
      <c r="U235" s="225"/>
      <c r="V235" s="151">
        <f>T235/درآمدها!$J$4</f>
        <v>9.4502431963091202E-2</v>
      </c>
    </row>
    <row r="236" spans="1:22" s="115" customFormat="1" ht="42.75" customHeight="1">
      <c r="A236" s="115">
        <v>226</v>
      </c>
      <c r="B236" s="238" t="s">
        <v>112</v>
      </c>
      <c r="C236" s="234"/>
      <c r="D236" s="123">
        <v>7039600813</v>
      </c>
      <c r="E236" s="123"/>
      <c r="F236" s="123">
        <v>-4043845117</v>
      </c>
      <c r="G236" s="123"/>
      <c r="H236" s="123">
        <v>50980580</v>
      </c>
      <c r="I236" s="123"/>
      <c r="J236" s="228">
        <f t="shared" si="10"/>
        <v>3046736276</v>
      </c>
      <c r="K236" s="228"/>
      <c r="L236" s="151">
        <f t="shared" si="11"/>
        <v>7.0547584920959295E-3</v>
      </c>
      <c r="M236" s="151"/>
      <c r="N236" s="123">
        <v>7039600813</v>
      </c>
      <c r="O236" s="123">
        <v>5399176000</v>
      </c>
      <c r="P236" s="123">
        <v>1566131775</v>
      </c>
      <c r="Q236" s="123"/>
      <c r="R236" s="123">
        <v>1187321159</v>
      </c>
      <c r="S236" s="123"/>
      <c r="T236" s="228">
        <f t="shared" si="9"/>
        <v>9793053747</v>
      </c>
      <c r="U236" s="225"/>
      <c r="V236" s="151">
        <f>T236/درآمدها!$J$4</f>
        <v>8.742572083078938E-2</v>
      </c>
    </row>
    <row r="237" spans="1:22" s="115" customFormat="1" ht="42.75" customHeight="1">
      <c r="A237" s="115">
        <v>227</v>
      </c>
      <c r="B237" s="238" t="s">
        <v>270</v>
      </c>
      <c r="C237" s="234"/>
      <c r="D237" s="123">
        <v>0</v>
      </c>
      <c r="E237" s="123"/>
      <c r="F237" s="123">
        <v>7616081794</v>
      </c>
      <c r="G237" s="123"/>
      <c r="H237" s="123">
        <v>-29665223</v>
      </c>
      <c r="I237" s="123"/>
      <c r="J237" s="228">
        <f t="shared" si="10"/>
        <v>7586416571</v>
      </c>
      <c r="K237" s="228"/>
      <c r="L237" s="151">
        <f t="shared" si="11"/>
        <v>1.7566448776822039E-2</v>
      </c>
      <c r="M237" s="151"/>
      <c r="N237" s="123">
        <v>30923867230</v>
      </c>
      <c r="O237" s="123">
        <v>3420864150</v>
      </c>
      <c r="P237" s="123">
        <v>-50163835076</v>
      </c>
      <c r="Q237" s="123"/>
      <c r="R237" s="123">
        <v>-8574769138</v>
      </c>
      <c r="S237" s="123"/>
      <c r="T237" s="228">
        <f t="shared" si="9"/>
        <v>-27814736984</v>
      </c>
      <c r="U237" s="225"/>
      <c r="V237" s="151">
        <f>T237/درآمدها!$J$4</f>
        <v>-0.24831104713276486</v>
      </c>
    </row>
    <row r="238" spans="1:22" s="115" customFormat="1" ht="42.75" customHeight="1">
      <c r="A238" s="115">
        <v>228</v>
      </c>
      <c r="B238" s="238" t="s">
        <v>349</v>
      </c>
      <c r="C238" s="234"/>
      <c r="D238" s="123">
        <v>0</v>
      </c>
      <c r="E238" s="123"/>
      <c r="F238" s="123">
        <v>2860392151</v>
      </c>
      <c r="G238" s="123"/>
      <c r="H238" s="123">
        <v>13926047</v>
      </c>
      <c r="I238" s="123"/>
      <c r="J238" s="228">
        <f t="shared" si="10"/>
        <v>2874318198</v>
      </c>
      <c r="K238" s="228"/>
      <c r="L238" s="151">
        <f t="shared" si="11"/>
        <v>6.6555221323417128E-3</v>
      </c>
      <c r="M238" s="151"/>
      <c r="N238" s="123">
        <v>0</v>
      </c>
      <c r="O238" s="123">
        <v>1506023460</v>
      </c>
      <c r="P238" s="123">
        <v>4655667661</v>
      </c>
      <c r="Q238" s="123"/>
      <c r="R238" s="123">
        <v>628884883</v>
      </c>
      <c r="S238" s="123"/>
      <c r="T238" s="228">
        <f t="shared" si="9"/>
        <v>5284552544</v>
      </c>
      <c r="U238" s="225"/>
      <c r="V238" s="151">
        <f>T238/درآمدها!$J$4</f>
        <v>4.7176889595741518E-2</v>
      </c>
    </row>
    <row r="239" spans="1:22" s="115" customFormat="1" ht="42.75" customHeight="1">
      <c r="A239" s="115">
        <v>229</v>
      </c>
      <c r="B239" s="238" t="s">
        <v>405</v>
      </c>
      <c r="C239" s="234"/>
      <c r="D239" s="123">
        <v>0</v>
      </c>
      <c r="E239" s="123"/>
      <c r="F239" s="123">
        <v>-416161773</v>
      </c>
      <c r="G239" s="123"/>
      <c r="H239" s="123">
        <v>-88456676</v>
      </c>
      <c r="I239" s="123"/>
      <c r="J239" s="228">
        <f t="shared" si="10"/>
        <v>-504618449</v>
      </c>
      <c r="K239" s="228"/>
      <c r="L239" s="151">
        <f t="shared" si="11"/>
        <v>-1.1684507505273249E-3</v>
      </c>
      <c r="M239" s="151"/>
      <c r="N239" s="123">
        <v>0</v>
      </c>
      <c r="O239" s="123">
        <v>2918735520</v>
      </c>
      <c r="P239" s="123">
        <v>-4373262651</v>
      </c>
      <c r="Q239" s="123"/>
      <c r="R239" s="123">
        <v>-529977215</v>
      </c>
      <c r="S239" s="123"/>
      <c r="T239" s="228">
        <f t="shared" si="9"/>
        <v>-4903239866</v>
      </c>
      <c r="U239" s="225"/>
      <c r="V239" s="151">
        <f>T239/درآمدها!$J$4</f>
        <v>-4.3772789445032045E-2</v>
      </c>
    </row>
    <row r="240" spans="1:22" s="115" customFormat="1" ht="42.75" customHeight="1">
      <c r="A240" s="115">
        <v>230</v>
      </c>
      <c r="B240" s="238" t="s">
        <v>330</v>
      </c>
      <c r="C240" s="234"/>
      <c r="D240" s="123">
        <v>0</v>
      </c>
      <c r="E240" s="123"/>
      <c r="F240" s="123">
        <v>205674548</v>
      </c>
      <c r="G240" s="123"/>
      <c r="H240" s="123">
        <v>-237297664</v>
      </c>
      <c r="I240" s="123"/>
      <c r="J240" s="228">
        <f t="shared" si="10"/>
        <v>-31623116</v>
      </c>
      <c r="K240" s="228"/>
      <c r="L240" s="151">
        <f t="shared" si="11"/>
        <v>-7.3223746966517774E-5</v>
      </c>
      <c r="M240" s="151"/>
      <c r="N240" s="123">
        <v>10357029840</v>
      </c>
      <c r="O240" s="123"/>
      <c r="P240" s="123">
        <v>-14738543754</v>
      </c>
      <c r="Q240" s="123"/>
      <c r="R240" s="123">
        <v>-2272080336</v>
      </c>
      <c r="S240" s="123"/>
      <c r="T240" s="228">
        <f t="shared" si="9"/>
        <v>-6653594250</v>
      </c>
      <c r="U240" s="225"/>
      <c r="V240" s="151">
        <f>T240/درآمدها!$J$4</f>
        <v>-5.9398762474886006E-2</v>
      </c>
    </row>
    <row r="241" spans="1:22" s="115" customFormat="1" ht="42.75" customHeight="1">
      <c r="A241" s="115">
        <v>231</v>
      </c>
      <c r="B241" s="238" t="s">
        <v>201</v>
      </c>
      <c r="C241" s="234"/>
      <c r="D241" s="123">
        <v>0</v>
      </c>
      <c r="E241" s="123"/>
      <c r="F241" s="123">
        <v>-626605955</v>
      </c>
      <c r="G241" s="123"/>
      <c r="H241" s="123">
        <v>-69156043</v>
      </c>
      <c r="I241" s="123"/>
      <c r="J241" s="228">
        <f t="shared" si="10"/>
        <v>-695761998</v>
      </c>
      <c r="K241" s="228"/>
      <c r="L241" s="151">
        <f t="shared" si="11"/>
        <v>-1.611046188189388E-3</v>
      </c>
      <c r="M241" s="151"/>
      <c r="N241" s="123">
        <v>4274929400</v>
      </c>
      <c r="O241" s="123"/>
      <c r="P241" s="123">
        <v>-5542318373</v>
      </c>
      <c r="Q241" s="123"/>
      <c r="R241" s="123">
        <v>-405395953</v>
      </c>
      <c r="S241" s="123"/>
      <c r="T241" s="228">
        <f t="shared" si="9"/>
        <v>-1672784926</v>
      </c>
      <c r="U241" s="225"/>
      <c r="V241" s="151">
        <f>T241/درآمدها!$J$4</f>
        <v>-1.4933485685732004E-2</v>
      </c>
    </row>
    <row r="242" spans="1:22" s="115" customFormat="1" ht="42.75" customHeight="1">
      <c r="A242" s="115">
        <v>232</v>
      </c>
      <c r="B242" s="238" t="s">
        <v>200</v>
      </c>
      <c r="C242" s="234"/>
      <c r="D242" s="123">
        <v>0</v>
      </c>
      <c r="E242" s="123"/>
      <c r="F242" s="123">
        <v>302660334</v>
      </c>
      <c r="G242" s="123"/>
      <c r="H242" s="123">
        <v>-47165166</v>
      </c>
      <c r="I242" s="123"/>
      <c r="J242" s="228">
        <f t="shared" si="10"/>
        <v>255495168</v>
      </c>
      <c r="K242" s="228"/>
      <c r="L242" s="151">
        <f t="shared" si="11"/>
        <v>5.916024699400258E-4</v>
      </c>
      <c r="M242" s="151"/>
      <c r="N242" s="123">
        <v>38185344</v>
      </c>
      <c r="O242" s="123"/>
      <c r="P242" s="123">
        <v>-2816679321</v>
      </c>
      <c r="Q242" s="123"/>
      <c r="R242" s="123">
        <v>-3447405557</v>
      </c>
      <c r="S242" s="123"/>
      <c r="T242" s="228">
        <f t="shared" si="9"/>
        <v>-6225899534</v>
      </c>
      <c r="U242" s="225"/>
      <c r="V242" s="151">
        <f>T242/درآمدها!$J$4</f>
        <v>-5.5580595046439675E-2</v>
      </c>
    </row>
    <row r="243" spans="1:22" s="115" customFormat="1" ht="42.75" customHeight="1">
      <c r="A243" s="115">
        <v>233</v>
      </c>
      <c r="B243" s="238" t="s">
        <v>250</v>
      </c>
      <c r="C243" s="234"/>
      <c r="D243" s="123">
        <v>0</v>
      </c>
      <c r="E243" s="123"/>
      <c r="F243" s="123">
        <v>1488971018</v>
      </c>
      <c r="G243" s="123"/>
      <c r="H243" s="123">
        <v>-74489149</v>
      </c>
      <c r="I243" s="123"/>
      <c r="J243" s="228">
        <f t="shared" si="10"/>
        <v>1414481869</v>
      </c>
      <c r="K243" s="228"/>
      <c r="L243" s="151">
        <f t="shared" si="11"/>
        <v>3.2752516375800268E-3</v>
      </c>
      <c r="M243" s="151"/>
      <c r="N243" s="123">
        <v>47658300</v>
      </c>
      <c r="O243" s="123">
        <v>149159205</v>
      </c>
      <c r="P243" s="123">
        <v>-2693718053</v>
      </c>
      <c r="Q243" s="123"/>
      <c r="R243" s="123">
        <v>-912854048</v>
      </c>
      <c r="S243" s="123"/>
      <c r="T243" s="228">
        <f t="shared" si="9"/>
        <v>-3558913801</v>
      </c>
      <c r="U243" s="225"/>
      <c r="V243" s="151">
        <f>T243/درآمدها!$J$4</f>
        <v>-3.1771560992645852E-2</v>
      </c>
    </row>
    <row r="244" spans="1:22" s="115" customFormat="1" ht="42.75" customHeight="1">
      <c r="A244" s="115">
        <v>234</v>
      </c>
      <c r="B244" s="238" t="s">
        <v>133</v>
      </c>
      <c r="C244" s="234"/>
      <c r="D244" s="123">
        <v>0</v>
      </c>
      <c r="E244" s="123"/>
      <c r="F244" s="123">
        <v>0</v>
      </c>
      <c r="G244" s="123"/>
      <c r="H244" s="123">
        <v>0</v>
      </c>
      <c r="I244" s="123"/>
      <c r="J244" s="228">
        <f t="shared" si="10"/>
        <v>0</v>
      </c>
      <c r="K244" s="228"/>
      <c r="L244" s="151">
        <f t="shared" si="11"/>
        <v>0</v>
      </c>
      <c r="M244" s="151"/>
      <c r="N244" s="123">
        <v>0</v>
      </c>
      <c r="O244" s="123"/>
      <c r="P244" s="123">
        <v>0</v>
      </c>
      <c r="Q244" s="123"/>
      <c r="R244" s="123">
        <v>7234755204</v>
      </c>
      <c r="S244" s="123"/>
      <c r="T244" s="228">
        <f t="shared" si="9"/>
        <v>7234755204</v>
      </c>
      <c r="U244" s="225"/>
      <c r="V244" s="151">
        <f>T244/درآمدها!$J$4</f>
        <v>6.4586972060453107E-2</v>
      </c>
    </row>
    <row r="245" spans="1:22" s="115" customFormat="1" ht="42.75" customHeight="1">
      <c r="A245" s="115">
        <v>235</v>
      </c>
      <c r="B245" s="238" t="s">
        <v>254</v>
      </c>
      <c r="C245" s="234"/>
      <c r="D245" s="123">
        <v>0</v>
      </c>
      <c r="E245" s="123"/>
      <c r="F245" s="123">
        <v>1745552150</v>
      </c>
      <c r="G245" s="123"/>
      <c r="H245" s="123">
        <v>-42426341</v>
      </c>
      <c r="I245" s="123"/>
      <c r="J245" s="228">
        <f t="shared" si="10"/>
        <v>1703125809</v>
      </c>
      <c r="K245" s="228"/>
      <c r="L245" s="151">
        <f t="shared" si="11"/>
        <v>3.9436105313076005E-3</v>
      </c>
      <c r="M245" s="151"/>
      <c r="N245" s="123">
        <v>916135740</v>
      </c>
      <c r="O245" s="123"/>
      <c r="P245" s="123">
        <v>691021497</v>
      </c>
      <c r="Q245" s="123"/>
      <c r="R245" s="123">
        <v>-2489966904</v>
      </c>
      <c r="S245" s="123"/>
      <c r="T245" s="228">
        <f t="shared" si="9"/>
        <v>-882809667</v>
      </c>
      <c r="U245" s="225"/>
      <c r="V245" s="151">
        <f>T245/درآمدها!$J$4</f>
        <v>-7.8811240587245319E-3</v>
      </c>
    </row>
    <row r="246" spans="1:22" s="115" customFormat="1" ht="42.75" customHeight="1">
      <c r="A246" s="115">
        <v>236</v>
      </c>
      <c r="B246" s="238" t="s">
        <v>209</v>
      </c>
      <c r="C246" s="234"/>
      <c r="D246" s="123">
        <v>0</v>
      </c>
      <c r="E246" s="123"/>
      <c r="F246" s="123">
        <v>-2795436691</v>
      </c>
      <c r="G246" s="123"/>
      <c r="H246" s="123">
        <v>-158776419</v>
      </c>
      <c r="I246" s="123"/>
      <c r="J246" s="228">
        <f t="shared" si="10"/>
        <v>-2954213110</v>
      </c>
      <c r="K246" s="228"/>
      <c r="L246" s="151">
        <f t="shared" si="11"/>
        <v>-6.8405198669166424E-3</v>
      </c>
      <c r="M246" s="151"/>
      <c r="N246" s="123">
        <v>1068181632</v>
      </c>
      <c r="O246" s="123"/>
      <c r="P246" s="123">
        <v>-12038022287</v>
      </c>
      <c r="Q246" s="123"/>
      <c r="R246" s="123">
        <v>-1888867634</v>
      </c>
      <c r="S246" s="123"/>
      <c r="T246" s="228">
        <f t="shared" si="9"/>
        <v>-12858708289</v>
      </c>
      <c r="U246" s="225"/>
      <c r="V246" s="151">
        <f>T246/درآمدها!$J$4</f>
        <v>-0.11479379876405281</v>
      </c>
    </row>
    <row r="247" spans="1:22" s="115" customFormat="1" ht="42.75" customHeight="1">
      <c r="A247" s="115">
        <v>237</v>
      </c>
      <c r="B247" s="238" t="s">
        <v>396</v>
      </c>
      <c r="C247" s="234"/>
      <c r="D247" s="123">
        <v>0</v>
      </c>
      <c r="E247" s="123"/>
      <c r="F247" s="123">
        <v>-1914546238</v>
      </c>
      <c r="G247" s="123"/>
      <c r="H247" s="123">
        <v>-64717469</v>
      </c>
      <c r="I247" s="123"/>
      <c r="J247" s="228">
        <f t="shared" si="10"/>
        <v>-1979263707</v>
      </c>
      <c r="K247" s="228"/>
      <c r="L247" s="151">
        <f t="shared" si="11"/>
        <v>-4.5830115179471866E-3</v>
      </c>
      <c r="M247" s="151"/>
      <c r="N247" s="123">
        <v>0</v>
      </c>
      <c r="O247" s="123"/>
      <c r="P247" s="123">
        <v>-4515958708</v>
      </c>
      <c r="Q247" s="123"/>
      <c r="R247" s="123">
        <v>-615434446</v>
      </c>
      <c r="S247" s="123"/>
      <c r="T247" s="228">
        <f t="shared" si="9"/>
        <v>-5131393154</v>
      </c>
      <c r="U247" s="225"/>
      <c r="V247" s="151">
        <f>T247/درآمدها!$J$4</f>
        <v>-4.5809586768790739E-2</v>
      </c>
    </row>
    <row r="248" spans="1:22" s="115" customFormat="1" ht="42.75" customHeight="1">
      <c r="A248" s="115">
        <v>238</v>
      </c>
      <c r="B248" s="238" t="s">
        <v>382</v>
      </c>
      <c r="C248" s="234"/>
      <c r="D248" s="123">
        <v>0</v>
      </c>
      <c r="E248" s="123"/>
      <c r="F248" s="123">
        <v>2122601408</v>
      </c>
      <c r="G248" s="123"/>
      <c r="H248" s="123">
        <v>-58312964</v>
      </c>
      <c r="I248" s="123"/>
      <c r="J248" s="228">
        <f t="shared" si="10"/>
        <v>2064288444</v>
      </c>
      <c r="K248" s="228"/>
      <c r="L248" s="151">
        <f t="shared" si="11"/>
        <v>4.7798874307441019E-3</v>
      </c>
      <c r="M248" s="151"/>
      <c r="N248" s="123">
        <v>0</v>
      </c>
      <c r="O248" s="123"/>
      <c r="P248" s="123">
        <v>-1173514765</v>
      </c>
      <c r="Q248" s="123"/>
      <c r="R248" s="123">
        <v>-608481108</v>
      </c>
      <c r="S248" s="123"/>
      <c r="T248" s="228">
        <f t="shared" si="9"/>
        <v>-1781995873</v>
      </c>
      <c r="U248" s="225"/>
      <c r="V248" s="151">
        <f>T248/درآمدها!$J$4</f>
        <v>-1.5908446715330461E-2</v>
      </c>
    </row>
    <row r="249" spans="1:22" s="115" customFormat="1" ht="42.75" customHeight="1">
      <c r="A249" s="115">
        <v>239</v>
      </c>
      <c r="B249" s="238" t="s">
        <v>251</v>
      </c>
      <c r="C249" s="234"/>
      <c r="D249" s="123">
        <v>0</v>
      </c>
      <c r="E249" s="123"/>
      <c r="F249" s="123">
        <v>2564499603</v>
      </c>
      <c r="G249" s="123"/>
      <c r="H249" s="123">
        <v>-327807212</v>
      </c>
      <c r="I249" s="123"/>
      <c r="J249" s="228">
        <f t="shared" si="10"/>
        <v>2236692391</v>
      </c>
      <c r="K249" s="228"/>
      <c r="L249" s="151">
        <f t="shared" si="11"/>
        <v>5.1790910699793039E-3</v>
      </c>
      <c r="M249" s="151"/>
      <c r="N249" s="123">
        <v>285337492</v>
      </c>
      <c r="O249" s="123"/>
      <c r="P249" s="123">
        <v>-16242474138</v>
      </c>
      <c r="Q249" s="123"/>
      <c r="R249" s="123">
        <v>-3981860566</v>
      </c>
      <c r="S249" s="123"/>
      <c r="T249" s="228">
        <f t="shared" si="9"/>
        <v>-19938997212</v>
      </c>
      <c r="U249" s="225"/>
      <c r="V249" s="151">
        <f>T249/درآمدها!$J$4</f>
        <v>-0.17800180096389293</v>
      </c>
    </row>
    <row r="250" spans="1:22" s="115" customFormat="1" ht="42.75" customHeight="1">
      <c r="A250" s="115">
        <v>240</v>
      </c>
      <c r="B250" s="238" t="s">
        <v>379</v>
      </c>
      <c r="C250" s="234"/>
      <c r="D250" s="123">
        <v>0</v>
      </c>
      <c r="E250" s="123"/>
      <c r="F250" s="123">
        <v>-1106532717</v>
      </c>
      <c r="G250" s="123"/>
      <c r="H250" s="123">
        <v>941428820</v>
      </c>
      <c r="I250" s="123"/>
      <c r="J250" s="228">
        <f t="shared" si="10"/>
        <v>-165103897</v>
      </c>
      <c r="K250" s="228"/>
      <c r="L250" s="151">
        <f t="shared" si="11"/>
        <v>-3.8230027607380669E-4</v>
      </c>
      <c r="M250" s="151"/>
      <c r="N250" s="123">
        <v>0</v>
      </c>
      <c r="O250" s="123">
        <v>1833750500</v>
      </c>
      <c r="P250" s="123">
        <v>12046858932</v>
      </c>
      <c r="Q250" s="123"/>
      <c r="R250" s="123">
        <v>2269075331</v>
      </c>
      <c r="S250" s="123"/>
      <c r="T250" s="228">
        <f t="shared" si="9"/>
        <v>14315934263</v>
      </c>
      <c r="U250" s="225"/>
      <c r="V250" s="151">
        <f>T250/درآمدها!$J$4</f>
        <v>0.12780292078886826</v>
      </c>
    </row>
    <row r="251" spans="1:22" s="115" customFormat="1" ht="42.75" customHeight="1">
      <c r="A251" s="115">
        <v>241</v>
      </c>
      <c r="B251" s="238" t="s">
        <v>257</v>
      </c>
      <c r="C251" s="234"/>
      <c r="D251" s="123">
        <v>0</v>
      </c>
      <c r="E251" s="123"/>
      <c r="F251" s="123">
        <v>711948478</v>
      </c>
      <c r="G251" s="123"/>
      <c r="H251" s="123">
        <v>159495413</v>
      </c>
      <c r="I251" s="123"/>
      <c r="J251" s="228">
        <f t="shared" si="10"/>
        <v>871443891</v>
      </c>
      <c r="K251" s="228"/>
      <c r="L251" s="151">
        <f t="shared" si="11"/>
        <v>2.0178399551170636E-3</v>
      </c>
      <c r="M251" s="151"/>
      <c r="N251" s="123">
        <v>0</v>
      </c>
      <c r="O251" s="123">
        <v>1211020800</v>
      </c>
      <c r="P251" s="123">
        <v>12385971169</v>
      </c>
      <c r="Q251" s="123"/>
      <c r="R251" s="123">
        <v>5036282819</v>
      </c>
      <c r="S251" s="123"/>
      <c r="T251" s="228">
        <f t="shared" si="9"/>
        <v>17422253988</v>
      </c>
      <c r="U251" s="225"/>
      <c r="V251" s="151">
        <f>T251/درآمدها!$J$4</f>
        <v>0.15553402980807668</v>
      </c>
    </row>
    <row r="252" spans="1:22" s="115" customFormat="1" ht="42.75" customHeight="1">
      <c r="A252" s="115">
        <v>242</v>
      </c>
      <c r="B252" s="238" t="s">
        <v>253</v>
      </c>
      <c r="C252" s="234"/>
      <c r="D252" s="123">
        <v>0</v>
      </c>
      <c r="E252" s="123"/>
      <c r="F252" s="123">
        <v>1644366985</v>
      </c>
      <c r="G252" s="123"/>
      <c r="H252" s="123">
        <v>-3542254</v>
      </c>
      <c r="I252" s="123"/>
      <c r="J252" s="228">
        <f t="shared" si="10"/>
        <v>1640824731</v>
      </c>
      <c r="K252" s="228"/>
      <c r="L252" s="151">
        <f t="shared" si="11"/>
        <v>3.7993515540704018E-3</v>
      </c>
      <c r="M252" s="151"/>
      <c r="N252" s="123">
        <v>1317388020</v>
      </c>
      <c r="O252" s="123">
        <v>16235003070</v>
      </c>
      <c r="P252" s="123">
        <v>2971329826</v>
      </c>
      <c r="Q252" s="123"/>
      <c r="R252" s="123">
        <v>314703635</v>
      </c>
      <c r="S252" s="123"/>
      <c r="T252" s="228">
        <f t="shared" si="9"/>
        <v>4603421481</v>
      </c>
      <c r="U252" s="225"/>
      <c r="V252" s="151">
        <f>T252/درآمدها!$J$4</f>
        <v>4.1096214894935465E-2</v>
      </c>
    </row>
    <row r="253" spans="1:22" s="115" customFormat="1" ht="42.75" customHeight="1">
      <c r="A253" s="115">
        <v>243</v>
      </c>
      <c r="B253" s="238" t="s">
        <v>335</v>
      </c>
      <c r="C253" s="234"/>
      <c r="D253" s="123">
        <v>0</v>
      </c>
      <c r="E253" s="123"/>
      <c r="F253" s="123">
        <v>-152349107</v>
      </c>
      <c r="G253" s="123"/>
      <c r="H253" s="123">
        <v>-111678870</v>
      </c>
      <c r="I253" s="123"/>
      <c r="J253" s="228">
        <f t="shared" si="10"/>
        <v>-264027977</v>
      </c>
      <c r="K253" s="228"/>
      <c r="L253" s="151">
        <f t="shared" si="11"/>
        <v>-6.1136030301155565E-4</v>
      </c>
      <c r="M253" s="151"/>
      <c r="N253" s="123">
        <v>0</v>
      </c>
      <c r="O253" s="123"/>
      <c r="P253" s="123">
        <v>-6135883686</v>
      </c>
      <c r="Q253" s="123"/>
      <c r="R253" s="123">
        <v>-1204255482</v>
      </c>
      <c r="S253" s="123"/>
      <c r="T253" s="228">
        <f t="shared" si="9"/>
        <v>-7340139168</v>
      </c>
      <c r="U253" s="225"/>
      <c r="V253" s="151">
        <f>T253/درآمدها!$J$4</f>
        <v>-6.5527768389639834E-2</v>
      </c>
    </row>
    <row r="254" spans="1:22" s="115" customFormat="1" ht="42.75" customHeight="1">
      <c r="A254" s="115">
        <v>244</v>
      </c>
      <c r="B254" s="238" t="s">
        <v>186</v>
      </c>
      <c r="C254" s="234"/>
      <c r="D254" s="123">
        <v>0</v>
      </c>
      <c r="E254" s="123"/>
      <c r="F254" s="123">
        <v>-5502483634</v>
      </c>
      <c r="G254" s="123"/>
      <c r="H254" s="123">
        <v>0</v>
      </c>
      <c r="I254" s="123"/>
      <c r="J254" s="228">
        <f t="shared" si="10"/>
        <v>-5502483634</v>
      </c>
      <c r="K254" s="228"/>
      <c r="L254" s="151">
        <f t="shared" si="11"/>
        <v>-1.2741074260468867E-2</v>
      </c>
      <c r="M254" s="151"/>
      <c r="N254" s="123">
        <v>0</v>
      </c>
      <c r="O254" s="123">
        <v>17469542000</v>
      </c>
      <c r="P254" s="123">
        <v>-12104282026</v>
      </c>
      <c r="Q254" s="123"/>
      <c r="R254" s="123">
        <v>1026579535</v>
      </c>
      <c r="S254" s="123"/>
      <c r="T254" s="228">
        <f t="shared" si="9"/>
        <v>-11077702491</v>
      </c>
      <c r="U254" s="225"/>
      <c r="V254" s="151">
        <f>T254/درآمدها!$J$4</f>
        <v>-9.8894190764692635E-2</v>
      </c>
    </row>
    <row r="255" spans="1:22" s="115" customFormat="1" ht="42.75" customHeight="1">
      <c r="A255" s="115">
        <v>245</v>
      </c>
      <c r="B255" s="238" t="s">
        <v>361</v>
      </c>
      <c r="C255" s="234"/>
      <c r="D255" s="123">
        <v>0</v>
      </c>
      <c r="E255" s="123"/>
      <c r="F255" s="123">
        <v>-2429945478</v>
      </c>
      <c r="G255" s="123"/>
      <c r="H255" s="123">
        <v>54238298</v>
      </c>
      <c r="I255" s="123"/>
      <c r="J255" s="228">
        <f t="shared" si="10"/>
        <v>-2375707180</v>
      </c>
      <c r="K255" s="228"/>
      <c r="L255" s="151">
        <f t="shared" si="11"/>
        <v>-5.5009816684370855E-3</v>
      </c>
      <c r="M255" s="151"/>
      <c r="N255" s="123">
        <v>0</v>
      </c>
      <c r="O255" s="123"/>
      <c r="P255" s="123">
        <v>4834469746</v>
      </c>
      <c r="Q255" s="123"/>
      <c r="R255" s="123">
        <v>3180502205</v>
      </c>
      <c r="S255" s="123"/>
      <c r="T255" s="228">
        <f t="shared" si="9"/>
        <v>8014971951</v>
      </c>
      <c r="U255" s="225"/>
      <c r="V255" s="151">
        <f>T255/درآمدها!$J$4</f>
        <v>7.1552216331845414E-2</v>
      </c>
    </row>
    <row r="256" spans="1:22" s="115" customFormat="1" ht="42.75" customHeight="1">
      <c r="A256" s="115">
        <v>246</v>
      </c>
      <c r="B256" s="238" t="s">
        <v>267</v>
      </c>
      <c r="C256" s="234"/>
      <c r="D256" s="123">
        <v>0</v>
      </c>
      <c r="E256" s="123"/>
      <c r="F256" s="123">
        <v>-429488947</v>
      </c>
      <c r="G256" s="123"/>
      <c r="H256" s="123">
        <v>3038394</v>
      </c>
      <c r="I256" s="123"/>
      <c r="J256" s="228">
        <f t="shared" si="10"/>
        <v>-426450553</v>
      </c>
      <c r="K256" s="228"/>
      <c r="L256" s="151">
        <f t="shared" si="11"/>
        <v>-9.8745194453967074E-4</v>
      </c>
      <c r="M256" s="151"/>
      <c r="N256" s="123">
        <v>36616579</v>
      </c>
      <c r="O256" s="123">
        <v>8934580000</v>
      </c>
      <c r="P256" s="123">
        <v>174019329</v>
      </c>
      <c r="Q256" s="123"/>
      <c r="R256" s="123">
        <v>79246982</v>
      </c>
      <c r="S256" s="123"/>
      <c r="T256" s="228">
        <f t="shared" si="9"/>
        <v>289882890</v>
      </c>
      <c r="U256" s="225"/>
      <c r="V256" s="151">
        <f>T256/درآمدها!$J$4</f>
        <v>2.5878772106735408E-3</v>
      </c>
    </row>
    <row r="257" spans="1:22" s="115" customFormat="1" ht="42.75" customHeight="1">
      <c r="A257" s="115">
        <v>247</v>
      </c>
      <c r="B257" s="238" t="s">
        <v>173</v>
      </c>
      <c r="C257" s="234"/>
      <c r="D257" s="123">
        <v>0</v>
      </c>
      <c r="E257" s="123"/>
      <c r="F257" s="123">
        <v>0</v>
      </c>
      <c r="G257" s="123"/>
      <c r="H257" s="123">
        <v>0</v>
      </c>
      <c r="I257" s="123"/>
      <c r="J257" s="228">
        <f t="shared" si="10"/>
        <v>0</v>
      </c>
      <c r="K257" s="228"/>
      <c r="L257" s="151">
        <f t="shared" si="11"/>
        <v>0</v>
      </c>
      <c r="M257" s="151"/>
      <c r="N257" s="123">
        <v>0</v>
      </c>
      <c r="O257" s="123"/>
      <c r="P257" s="123">
        <v>0</v>
      </c>
      <c r="Q257" s="123"/>
      <c r="R257" s="123">
        <v>-96078850</v>
      </c>
      <c r="S257" s="123"/>
      <c r="T257" s="228">
        <f t="shared" si="9"/>
        <v>-96078850</v>
      </c>
      <c r="U257" s="225"/>
      <c r="V257" s="151">
        <f>T257/درآمدها!$J$4</f>
        <v>-8.577266024314905E-4</v>
      </c>
    </row>
    <row r="258" spans="1:22" s="115" customFormat="1" ht="42.75" customHeight="1">
      <c r="A258" s="115">
        <v>248</v>
      </c>
      <c r="B258" s="238" t="s">
        <v>95</v>
      </c>
      <c r="C258" s="234"/>
      <c r="D258" s="123">
        <v>1771971631</v>
      </c>
      <c r="E258" s="123"/>
      <c r="F258" s="123">
        <v>-2753391959</v>
      </c>
      <c r="G258" s="123"/>
      <c r="H258" s="123">
        <v>-147667680</v>
      </c>
      <c r="I258" s="123"/>
      <c r="J258" s="228">
        <f t="shared" si="10"/>
        <v>-1129088008</v>
      </c>
      <c r="K258" s="228"/>
      <c r="L258" s="151">
        <f t="shared" si="11"/>
        <v>-2.6144183451346664E-3</v>
      </c>
      <c r="M258" s="151"/>
      <c r="N258" s="123">
        <v>1771971631</v>
      </c>
      <c r="O258" s="123"/>
      <c r="P258" s="123">
        <v>-10952614734</v>
      </c>
      <c r="Q258" s="123"/>
      <c r="R258" s="123">
        <v>-2114763544</v>
      </c>
      <c r="S258" s="123"/>
      <c r="T258" s="228">
        <f t="shared" si="9"/>
        <v>-11295406647</v>
      </c>
      <c r="U258" s="225"/>
      <c r="V258" s="151">
        <f>T258/درآمدها!$J$4</f>
        <v>-0.10083770534736193</v>
      </c>
    </row>
    <row r="259" spans="1:22" s="115" customFormat="1" ht="42.75" customHeight="1">
      <c r="A259" s="115">
        <v>249</v>
      </c>
      <c r="B259" s="238" t="s">
        <v>403</v>
      </c>
      <c r="C259" s="234"/>
      <c r="D259" s="123">
        <v>0</v>
      </c>
      <c r="E259" s="123"/>
      <c r="F259" s="123">
        <v>-34665438</v>
      </c>
      <c r="G259" s="123"/>
      <c r="H259" s="123">
        <v>-26979892</v>
      </c>
      <c r="I259" s="123"/>
      <c r="J259" s="228">
        <f t="shared" si="10"/>
        <v>-61645330</v>
      </c>
      <c r="K259" s="228"/>
      <c r="L259" s="151">
        <f t="shared" si="11"/>
        <v>-1.4274058399518528E-4</v>
      </c>
      <c r="M259" s="151"/>
      <c r="N259" s="123">
        <v>0</v>
      </c>
      <c r="O259" s="123"/>
      <c r="P259" s="123">
        <v>-1105823074</v>
      </c>
      <c r="Q259" s="123"/>
      <c r="R259" s="123">
        <v>-101443509</v>
      </c>
      <c r="S259" s="123"/>
      <c r="T259" s="228">
        <f t="shared" si="9"/>
        <v>-1207266583</v>
      </c>
      <c r="U259" s="225"/>
      <c r="V259" s="151">
        <f>T259/درآمدها!$J$4</f>
        <v>-1.0777654649963702E-2</v>
      </c>
    </row>
    <row r="260" spans="1:22" s="115" customFormat="1" ht="42.75" customHeight="1">
      <c r="A260" s="115">
        <v>250</v>
      </c>
      <c r="B260" s="238" t="s">
        <v>189</v>
      </c>
      <c r="C260" s="234"/>
      <c r="D260" s="123">
        <v>0</v>
      </c>
      <c r="E260" s="123"/>
      <c r="F260" s="123">
        <v>-1237015869</v>
      </c>
      <c r="G260" s="123"/>
      <c r="H260" s="123">
        <v>-162032536</v>
      </c>
      <c r="I260" s="123"/>
      <c r="J260" s="228">
        <f t="shared" si="10"/>
        <v>-1399048405</v>
      </c>
      <c r="K260" s="228"/>
      <c r="L260" s="151">
        <f t="shared" si="11"/>
        <v>-3.2395152457977347E-3</v>
      </c>
      <c r="M260" s="151"/>
      <c r="N260" s="123">
        <v>0</v>
      </c>
      <c r="O260" s="123"/>
      <c r="P260" s="123">
        <v>-32454354581</v>
      </c>
      <c r="Q260" s="123"/>
      <c r="R260" s="123">
        <v>-3716925361</v>
      </c>
      <c r="S260" s="123"/>
      <c r="T260" s="228">
        <f t="shared" si="9"/>
        <v>-36171279942</v>
      </c>
      <c r="U260" s="225"/>
      <c r="V260" s="151">
        <f>T260/درآمدها!$J$4</f>
        <v>-0.32291257701616938</v>
      </c>
    </row>
    <row r="261" spans="1:22" s="115" customFormat="1" ht="42.75" customHeight="1">
      <c r="A261" s="115">
        <v>251</v>
      </c>
      <c r="B261" s="238" t="s">
        <v>156</v>
      </c>
      <c r="C261" s="234"/>
      <c r="D261" s="123">
        <v>0</v>
      </c>
      <c r="E261" s="123"/>
      <c r="F261" s="123">
        <v>-1807631596</v>
      </c>
      <c r="G261" s="123"/>
      <c r="H261" s="123">
        <v>2031758099</v>
      </c>
      <c r="I261" s="123"/>
      <c r="J261" s="228">
        <f t="shared" si="10"/>
        <v>224126503</v>
      </c>
      <c r="K261" s="228"/>
      <c r="L261" s="151">
        <f t="shared" si="11"/>
        <v>5.1896790765851427E-4</v>
      </c>
      <c r="M261" s="151"/>
      <c r="N261" s="123">
        <v>646698400</v>
      </c>
      <c r="O261" s="123"/>
      <c r="P261" s="123">
        <v>0</v>
      </c>
      <c r="Q261" s="123"/>
      <c r="R261" s="123">
        <v>5455600402</v>
      </c>
      <c r="S261" s="123"/>
      <c r="T261" s="228">
        <f t="shared" si="9"/>
        <v>6102298802</v>
      </c>
      <c r="U261" s="225"/>
      <c r="V261" s="151">
        <f>T261/درآمدها!$J$4</f>
        <v>5.4477171806919161E-2</v>
      </c>
    </row>
    <row r="262" spans="1:22" s="115" customFormat="1" ht="42.75" customHeight="1">
      <c r="A262" s="115">
        <v>252</v>
      </c>
      <c r="B262" s="238" t="s">
        <v>294</v>
      </c>
      <c r="C262" s="234"/>
      <c r="D262" s="123">
        <v>0</v>
      </c>
      <c r="E262" s="123"/>
      <c r="F262" s="123">
        <v>-1212124128</v>
      </c>
      <c r="G262" s="123"/>
      <c r="H262" s="123">
        <v>-164693366</v>
      </c>
      <c r="I262" s="123"/>
      <c r="J262" s="228">
        <f t="shared" si="10"/>
        <v>-1376817494</v>
      </c>
      <c r="K262" s="228"/>
      <c r="L262" s="151">
        <f t="shared" si="11"/>
        <v>-3.1880392748055283E-3</v>
      </c>
      <c r="M262" s="151"/>
      <c r="N262" s="123">
        <v>0</v>
      </c>
      <c r="O262" s="123">
        <v>10251704113</v>
      </c>
      <c r="P262" s="123">
        <v>-10986383478</v>
      </c>
      <c r="Q262" s="123"/>
      <c r="R262" s="123">
        <v>-1343206361</v>
      </c>
      <c r="S262" s="123"/>
      <c r="T262" s="228">
        <f t="shared" si="9"/>
        <v>-12329589839</v>
      </c>
      <c r="U262" s="225"/>
      <c r="V262" s="151">
        <f>T262/درآمدها!$J$4</f>
        <v>-0.11007018924538854</v>
      </c>
    </row>
    <row r="263" spans="1:22" s="115" customFormat="1" ht="42.75" customHeight="1">
      <c r="A263" s="115">
        <v>253</v>
      </c>
      <c r="B263" s="238" t="s">
        <v>352</v>
      </c>
      <c r="C263" s="234"/>
      <c r="D263" s="123">
        <v>0</v>
      </c>
      <c r="E263" s="123"/>
      <c r="F263" s="123">
        <v>1633657405</v>
      </c>
      <c r="G263" s="123"/>
      <c r="H263" s="123">
        <v>-29872425</v>
      </c>
      <c r="I263" s="123"/>
      <c r="J263" s="228">
        <f t="shared" si="10"/>
        <v>1603784980</v>
      </c>
      <c r="K263" s="228"/>
      <c r="L263" s="151">
        <f t="shared" si="11"/>
        <v>3.7135855165007069E-3</v>
      </c>
      <c r="M263" s="151"/>
      <c r="N263" s="123">
        <v>0</v>
      </c>
      <c r="O263" s="123"/>
      <c r="P263" s="123">
        <v>833984831</v>
      </c>
      <c r="Q263" s="123"/>
      <c r="R263" s="123">
        <v>253533833</v>
      </c>
      <c r="S263" s="123"/>
      <c r="T263" s="228">
        <f t="shared" si="9"/>
        <v>1087518664</v>
      </c>
      <c r="U263" s="225"/>
      <c r="V263" s="151">
        <f>T263/درآمدها!$J$4</f>
        <v>9.7086267035206373E-3</v>
      </c>
    </row>
    <row r="264" spans="1:22" s="115" customFormat="1" ht="42.75" customHeight="1">
      <c r="A264" s="115">
        <v>254</v>
      </c>
      <c r="B264" s="238" t="s">
        <v>397</v>
      </c>
      <c r="C264" s="234"/>
      <c r="D264" s="123">
        <v>0</v>
      </c>
      <c r="E264" s="123"/>
      <c r="F264" s="123">
        <v>2203160924</v>
      </c>
      <c r="G264" s="123"/>
      <c r="H264" s="123">
        <v>-776559123</v>
      </c>
      <c r="I264" s="123"/>
      <c r="J264" s="228">
        <f t="shared" si="10"/>
        <v>1426601801</v>
      </c>
      <c r="K264" s="228"/>
      <c r="L264" s="151">
        <f t="shared" si="11"/>
        <v>3.3033155018121095E-3</v>
      </c>
      <c r="M264" s="151"/>
      <c r="N264" s="123">
        <v>0</v>
      </c>
      <c r="O264" s="123">
        <v>6941006600</v>
      </c>
      <c r="P264" s="123">
        <v>-5542775684</v>
      </c>
      <c r="Q264" s="123"/>
      <c r="R264" s="123">
        <v>-1765030224</v>
      </c>
      <c r="S264" s="123"/>
      <c r="T264" s="228">
        <f t="shared" si="9"/>
        <v>-7307805908</v>
      </c>
      <c r="U264" s="225"/>
      <c r="V264" s="151">
        <f>T264/درآمدها!$J$4</f>
        <v>-6.5239119043344229E-2</v>
      </c>
    </row>
    <row r="265" spans="1:22" s="115" customFormat="1" ht="42.75" customHeight="1">
      <c r="A265" s="115">
        <v>255</v>
      </c>
      <c r="B265" s="238" t="s">
        <v>120</v>
      </c>
      <c r="C265" s="234"/>
      <c r="D265" s="123">
        <v>0</v>
      </c>
      <c r="E265" s="123"/>
      <c r="F265" s="123">
        <v>-37187613</v>
      </c>
      <c r="G265" s="123"/>
      <c r="H265" s="123">
        <v>30851292</v>
      </c>
      <c r="I265" s="123"/>
      <c r="J265" s="228">
        <f t="shared" si="10"/>
        <v>-6336321</v>
      </c>
      <c r="K265" s="228"/>
      <c r="L265" s="151">
        <f t="shared" si="11"/>
        <v>-1.4671835805258182E-5</v>
      </c>
      <c r="M265" s="151"/>
      <c r="N265" s="123">
        <v>476606250</v>
      </c>
      <c r="O265" s="123"/>
      <c r="P265" s="123">
        <v>7834157560</v>
      </c>
      <c r="Q265" s="123"/>
      <c r="R265" s="123">
        <v>748124799</v>
      </c>
      <c r="S265" s="123"/>
      <c r="T265" s="228">
        <f t="shared" si="9"/>
        <v>9058888609</v>
      </c>
      <c r="U265" s="225"/>
      <c r="V265" s="151">
        <f>T265/درآمدها!$J$4</f>
        <v>8.0871593991840046E-2</v>
      </c>
    </row>
    <row r="266" spans="1:22" s="115" customFormat="1" ht="42.75" customHeight="1">
      <c r="A266" s="115">
        <v>256</v>
      </c>
      <c r="B266" s="238" t="s">
        <v>99</v>
      </c>
      <c r="C266" s="234"/>
      <c r="D266" s="123">
        <v>0</v>
      </c>
      <c r="E266" s="123"/>
      <c r="F266" s="123">
        <v>-804444570</v>
      </c>
      <c r="G266" s="123"/>
      <c r="H266" s="123">
        <v>-173575492</v>
      </c>
      <c r="I266" s="123"/>
      <c r="J266" s="228">
        <f t="shared" si="10"/>
        <v>-978020062</v>
      </c>
      <c r="K266" s="228"/>
      <c r="L266" s="151">
        <f t="shared" si="11"/>
        <v>-2.2646185008481146E-3</v>
      </c>
      <c r="M266" s="151"/>
      <c r="N266" s="123">
        <v>589536690</v>
      </c>
      <c r="O266" s="123">
        <v>6227888400</v>
      </c>
      <c r="P266" s="123">
        <v>-9649447068</v>
      </c>
      <c r="Q266" s="123"/>
      <c r="R266" s="123">
        <v>-2443354386</v>
      </c>
      <c r="S266" s="123"/>
      <c r="T266" s="228">
        <f t="shared" si="9"/>
        <v>-11503264764</v>
      </c>
      <c r="U266" s="225"/>
      <c r="V266" s="151">
        <f>T266/درآمدها!$J$4</f>
        <v>-0.10269332119291188</v>
      </c>
    </row>
    <row r="267" spans="1:22" s="115" customFormat="1" ht="42.75" customHeight="1">
      <c r="A267" s="115">
        <v>257</v>
      </c>
      <c r="B267" s="238" t="s">
        <v>177</v>
      </c>
      <c r="C267" s="234"/>
      <c r="D267" s="123">
        <v>0</v>
      </c>
      <c r="E267" s="123"/>
      <c r="F267" s="123">
        <v>16266391342</v>
      </c>
      <c r="G267" s="123"/>
      <c r="H267" s="123">
        <v>1220047987</v>
      </c>
      <c r="I267" s="123"/>
      <c r="J267" s="228">
        <f t="shared" si="10"/>
        <v>17486439329</v>
      </c>
      <c r="K267" s="228"/>
      <c r="L267" s="151">
        <f t="shared" si="11"/>
        <v>4.0490083544330702E-2</v>
      </c>
      <c r="M267" s="151"/>
      <c r="N267" s="123">
        <v>8934580000</v>
      </c>
      <c r="O267" s="123"/>
      <c r="P267" s="123">
        <v>12298218919</v>
      </c>
      <c r="Q267" s="123"/>
      <c r="R267" s="123">
        <v>-361867331</v>
      </c>
      <c r="S267" s="123"/>
      <c r="T267" s="228">
        <f t="shared" ref="T267:T309" si="12">N267+P267+R267</f>
        <v>20870931588</v>
      </c>
      <c r="U267" s="225"/>
      <c r="V267" s="151">
        <f>T267/درآمدها!$J$4</f>
        <v>0.18632147700097695</v>
      </c>
    </row>
    <row r="268" spans="1:22" s="115" customFormat="1" ht="42.75" customHeight="1">
      <c r="A268" s="115">
        <v>258</v>
      </c>
      <c r="B268" s="238" t="s">
        <v>332</v>
      </c>
      <c r="C268" s="234"/>
      <c r="D268" s="123">
        <v>0</v>
      </c>
      <c r="E268" s="123"/>
      <c r="F268" s="123">
        <v>-742663281</v>
      </c>
      <c r="G268" s="123"/>
      <c r="H268" s="123">
        <v>1265550934</v>
      </c>
      <c r="I268" s="123"/>
      <c r="J268" s="228">
        <f t="shared" ref="J268:J309" si="13">D268+F268+H268</f>
        <v>522887653</v>
      </c>
      <c r="K268" s="228"/>
      <c r="L268" s="151">
        <f t="shared" ref="L268:L309" si="14">J268/431869677667</f>
        <v>1.2107533361098365E-3</v>
      </c>
      <c r="M268" s="151"/>
      <c r="N268" s="123">
        <v>0</v>
      </c>
      <c r="O268" s="123">
        <v>3788478970</v>
      </c>
      <c r="P268" s="123">
        <v>6191485556</v>
      </c>
      <c r="Q268" s="123"/>
      <c r="R268" s="123">
        <v>7433316703</v>
      </c>
      <c r="S268" s="123"/>
      <c r="T268" s="228">
        <f t="shared" si="12"/>
        <v>13624802259</v>
      </c>
      <c r="U268" s="225"/>
      <c r="V268" s="151">
        <f>T268/درآمدها!$J$4</f>
        <v>0.12163296449127949</v>
      </c>
    </row>
    <row r="269" spans="1:22" s="115" customFormat="1" ht="42.75" customHeight="1">
      <c r="A269" s="115">
        <v>259</v>
      </c>
      <c r="B269" s="238" t="s">
        <v>140</v>
      </c>
      <c r="C269" s="234"/>
      <c r="D269" s="123">
        <v>0</v>
      </c>
      <c r="E269" s="123"/>
      <c r="F269" s="123">
        <v>-35478848</v>
      </c>
      <c r="G269" s="123"/>
      <c r="H269" s="123">
        <v>35355103</v>
      </c>
      <c r="I269" s="123"/>
      <c r="J269" s="228">
        <f t="shared" si="13"/>
        <v>-123745</v>
      </c>
      <c r="K269" s="228"/>
      <c r="L269" s="151">
        <f t="shared" si="14"/>
        <v>-2.8653319832149815E-7</v>
      </c>
      <c r="M269" s="151"/>
      <c r="N269" s="123">
        <v>667949268</v>
      </c>
      <c r="O269" s="123"/>
      <c r="P269" s="123">
        <v>3121758646</v>
      </c>
      <c r="Q269" s="123"/>
      <c r="R269" s="123">
        <v>234371747</v>
      </c>
      <c r="S269" s="123"/>
      <c r="T269" s="228">
        <f t="shared" si="12"/>
        <v>4024079661</v>
      </c>
      <c r="U269" s="225"/>
      <c r="V269" s="151">
        <f>T269/درآمدها!$J$4</f>
        <v>3.5924245300013417E-2</v>
      </c>
    </row>
    <row r="270" spans="1:22" s="115" customFormat="1" ht="42.75" customHeight="1">
      <c r="A270" s="115">
        <v>260</v>
      </c>
      <c r="B270" s="238" t="s">
        <v>406</v>
      </c>
      <c r="C270" s="234"/>
      <c r="D270" s="123">
        <v>0</v>
      </c>
      <c r="E270" s="123"/>
      <c r="F270" s="123">
        <v>1288098027</v>
      </c>
      <c r="G270" s="123"/>
      <c r="H270" s="123">
        <v>-318075020</v>
      </c>
      <c r="I270" s="123"/>
      <c r="J270" s="228">
        <f t="shared" si="13"/>
        <v>970023007</v>
      </c>
      <c r="K270" s="228"/>
      <c r="L270" s="151">
        <f t="shared" si="14"/>
        <v>2.2461012133108168E-3</v>
      </c>
      <c r="M270" s="151"/>
      <c r="N270" s="123">
        <v>17385423000</v>
      </c>
      <c r="O270" s="123"/>
      <c r="P270" s="123">
        <v>-17534559347</v>
      </c>
      <c r="Q270" s="123"/>
      <c r="R270" s="123">
        <v>-4045537402</v>
      </c>
      <c r="S270" s="123"/>
      <c r="T270" s="228">
        <f t="shared" si="12"/>
        <v>-4194673749</v>
      </c>
      <c r="U270" s="225"/>
      <c r="V270" s="151">
        <f>T270/درآمدها!$J$4</f>
        <v>-3.744719324844472E-2</v>
      </c>
    </row>
    <row r="271" spans="1:22" s="115" customFormat="1" ht="42.75" customHeight="1">
      <c r="A271" s="115">
        <v>261</v>
      </c>
      <c r="B271" s="238" t="s">
        <v>273</v>
      </c>
      <c r="C271" s="234"/>
      <c r="D271" s="123">
        <v>0</v>
      </c>
      <c r="E271" s="123"/>
      <c r="F271" s="123">
        <v>2676533429</v>
      </c>
      <c r="G271" s="123"/>
      <c r="H271" s="123">
        <v>0</v>
      </c>
      <c r="I271" s="123"/>
      <c r="J271" s="228">
        <f t="shared" si="13"/>
        <v>2676533429</v>
      </c>
      <c r="K271" s="228"/>
      <c r="L271" s="151">
        <f t="shared" si="14"/>
        <v>6.1975488611723832E-3</v>
      </c>
      <c r="M271" s="151"/>
      <c r="N271" s="123">
        <v>22708105272</v>
      </c>
      <c r="O271" s="123">
        <v>8072859900</v>
      </c>
      <c r="P271" s="123">
        <v>2676533429</v>
      </c>
      <c r="Q271" s="123"/>
      <c r="R271" s="123">
        <v>-26099517788</v>
      </c>
      <c r="S271" s="123"/>
      <c r="T271" s="228">
        <f t="shared" si="12"/>
        <v>-714879087</v>
      </c>
      <c r="U271" s="225"/>
      <c r="V271" s="151">
        <f>T271/درآمدها!$J$4</f>
        <v>-6.3819540975129903E-3</v>
      </c>
    </row>
    <row r="272" spans="1:22" s="115" customFormat="1" ht="42.75" customHeight="1">
      <c r="A272" s="115">
        <v>262</v>
      </c>
      <c r="B272" s="238" t="s">
        <v>264</v>
      </c>
      <c r="C272" s="234"/>
      <c r="D272" s="123">
        <v>0</v>
      </c>
      <c r="E272" s="123"/>
      <c r="F272" s="123">
        <v>1802966548</v>
      </c>
      <c r="G272" s="123"/>
      <c r="H272" s="123">
        <v>-185625394</v>
      </c>
      <c r="I272" s="123"/>
      <c r="J272" s="228">
        <f t="shared" si="13"/>
        <v>1617341154</v>
      </c>
      <c r="K272" s="228"/>
      <c r="L272" s="151">
        <f t="shared" si="14"/>
        <v>3.7449750182439912E-3</v>
      </c>
      <c r="M272" s="151"/>
      <c r="N272" s="123">
        <v>409814636</v>
      </c>
      <c r="O272" s="123"/>
      <c r="P272" s="123">
        <v>-7976902601</v>
      </c>
      <c r="Q272" s="123"/>
      <c r="R272" s="123">
        <v>-2332098495</v>
      </c>
      <c r="S272" s="123"/>
      <c r="T272" s="228">
        <f t="shared" si="12"/>
        <v>-9899186460</v>
      </c>
      <c r="U272" s="225"/>
      <c r="V272" s="151">
        <f>T272/درآمدها!$J$4</f>
        <v>-8.8373201481612387E-2</v>
      </c>
    </row>
    <row r="273" spans="1:22" s="115" customFormat="1" ht="42.75" customHeight="1">
      <c r="A273" s="115">
        <v>263</v>
      </c>
      <c r="B273" s="238" t="s">
        <v>109</v>
      </c>
      <c r="C273" s="234"/>
      <c r="D273" s="123">
        <v>0</v>
      </c>
      <c r="E273" s="123"/>
      <c r="F273" s="123">
        <v>-793139379</v>
      </c>
      <c r="G273" s="123"/>
      <c r="H273" s="123">
        <v>-84048215</v>
      </c>
      <c r="I273" s="123"/>
      <c r="J273" s="228">
        <f t="shared" si="13"/>
        <v>-877187594</v>
      </c>
      <c r="K273" s="228"/>
      <c r="L273" s="151">
        <f t="shared" si="14"/>
        <v>-2.031139576037495E-3</v>
      </c>
      <c r="M273" s="151"/>
      <c r="N273" s="123">
        <v>0</v>
      </c>
      <c r="O273" s="123"/>
      <c r="P273" s="123">
        <v>-2899202820</v>
      </c>
      <c r="Q273" s="123"/>
      <c r="R273" s="123">
        <v>-536803073</v>
      </c>
      <c r="S273" s="123"/>
      <c r="T273" s="228">
        <f t="shared" si="12"/>
        <v>-3436005893</v>
      </c>
      <c r="U273" s="225"/>
      <c r="V273" s="151">
        <f>T273/درآمدها!$J$4</f>
        <v>-3.0674322814412014E-2</v>
      </c>
    </row>
    <row r="274" spans="1:22" s="115" customFormat="1" ht="42.75" customHeight="1">
      <c r="A274" s="115">
        <v>264</v>
      </c>
      <c r="B274" s="238" t="s">
        <v>199</v>
      </c>
      <c r="C274" s="234"/>
      <c r="D274" s="123">
        <v>0</v>
      </c>
      <c r="E274" s="123"/>
      <c r="F274" s="123">
        <v>1380264978</v>
      </c>
      <c r="G274" s="123"/>
      <c r="H274" s="123">
        <v>-113009467</v>
      </c>
      <c r="I274" s="123"/>
      <c r="J274" s="228">
        <f t="shared" si="13"/>
        <v>1267255511</v>
      </c>
      <c r="K274" s="228"/>
      <c r="L274" s="151">
        <f t="shared" si="14"/>
        <v>2.9343470415562206E-3</v>
      </c>
      <c r="M274" s="151"/>
      <c r="N274" s="123">
        <v>3158391150</v>
      </c>
      <c r="O274" s="123">
        <v>1003949741</v>
      </c>
      <c r="P274" s="123">
        <v>-5708866834</v>
      </c>
      <c r="Q274" s="123"/>
      <c r="R274" s="123">
        <v>-1621939719</v>
      </c>
      <c r="S274" s="123"/>
      <c r="T274" s="228">
        <f t="shared" si="12"/>
        <v>-4172415403</v>
      </c>
      <c r="U274" s="225"/>
      <c r="V274" s="151">
        <f>T274/درآمدها!$J$4</f>
        <v>-3.7248485879545899E-2</v>
      </c>
    </row>
    <row r="275" spans="1:22" s="115" customFormat="1" ht="42.75" customHeight="1">
      <c r="A275" s="115">
        <v>265</v>
      </c>
      <c r="B275" s="238" t="s">
        <v>212</v>
      </c>
      <c r="C275" s="234"/>
      <c r="D275" s="123">
        <v>0</v>
      </c>
      <c r="E275" s="123"/>
      <c r="F275" s="123">
        <v>1621617473</v>
      </c>
      <c r="G275" s="123"/>
      <c r="H275" s="123">
        <v>-157739026</v>
      </c>
      <c r="I275" s="123"/>
      <c r="J275" s="228">
        <f t="shared" si="13"/>
        <v>1463878447</v>
      </c>
      <c r="K275" s="228"/>
      <c r="L275" s="151">
        <f t="shared" si="14"/>
        <v>3.3896300729146047E-3</v>
      </c>
      <c r="M275" s="151"/>
      <c r="N275" s="123">
        <v>0</v>
      </c>
      <c r="O275" s="123"/>
      <c r="P275" s="123">
        <v>-4911135601</v>
      </c>
      <c r="Q275" s="123"/>
      <c r="R275" s="123">
        <v>-1423227853</v>
      </c>
      <c r="S275" s="123"/>
      <c r="T275" s="228">
        <f t="shared" si="12"/>
        <v>-6334363454</v>
      </c>
      <c r="U275" s="225"/>
      <c r="V275" s="151">
        <f>T275/درآمدها!$J$4</f>
        <v>-5.6548887127246227E-2</v>
      </c>
    </row>
    <row r="276" spans="1:22" s="115" customFormat="1" ht="42.75" customHeight="1">
      <c r="A276" s="115">
        <v>266</v>
      </c>
      <c r="B276" s="238" t="s">
        <v>202</v>
      </c>
      <c r="C276" s="234"/>
      <c r="D276" s="123">
        <v>0</v>
      </c>
      <c r="E276" s="123"/>
      <c r="F276" s="123">
        <v>63557456</v>
      </c>
      <c r="G276" s="123"/>
      <c r="H276" s="123">
        <v>132332748</v>
      </c>
      <c r="I276" s="123"/>
      <c r="J276" s="228">
        <f t="shared" si="13"/>
        <v>195890204</v>
      </c>
      <c r="K276" s="228"/>
      <c r="L276" s="151">
        <f t="shared" si="14"/>
        <v>4.5358638063736501E-4</v>
      </c>
      <c r="M276" s="151"/>
      <c r="N276" s="123">
        <v>0</v>
      </c>
      <c r="O276" s="123"/>
      <c r="P276" s="123">
        <v>742387464</v>
      </c>
      <c r="Q276" s="123"/>
      <c r="R276" s="123">
        <v>6264713295</v>
      </c>
      <c r="S276" s="123"/>
      <c r="T276" s="228">
        <f t="shared" si="12"/>
        <v>7007100759</v>
      </c>
      <c r="U276" s="225"/>
      <c r="V276" s="151">
        <f>T276/درآمدها!$J$4</f>
        <v>6.2554628067594362E-2</v>
      </c>
    </row>
    <row r="277" spans="1:22" s="115" customFormat="1" ht="42.75" customHeight="1">
      <c r="A277" s="115">
        <v>267</v>
      </c>
      <c r="B277" s="238" t="s">
        <v>148</v>
      </c>
      <c r="C277" s="234"/>
      <c r="D277" s="123">
        <v>0</v>
      </c>
      <c r="E277" s="123"/>
      <c r="F277" s="123">
        <v>-768306083</v>
      </c>
      <c r="G277" s="123"/>
      <c r="H277" s="123">
        <v>-1281489</v>
      </c>
      <c r="I277" s="123"/>
      <c r="J277" s="228">
        <f t="shared" si="13"/>
        <v>-769587572</v>
      </c>
      <c r="K277" s="228"/>
      <c r="L277" s="151">
        <f t="shared" si="14"/>
        <v>-1.7819902896572487E-3</v>
      </c>
      <c r="M277" s="151"/>
      <c r="N277" s="123">
        <v>302815250</v>
      </c>
      <c r="O277" s="123">
        <v>1713193760</v>
      </c>
      <c r="P277" s="123">
        <v>-512475472</v>
      </c>
      <c r="Q277" s="123"/>
      <c r="R277" s="123">
        <v>1442610834</v>
      </c>
      <c r="S277" s="123"/>
      <c r="T277" s="228">
        <f t="shared" si="12"/>
        <v>1232950612</v>
      </c>
      <c r="U277" s="225"/>
      <c r="V277" s="151">
        <f>T277/درآمدها!$J$4</f>
        <v>1.1006944185911749E-2</v>
      </c>
    </row>
    <row r="278" spans="1:22" s="115" customFormat="1" ht="42.75" customHeight="1">
      <c r="A278" s="115">
        <v>268</v>
      </c>
      <c r="B278" s="238" t="s">
        <v>279</v>
      </c>
      <c r="C278" s="234"/>
      <c r="D278" s="123">
        <v>0</v>
      </c>
      <c r="E278" s="123"/>
      <c r="F278" s="123">
        <v>9635031128</v>
      </c>
      <c r="G278" s="123"/>
      <c r="H278" s="123">
        <v>330022</v>
      </c>
      <c r="I278" s="123"/>
      <c r="J278" s="228">
        <f t="shared" si="13"/>
        <v>9635361150</v>
      </c>
      <c r="K278" s="228"/>
      <c r="L278" s="151">
        <f t="shared" si="14"/>
        <v>2.2310807283463643E-2</v>
      </c>
      <c r="M278" s="151"/>
      <c r="N278" s="123">
        <v>15561273220</v>
      </c>
      <c r="O278" s="123"/>
      <c r="P278" s="123">
        <v>11867823954</v>
      </c>
      <c r="Q278" s="123"/>
      <c r="R278" s="123">
        <v>10039989518</v>
      </c>
      <c r="S278" s="123"/>
      <c r="T278" s="228">
        <f t="shared" si="12"/>
        <v>37469086692</v>
      </c>
      <c r="U278" s="225"/>
      <c r="V278" s="151">
        <f>T278/درآمدها!$J$4</f>
        <v>0.33449851267516356</v>
      </c>
    </row>
    <row r="279" spans="1:22" s="115" customFormat="1" ht="42.75" customHeight="1">
      <c r="A279" s="115">
        <v>269</v>
      </c>
      <c r="B279" s="238" t="s">
        <v>329</v>
      </c>
      <c r="C279" s="234"/>
      <c r="D279" s="123">
        <v>0</v>
      </c>
      <c r="E279" s="123"/>
      <c r="F279" s="123">
        <v>206364890</v>
      </c>
      <c r="G279" s="123"/>
      <c r="H279" s="123">
        <v>805569839</v>
      </c>
      <c r="I279" s="123"/>
      <c r="J279" s="228">
        <f t="shared" si="13"/>
        <v>1011934729</v>
      </c>
      <c r="K279" s="228"/>
      <c r="L279" s="151">
        <f t="shared" si="14"/>
        <v>2.3431483647255928E-3</v>
      </c>
      <c r="M279" s="151"/>
      <c r="N279" s="123">
        <v>0</v>
      </c>
      <c r="O279" s="123"/>
      <c r="P279" s="123">
        <v>5643008760</v>
      </c>
      <c r="Q279" s="123"/>
      <c r="R279" s="123">
        <v>1865153398</v>
      </c>
      <c r="S279" s="123"/>
      <c r="T279" s="228">
        <f t="shared" si="12"/>
        <v>7508162158</v>
      </c>
      <c r="U279" s="225"/>
      <c r="V279" s="151">
        <f>T279/درآمدها!$J$4</f>
        <v>6.7027763324457243E-2</v>
      </c>
    </row>
    <row r="280" spans="1:22" s="115" customFormat="1" ht="42.75" customHeight="1">
      <c r="A280" s="115">
        <v>270</v>
      </c>
      <c r="B280" s="238" t="s">
        <v>299</v>
      </c>
      <c r="C280" s="234"/>
      <c r="D280" s="123">
        <v>0</v>
      </c>
      <c r="E280" s="123"/>
      <c r="F280" s="123">
        <v>-76019030</v>
      </c>
      <c r="G280" s="123"/>
      <c r="H280" s="123">
        <v>-209913276</v>
      </c>
      <c r="I280" s="123"/>
      <c r="J280" s="228">
        <f t="shared" si="13"/>
        <v>-285932306</v>
      </c>
      <c r="K280" s="228"/>
      <c r="L280" s="151">
        <f t="shared" si="14"/>
        <v>-6.6208006902599141E-4</v>
      </c>
      <c r="M280" s="151"/>
      <c r="N280" s="123">
        <v>0</v>
      </c>
      <c r="O280" s="123">
        <v>4274929400</v>
      </c>
      <c r="P280" s="123">
        <v>-13730655841</v>
      </c>
      <c r="Q280" s="123"/>
      <c r="R280" s="123">
        <v>-669059002</v>
      </c>
      <c r="S280" s="123"/>
      <c r="T280" s="228">
        <f t="shared" si="12"/>
        <v>-14399714843</v>
      </c>
      <c r="U280" s="225"/>
      <c r="V280" s="151">
        <f>T280/درآمدها!$J$4</f>
        <v>-0.12855085680426748</v>
      </c>
    </row>
    <row r="281" spans="1:22" s="115" customFormat="1" ht="42.75" customHeight="1">
      <c r="A281" s="115">
        <v>271</v>
      </c>
      <c r="B281" s="238" t="s">
        <v>426</v>
      </c>
      <c r="C281" s="234"/>
      <c r="D281" s="123">
        <v>0</v>
      </c>
      <c r="E281" s="123"/>
      <c r="F281" s="123">
        <v>1665136748</v>
      </c>
      <c r="G281" s="123"/>
      <c r="H281" s="123">
        <v>-96015295</v>
      </c>
      <c r="I281" s="123"/>
      <c r="J281" s="228">
        <f t="shared" si="13"/>
        <v>1569121453</v>
      </c>
      <c r="K281" s="228"/>
      <c r="L281" s="151">
        <f t="shared" si="14"/>
        <v>3.6333216573030537E-3</v>
      </c>
      <c r="M281" s="151"/>
      <c r="N281" s="123">
        <v>0</v>
      </c>
      <c r="O281" s="123"/>
      <c r="P281" s="123">
        <v>-2669317997</v>
      </c>
      <c r="Q281" s="123"/>
      <c r="R281" s="123">
        <v>-436300732</v>
      </c>
      <c r="S281" s="123"/>
      <c r="T281" s="228">
        <f t="shared" si="12"/>
        <v>-3105618729</v>
      </c>
      <c r="U281" s="225"/>
      <c r="V281" s="151">
        <f>T281/درآمدها!$J$4</f>
        <v>-2.7724851003865826E-2</v>
      </c>
    </row>
    <row r="282" spans="1:22" s="115" customFormat="1" ht="42.75" customHeight="1">
      <c r="A282" s="115">
        <v>272</v>
      </c>
      <c r="B282" s="238" t="s">
        <v>457</v>
      </c>
      <c r="C282" s="234"/>
      <c r="D282" s="123">
        <v>0</v>
      </c>
      <c r="E282" s="123"/>
      <c r="F282" s="123">
        <v>-97102878</v>
      </c>
      <c r="G282" s="123"/>
      <c r="H282" s="123">
        <v>0</v>
      </c>
      <c r="I282" s="123"/>
      <c r="J282" s="228">
        <f t="shared" si="13"/>
        <v>-97102878</v>
      </c>
      <c r="K282" s="228"/>
      <c r="L282" s="151">
        <f t="shared" si="14"/>
        <v>-2.2484300941098421E-4</v>
      </c>
      <c r="M282" s="151"/>
      <c r="N282" s="123">
        <v>0</v>
      </c>
      <c r="O282" s="123"/>
      <c r="P282" s="123">
        <v>-97102878</v>
      </c>
      <c r="Q282" s="123"/>
      <c r="R282" s="123">
        <v>0</v>
      </c>
      <c r="S282" s="123"/>
      <c r="T282" s="228">
        <f t="shared" si="12"/>
        <v>-97102878</v>
      </c>
      <c r="U282" s="225"/>
      <c r="V282" s="151">
        <f>T282/درآمدها!$J$4</f>
        <v>-8.6686842768475612E-4</v>
      </c>
    </row>
    <row r="283" spans="1:22" s="115" customFormat="1" ht="42.75" customHeight="1">
      <c r="A283" s="115">
        <v>273</v>
      </c>
      <c r="B283" s="238" t="s">
        <v>278</v>
      </c>
      <c r="C283" s="234"/>
      <c r="D283" s="123">
        <v>0</v>
      </c>
      <c r="E283" s="123"/>
      <c r="F283" s="123">
        <v>-1781163365</v>
      </c>
      <c r="G283" s="123"/>
      <c r="H283" s="123">
        <v>2042415955</v>
      </c>
      <c r="I283" s="123"/>
      <c r="J283" s="228">
        <f t="shared" si="13"/>
        <v>261252590</v>
      </c>
      <c r="K283" s="228"/>
      <c r="L283" s="151">
        <f t="shared" si="14"/>
        <v>6.0493385738797571E-4</v>
      </c>
      <c r="M283" s="151"/>
      <c r="N283" s="123">
        <v>4000874888</v>
      </c>
      <c r="O283" s="123"/>
      <c r="P283" s="123">
        <v>0</v>
      </c>
      <c r="Q283" s="123"/>
      <c r="R283" s="123">
        <v>6628475363</v>
      </c>
      <c r="S283" s="123"/>
      <c r="T283" s="228">
        <f t="shared" si="12"/>
        <v>10629350251</v>
      </c>
      <c r="U283" s="225"/>
      <c r="V283" s="151">
        <f>T283/درآمدها!$J$4</f>
        <v>9.4891607016992202E-2</v>
      </c>
    </row>
    <row r="284" spans="1:22" s="115" customFormat="1" ht="42.75" customHeight="1">
      <c r="A284" s="115">
        <v>274</v>
      </c>
      <c r="B284" s="238" t="s">
        <v>297</v>
      </c>
      <c r="C284" s="234"/>
      <c r="D284" s="123">
        <v>0</v>
      </c>
      <c r="E284" s="123"/>
      <c r="F284" s="123">
        <v>0</v>
      </c>
      <c r="G284" s="123"/>
      <c r="H284" s="123">
        <v>0</v>
      </c>
      <c r="I284" s="123"/>
      <c r="J284" s="228">
        <f t="shared" si="13"/>
        <v>0</v>
      </c>
      <c r="K284" s="228"/>
      <c r="L284" s="151">
        <f t="shared" si="14"/>
        <v>0</v>
      </c>
      <c r="M284" s="151"/>
      <c r="N284" s="123">
        <v>0</v>
      </c>
      <c r="O284" s="123"/>
      <c r="P284" s="123">
        <v>0</v>
      </c>
      <c r="Q284" s="123"/>
      <c r="R284" s="123">
        <v>9921287456</v>
      </c>
      <c r="S284" s="123"/>
      <c r="T284" s="228">
        <f t="shared" si="12"/>
        <v>9921287456</v>
      </c>
      <c r="U284" s="225"/>
      <c r="V284" s="151">
        <f>T284/درآمدها!$J$4</f>
        <v>8.8570504136769396E-2</v>
      </c>
    </row>
    <row r="285" spans="1:22" s="115" customFormat="1" ht="42.75" customHeight="1">
      <c r="A285" s="115">
        <v>275</v>
      </c>
      <c r="B285" s="238" t="s">
        <v>374</v>
      </c>
      <c r="C285" s="234"/>
      <c r="D285" s="123">
        <v>0</v>
      </c>
      <c r="E285" s="123"/>
      <c r="F285" s="123">
        <v>1315942250</v>
      </c>
      <c r="G285" s="123"/>
      <c r="H285" s="123">
        <v>-4037533</v>
      </c>
      <c r="I285" s="123"/>
      <c r="J285" s="228">
        <f t="shared" si="13"/>
        <v>1311904717</v>
      </c>
      <c r="K285" s="228"/>
      <c r="L285" s="151">
        <f t="shared" si="14"/>
        <v>3.0377328736924314E-3</v>
      </c>
      <c r="M285" s="151"/>
      <c r="N285" s="123">
        <v>0</v>
      </c>
      <c r="O285" s="123"/>
      <c r="P285" s="123">
        <v>1220812208</v>
      </c>
      <c r="Q285" s="123"/>
      <c r="R285" s="123">
        <v>-108241808</v>
      </c>
      <c r="S285" s="123"/>
      <c r="T285" s="228">
        <f t="shared" si="12"/>
        <v>1112570400</v>
      </c>
      <c r="U285" s="225"/>
      <c r="V285" s="151">
        <f>T285/درآمدها!$J$4</f>
        <v>9.9322715577657775E-3</v>
      </c>
    </row>
    <row r="286" spans="1:22" s="115" customFormat="1" ht="42.75" customHeight="1">
      <c r="A286" s="115">
        <v>276</v>
      </c>
      <c r="B286" s="238" t="s">
        <v>434</v>
      </c>
      <c r="C286" s="234"/>
      <c r="D286" s="123">
        <v>0</v>
      </c>
      <c r="E286" s="123"/>
      <c r="F286" s="123">
        <v>-4048357973</v>
      </c>
      <c r="G286" s="123"/>
      <c r="H286" s="123">
        <v>2945287977</v>
      </c>
      <c r="I286" s="123"/>
      <c r="J286" s="228">
        <f t="shared" si="13"/>
        <v>-1103069996</v>
      </c>
      <c r="K286" s="228"/>
      <c r="L286" s="151">
        <f t="shared" si="14"/>
        <v>-2.5541732912550989E-3</v>
      </c>
      <c r="M286" s="151"/>
      <c r="N286" s="123">
        <v>0</v>
      </c>
      <c r="O286" s="123"/>
      <c r="P286" s="123">
        <v>1168655767</v>
      </c>
      <c r="Q286" s="123"/>
      <c r="R286" s="123">
        <v>3024331029</v>
      </c>
      <c r="S286" s="123"/>
      <c r="T286" s="228">
        <f t="shared" si="12"/>
        <v>4192986796</v>
      </c>
      <c r="U286" s="225"/>
      <c r="V286" s="151">
        <f>T286/درآمدها!$J$4</f>
        <v>3.7432133279834023E-2</v>
      </c>
    </row>
    <row r="287" spans="1:22" s="115" customFormat="1" ht="42.75" customHeight="1">
      <c r="A287" s="115">
        <v>277</v>
      </c>
      <c r="B287" s="238" t="s">
        <v>362</v>
      </c>
      <c r="C287" s="234"/>
      <c r="D287" s="123">
        <v>0</v>
      </c>
      <c r="E287" s="123"/>
      <c r="F287" s="123">
        <v>-3598158052</v>
      </c>
      <c r="G287" s="123"/>
      <c r="H287" s="123">
        <v>4921978431</v>
      </c>
      <c r="I287" s="123"/>
      <c r="J287" s="228">
        <f t="shared" si="13"/>
        <v>1323820379</v>
      </c>
      <c r="K287" s="228"/>
      <c r="L287" s="151">
        <f t="shared" si="14"/>
        <v>3.0653237480144481E-3</v>
      </c>
      <c r="M287" s="151"/>
      <c r="N287" s="123">
        <v>0</v>
      </c>
      <c r="O287" s="123"/>
      <c r="P287" s="123">
        <v>9231517495</v>
      </c>
      <c r="Q287" s="123"/>
      <c r="R287" s="123">
        <v>8838943684</v>
      </c>
      <c r="S287" s="123"/>
      <c r="T287" s="228">
        <f t="shared" si="12"/>
        <v>18070461179</v>
      </c>
      <c r="U287" s="225"/>
      <c r="V287" s="151">
        <f>T287/درآمدها!$J$4</f>
        <v>0.16132078258049318</v>
      </c>
    </row>
    <row r="288" spans="1:22" s="115" customFormat="1" ht="42.75" customHeight="1">
      <c r="A288" s="115">
        <v>278</v>
      </c>
      <c r="B288" s="238" t="s">
        <v>268</v>
      </c>
      <c r="C288" s="234"/>
      <c r="D288" s="123">
        <v>0</v>
      </c>
      <c r="E288" s="123"/>
      <c r="F288" s="123">
        <v>0</v>
      </c>
      <c r="G288" s="123"/>
      <c r="H288" s="123">
        <v>0</v>
      </c>
      <c r="I288" s="123"/>
      <c r="J288" s="228">
        <f t="shared" si="13"/>
        <v>0</v>
      </c>
      <c r="K288" s="228"/>
      <c r="L288" s="151">
        <f t="shared" si="14"/>
        <v>0</v>
      </c>
      <c r="M288" s="151"/>
      <c r="N288" s="123">
        <v>0</v>
      </c>
      <c r="O288" s="123"/>
      <c r="P288" s="123">
        <v>0</v>
      </c>
      <c r="Q288" s="123"/>
      <c r="R288" s="123">
        <v>12937022408</v>
      </c>
      <c r="S288" s="123"/>
      <c r="T288" s="228">
        <f t="shared" si="12"/>
        <v>12937022408</v>
      </c>
      <c r="U288" s="225"/>
      <c r="V288" s="151">
        <f>T288/درآمدها!$J$4</f>
        <v>0.11549293393492845</v>
      </c>
    </row>
    <row r="289" spans="1:22" s="115" customFormat="1" ht="42.75" customHeight="1">
      <c r="A289" s="115">
        <v>279</v>
      </c>
      <c r="B289" s="238" t="s">
        <v>452</v>
      </c>
      <c r="C289" s="234"/>
      <c r="D289" s="123">
        <v>0</v>
      </c>
      <c r="E289" s="123"/>
      <c r="F289" s="123">
        <v>325805168</v>
      </c>
      <c r="G289" s="123"/>
      <c r="H289" s="123">
        <v>0</v>
      </c>
      <c r="I289" s="123"/>
      <c r="J289" s="228">
        <f t="shared" si="13"/>
        <v>325805168</v>
      </c>
      <c r="K289" s="228"/>
      <c r="L289" s="151">
        <f t="shared" si="14"/>
        <v>7.5440621291133407E-4</v>
      </c>
      <c r="M289" s="151"/>
      <c r="N289" s="123">
        <v>0</v>
      </c>
      <c r="O289" s="123"/>
      <c r="P289" s="123">
        <v>325805168</v>
      </c>
      <c r="Q289" s="123"/>
      <c r="R289" s="123">
        <v>0</v>
      </c>
      <c r="S289" s="123"/>
      <c r="T289" s="228">
        <f t="shared" si="12"/>
        <v>325805168</v>
      </c>
      <c r="U289" s="225"/>
      <c r="V289" s="151">
        <f>T289/درآمدها!$J$4</f>
        <v>2.9085668677680987E-3</v>
      </c>
    </row>
    <row r="290" spans="1:22" s="115" customFormat="1" ht="42.75" customHeight="1">
      <c r="B290" s="238" t="s">
        <v>305</v>
      </c>
      <c r="C290" s="234"/>
      <c r="D290" s="123">
        <v>0</v>
      </c>
      <c r="E290" s="123"/>
      <c r="F290" s="123">
        <v>0</v>
      </c>
      <c r="G290" s="123"/>
      <c r="H290" s="123">
        <v>0</v>
      </c>
      <c r="I290" s="123"/>
      <c r="J290" s="228">
        <f t="shared" si="13"/>
        <v>0</v>
      </c>
      <c r="K290" s="228"/>
      <c r="L290" s="151">
        <f t="shared" si="14"/>
        <v>0</v>
      </c>
      <c r="M290" s="151"/>
      <c r="N290" s="123">
        <v>0</v>
      </c>
      <c r="O290" s="123"/>
      <c r="P290" s="123">
        <v>0</v>
      </c>
      <c r="Q290" s="123"/>
      <c r="R290" s="123">
        <v>4191475824</v>
      </c>
      <c r="S290" s="123"/>
      <c r="T290" s="228">
        <f t="shared" si="12"/>
        <v>4191475824</v>
      </c>
      <c r="U290" s="225"/>
      <c r="V290" s="151">
        <f>T290/درآمدها!$J$4</f>
        <v>3.7418644349856936E-2</v>
      </c>
    </row>
    <row r="291" spans="1:22" s="115" customFormat="1" ht="42.75" customHeight="1">
      <c r="B291" s="238" t="s">
        <v>383</v>
      </c>
      <c r="C291" s="234"/>
      <c r="D291" s="123">
        <v>0</v>
      </c>
      <c r="E291" s="123"/>
      <c r="F291" s="123">
        <v>1032157053</v>
      </c>
      <c r="G291" s="123"/>
      <c r="H291" s="123">
        <v>-16771195</v>
      </c>
      <c r="I291" s="123"/>
      <c r="J291" s="228">
        <f t="shared" si="13"/>
        <v>1015385858</v>
      </c>
      <c r="K291" s="228"/>
      <c r="L291" s="151">
        <f t="shared" si="14"/>
        <v>2.3511394999649162E-3</v>
      </c>
      <c r="M291" s="151"/>
      <c r="N291" s="123">
        <v>0</v>
      </c>
      <c r="O291" s="123"/>
      <c r="P291" s="123">
        <v>190573895</v>
      </c>
      <c r="Q291" s="123"/>
      <c r="R291" s="123">
        <v>-61250797</v>
      </c>
      <c r="S291" s="123"/>
      <c r="T291" s="228">
        <f t="shared" si="12"/>
        <v>129323098</v>
      </c>
      <c r="U291" s="225"/>
      <c r="V291" s="151">
        <f>T291/درآمدها!$J$4</f>
        <v>1.1545086297708048E-3</v>
      </c>
    </row>
    <row r="292" spans="1:22" s="115" customFormat="1" ht="42.75" customHeight="1">
      <c r="B292" s="238" t="s">
        <v>298</v>
      </c>
      <c r="C292" s="234"/>
      <c r="D292" s="123">
        <v>0</v>
      </c>
      <c r="E292" s="123"/>
      <c r="F292" s="123">
        <v>0</v>
      </c>
      <c r="G292" s="123"/>
      <c r="H292" s="123">
        <v>0</v>
      </c>
      <c r="I292" s="123"/>
      <c r="J292" s="228">
        <f t="shared" si="13"/>
        <v>0</v>
      </c>
      <c r="K292" s="228"/>
      <c r="L292" s="151">
        <f t="shared" si="14"/>
        <v>0</v>
      </c>
      <c r="M292" s="151"/>
      <c r="N292" s="123">
        <v>1000000000</v>
      </c>
      <c r="O292" s="123"/>
      <c r="P292" s="123">
        <v>0</v>
      </c>
      <c r="Q292" s="123"/>
      <c r="R292" s="123">
        <v>6172014010</v>
      </c>
      <c r="S292" s="123"/>
      <c r="T292" s="228">
        <f t="shared" si="12"/>
        <v>7172014010</v>
      </c>
      <c r="U292" s="225"/>
      <c r="V292" s="151">
        <f>T292/درآمدها!$J$4</f>
        <v>6.4026861368431762E-2</v>
      </c>
    </row>
    <row r="293" spans="1:22" s="115" customFormat="1" ht="42.75" customHeight="1">
      <c r="B293" s="238" t="s">
        <v>303</v>
      </c>
      <c r="C293" s="234"/>
      <c r="D293" s="123">
        <v>0</v>
      </c>
      <c r="E293" s="123"/>
      <c r="F293" s="123">
        <v>0</v>
      </c>
      <c r="G293" s="123"/>
      <c r="H293" s="123">
        <v>0</v>
      </c>
      <c r="I293" s="123"/>
      <c r="J293" s="228">
        <f t="shared" si="13"/>
        <v>0</v>
      </c>
      <c r="K293" s="228"/>
      <c r="L293" s="151">
        <f t="shared" si="14"/>
        <v>0</v>
      </c>
      <c r="M293" s="151"/>
      <c r="N293" s="123">
        <v>0</v>
      </c>
      <c r="O293" s="123"/>
      <c r="P293" s="123">
        <v>0</v>
      </c>
      <c r="Q293" s="123"/>
      <c r="R293" s="123">
        <v>-4065175387</v>
      </c>
      <c r="S293" s="123"/>
      <c r="T293" s="228">
        <f t="shared" si="12"/>
        <v>-4065175387</v>
      </c>
      <c r="U293" s="225"/>
      <c r="V293" s="151">
        <f>T293/درآمدها!$J$4</f>
        <v>-3.6291119980928474E-2</v>
      </c>
    </row>
    <row r="294" spans="1:22" s="115" customFormat="1" ht="42.75" customHeight="1">
      <c r="B294" s="238" t="s">
        <v>384</v>
      </c>
      <c r="C294" s="234"/>
      <c r="D294" s="123">
        <v>0</v>
      </c>
      <c r="E294" s="123"/>
      <c r="F294" s="123">
        <v>-997531375</v>
      </c>
      <c r="G294" s="123"/>
      <c r="H294" s="123">
        <v>0</v>
      </c>
      <c r="I294" s="123"/>
      <c r="J294" s="228">
        <f t="shared" si="13"/>
        <v>-997531375</v>
      </c>
      <c r="K294" s="228"/>
      <c r="L294" s="151">
        <f t="shared" si="14"/>
        <v>-2.3097972063904947E-3</v>
      </c>
      <c r="M294" s="151"/>
      <c r="N294" s="123">
        <v>0</v>
      </c>
      <c r="O294" s="123"/>
      <c r="P294" s="123">
        <v>-1</v>
      </c>
      <c r="Q294" s="123"/>
      <c r="R294" s="123">
        <v>5179874</v>
      </c>
      <c r="S294" s="123"/>
      <c r="T294" s="228">
        <f t="shared" si="12"/>
        <v>5179873</v>
      </c>
      <c r="U294" s="225"/>
      <c r="V294" s="151">
        <f>T294/درآمدها!$J$4</f>
        <v>4.6242381849039742E-5</v>
      </c>
    </row>
    <row r="295" spans="1:22" s="115" customFormat="1" ht="42.75" customHeight="1">
      <c r="B295" s="238" t="s">
        <v>283</v>
      </c>
      <c r="C295" s="234"/>
      <c r="D295" s="123">
        <v>0</v>
      </c>
      <c r="E295" s="123"/>
      <c r="F295" s="123">
        <v>0</v>
      </c>
      <c r="G295" s="123"/>
      <c r="H295" s="123">
        <v>0</v>
      </c>
      <c r="I295" s="123"/>
      <c r="J295" s="228">
        <f t="shared" si="13"/>
        <v>0</v>
      </c>
      <c r="K295" s="228"/>
      <c r="L295" s="151">
        <f t="shared" si="14"/>
        <v>0</v>
      </c>
      <c r="M295" s="151"/>
      <c r="N295" s="123">
        <v>0</v>
      </c>
      <c r="O295" s="123"/>
      <c r="P295" s="123">
        <v>0</v>
      </c>
      <c r="Q295" s="123"/>
      <c r="R295" s="123">
        <v>-68958419</v>
      </c>
      <c r="S295" s="123"/>
      <c r="T295" s="228">
        <f t="shared" si="12"/>
        <v>-68958419</v>
      </c>
      <c r="U295" s="225"/>
      <c r="V295" s="151">
        <f>T295/درآمدها!$J$4</f>
        <v>-6.1561384673023399E-4</v>
      </c>
    </row>
    <row r="296" spans="1:22" s="115" customFormat="1" ht="42.75" customHeight="1">
      <c r="B296" s="238" t="s">
        <v>282</v>
      </c>
      <c r="C296" s="234"/>
      <c r="D296" s="123">
        <v>0</v>
      </c>
      <c r="E296" s="123"/>
      <c r="F296" s="123">
        <v>0</v>
      </c>
      <c r="G296" s="123"/>
      <c r="H296" s="123">
        <v>0</v>
      </c>
      <c r="I296" s="123"/>
      <c r="J296" s="228">
        <f t="shared" si="13"/>
        <v>0</v>
      </c>
      <c r="K296" s="228"/>
      <c r="L296" s="151">
        <f t="shared" si="14"/>
        <v>0</v>
      </c>
      <c r="M296" s="151"/>
      <c r="N296" s="123">
        <v>0</v>
      </c>
      <c r="O296" s="123"/>
      <c r="P296" s="123">
        <v>0</v>
      </c>
      <c r="Q296" s="123"/>
      <c r="R296" s="123">
        <v>-596621249</v>
      </c>
      <c r="S296" s="123"/>
      <c r="T296" s="228">
        <f t="shared" si="12"/>
        <v>-596621249</v>
      </c>
      <c r="U296" s="225"/>
      <c r="V296" s="151">
        <f>T296/درآمدها!$J$4</f>
        <v>-5.3262285804128832E-3</v>
      </c>
    </row>
    <row r="297" spans="1:22" s="115" customFormat="1" ht="42.75" customHeight="1">
      <c r="B297" s="238" t="s">
        <v>288</v>
      </c>
      <c r="C297" s="234"/>
      <c r="D297" s="123">
        <v>0</v>
      </c>
      <c r="E297" s="123"/>
      <c r="F297" s="123">
        <v>0</v>
      </c>
      <c r="G297" s="123"/>
      <c r="H297" s="123">
        <v>0</v>
      </c>
      <c r="I297" s="123"/>
      <c r="J297" s="228">
        <f t="shared" si="13"/>
        <v>0</v>
      </c>
      <c r="K297" s="228"/>
      <c r="L297" s="151">
        <f t="shared" si="14"/>
        <v>0</v>
      </c>
      <c r="M297" s="151"/>
      <c r="N297" s="123">
        <v>0</v>
      </c>
      <c r="O297" s="123"/>
      <c r="P297" s="123">
        <v>0</v>
      </c>
      <c r="Q297" s="123"/>
      <c r="R297" s="123">
        <v>-728606161</v>
      </c>
      <c r="S297" s="123"/>
      <c r="T297" s="228">
        <f t="shared" si="12"/>
        <v>-728606161</v>
      </c>
      <c r="U297" s="225"/>
      <c r="V297" s="151">
        <f>T297/درآمدها!$J$4</f>
        <v>-6.5045000745240144E-3</v>
      </c>
    </row>
    <row r="298" spans="1:22" s="115" customFormat="1" ht="42.75" customHeight="1">
      <c r="B298" s="238" t="s">
        <v>302</v>
      </c>
      <c r="C298" s="234"/>
      <c r="D298" s="123">
        <v>0</v>
      </c>
      <c r="E298" s="123"/>
      <c r="F298" s="123">
        <v>0</v>
      </c>
      <c r="G298" s="123"/>
      <c r="H298" s="123">
        <v>0</v>
      </c>
      <c r="I298" s="123"/>
      <c r="J298" s="228">
        <f t="shared" si="13"/>
        <v>0</v>
      </c>
      <c r="K298" s="228"/>
      <c r="L298" s="151">
        <f t="shared" si="14"/>
        <v>0</v>
      </c>
      <c r="M298" s="151"/>
      <c r="N298" s="123">
        <v>0</v>
      </c>
      <c r="O298" s="123"/>
      <c r="P298" s="123">
        <v>1</v>
      </c>
      <c r="Q298" s="123"/>
      <c r="R298" s="123">
        <v>619197313</v>
      </c>
      <c r="S298" s="123"/>
      <c r="T298" s="228">
        <f t="shared" si="12"/>
        <v>619197314</v>
      </c>
      <c r="U298" s="225"/>
      <c r="V298" s="151">
        <f>T298/درآمدها!$J$4</f>
        <v>5.5277723283732559E-3</v>
      </c>
    </row>
    <row r="299" spans="1:22" s="115" customFormat="1" ht="42.75" customHeight="1">
      <c r="B299" s="238" t="s">
        <v>281</v>
      </c>
      <c r="C299" s="234"/>
      <c r="D299" s="123">
        <v>0</v>
      </c>
      <c r="E299" s="123"/>
      <c r="F299" s="123">
        <v>0</v>
      </c>
      <c r="G299" s="123"/>
      <c r="H299" s="123">
        <v>0</v>
      </c>
      <c r="I299" s="123"/>
      <c r="J299" s="228">
        <f t="shared" si="13"/>
        <v>0</v>
      </c>
      <c r="K299" s="228"/>
      <c r="L299" s="151">
        <f t="shared" si="14"/>
        <v>0</v>
      </c>
      <c r="M299" s="151"/>
      <c r="N299" s="123">
        <v>0</v>
      </c>
      <c r="O299" s="123"/>
      <c r="P299" s="123">
        <v>-85177273</v>
      </c>
      <c r="Q299" s="123"/>
      <c r="R299" s="123">
        <v>-161284</v>
      </c>
      <c r="S299" s="123"/>
      <c r="T299" s="228">
        <f t="shared" si="12"/>
        <v>-85338557</v>
      </c>
      <c r="U299" s="225"/>
      <c r="V299" s="151">
        <f>T299/درآمدها!$J$4</f>
        <v>-7.618445740349317E-4</v>
      </c>
    </row>
    <row r="300" spans="1:22" s="115" customFormat="1" ht="42.75" customHeight="1">
      <c r="B300" s="238" t="s">
        <v>425</v>
      </c>
      <c r="C300" s="234"/>
      <c r="D300" s="123">
        <v>0</v>
      </c>
      <c r="E300" s="123"/>
      <c r="F300" s="123">
        <v>0</v>
      </c>
      <c r="G300" s="123"/>
      <c r="H300" s="123">
        <v>0</v>
      </c>
      <c r="I300" s="123"/>
      <c r="J300" s="228">
        <f t="shared" si="13"/>
        <v>0</v>
      </c>
      <c r="K300" s="228"/>
      <c r="L300" s="151">
        <f t="shared" si="14"/>
        <v>0</v>
      </c>
      <c r="M300" s="151"/>
      <c r="N300" s="123">
        <v>0</v>
      </c>
      <c r="O300" s="123"/>
      <c r="P300" s="123">
        <v>0</v>
      </c>
      <c r="Q300" s="123"/>
      <c r="R300" s="123">
        <v>2419244</v>
      </c>
      <c r="S300" s="123"/>
      <c r="T300" s="228">
        <f t="shared" si="12"/>
        <v>2419244</v>
      </c>
      <c r="U300" s="225"/>
      <c r="V300" s="151">
        <f>T300/درآمدها!$J$4</f>
        <v>2.1597364420710375E-5</v>
      </c>
    </row>
    <row r="301" spans="1:22" s="115" customFormat="1" ht="42.75" customHeight="1">
      <c r="B301" s="238" t="s">
        <v>371</v>
      </c>
      <c r="C301" s="234"/>
      <c r="D301" s="123">
        <v>0</v>
      </c>
      <c r="E301" s="123"/>
      <c r="F301" s="123">
        <v>0</v>
      </c>
      <c r="G301" s="123"/>
      <c r="H301" s="123">
        <v>0</v>
      </c>
      <c r="I301" s="123"/>
      <c r="J301" s="228">
        <f t="shared" si="13"/>
        <v>0</v>
      </c>
      <c r="K301" s="228"/>
      <c r="L301" s="151">
        <f t="shared" si="14"/>
        <v>0</v>
      </c>
      <c r="M301" s="151"/>
      <c r="N301" s="123">
        <v>0</v>
      </c>
      <c r="O301" s="123"/>
      <c r="P301" s="123">
        <v>1</v>
      </c>
      <c r="Q301" s="123"/>
      <c r="R301" s="123">
        <v>-8505795</v>
      </c>
      <c r="S301" s="123"/>
      <c r="T301" s="228">
        <f t="shared" si="12"/>
        <v>-8505794</v>
      </c>
      <c r="U301" s="225"/>
      <c r="V301" s="151">
        <f>T301/درآمدها!$J$4</f>
        <v>-7.5933941638582869E-5</v>
      </c>
    </row>
    <row r="302" spans="1:22" s="115" customFormat="1" ht="42.75" customHeight="1">
      <c r="B302" s="238" t="s">
        <v>345</v>
      </c>
      <c r="C302" s="234"/>
      <c r="D302" s="123">
        <v>0</v>
      </c>
      <c r="E302" s="123"/>
      <c r="F302" s="123">
        <v>0</v>
      </c>
      <c r="G302" s="123"/>
      <c r="H302" s="123">
        <v>0</v>
      </c>
      <c r="I302" s="123"/>
      <c r="J302" s="228">
        <f t="shared" si="13"/>
        <v>0</v>
      </c>
      <c r="K302" s="228"/>
      <c r="L302" s="151">
        <f t="shared" si="14"/>
        <v>0</v>
      </c>
      <c r="M302" s="151"/>
      <c r="N302" s="123">
        <v>0</v>
      </c>
      <c r="O302" s="123"/>
      <c r="P302" s="123">
        <v>0</v>
      </c>
      <c r="Q302" s="123"/>
      <c r="R302" s="123">
        <v>-163843747</v>
      </c>
      <c r="S302" s="123"/>
      <c r="T302" s="228">
        <f t="shared" si="12"/>
        <v>-163843747</v>
      </c>
      <c r="U302" s="225"/>
      <c r="V302" s="151">
        <f>T302/درآمدها!$J$4</f>
        <v>-1.462685496797211E-3</v>
      </c>
    </row>
    <row r="303" spans="1:22" s="115" customFormat="1" ht="42.75" customHeight="1">
      <c r="B303" s="238" t="s">
        <v>275</v>
      </c>
      <c r="C303" s="234"/>
      <c r="D303" s="123">
        <v>0</v>
      </c>
      <c r="E303" s="123"/>
      <c r="F303" s="123">
        <v>0</v>
      </c>
      <c r="G303" s="123"/>
      <c r="H303" s="123">
        <v>0</v>
      </c>
      <c r="I303" s="123"/>
      <c r="J303" s="228">
        <f t="shared" si="13"/>
        <v>0</v>
      </c>
      <c r="K303" s="228"/>
      <c r="L303" s="151">
        <f t="shared" si="14"/>
        <v>0</v>
      </c>
      <c r="M303" s="151"/>
      <c r="N303" s="123">
        <v>0</v>
      </c>
      <c r="O303" s="123"/>
      <c r="P303" s="123">
        <v>0</v>
      </c>
      <c r="Q303" s="123"/>
      <c r="R303" s="123">
        <v>-35261517</v>
      </c>
      <c r="S303" s="123"/>
      <c r="T303" s="228">
        <f t="shared" si="12"/>
        <v>-35261517</v>
      </c>
      <c r="U303" s="225"/>
      <c r="V303" s="151">
        <f>T303/درآمدها!$J$4</f>
        <v>-3.1479083245678153E-4</v>
      </c>
    </row>
    <row r="304" spans="1:22" s="115" customFormat="1" ht="42.75" customHeight="1">
      <c r="B304" s="238" t="s">
        <v>424</v>
      </c>
      <c r="C304" s="234"/>
      <c r="D304" s="123">
        <v>0</v>
      </c>
      <c r="E304" s="123"/>
      <c r="F304" s="123">
        <v>0</v>
      </c>
      <c r="G304" s="123"/>
      <c r="H304" s="123">
        <v>0</v>
      </c>
      <c r="I304" s="123"/>
      <c r="J304" s="228">
        <f t="shared" si="13"/>
        <v>0</v>
      </c>
      <c r="K304" s="228"/>
      <c r="L304" s="151">
        <f t="shared" si="14"/>
        <v>0</v>
      </c>
      <c r="M304" s="151"/>
      <c r="N304" s="123">
        <v>0</v>
      </c>
      <c r="O304" s="123"/>
      <c r="P304" s="123">
        <v>0</v>
      </c>
      <c r="Q304" s="123"/>
      <c r="R304" s="123">
        <v>-23585500</v>
      </c>
      <c r="S304" s="123"/>
      <c r="T304" s="228">
        <f t="shared" si="12"/>
        <v>-23585500</v>
      </c>
      <c r="U304" s="225"/>
      <c r="V304" s="151">
        <f>T304/درآمدها!$J$4</f>
        <v>-2.1055529683846049E-4</v>
      </c>
    </row>
    <row r="305" spans="2:22" s="115" customFormat="1" ht="42.75" customHeight="1">
      <c r="B305" s="238" t="s">
        <v>381</v>
      </c>
      <c r="C305" s="234"/>
      <c r="D305" s="123">
        <v>0</v>
      </c>
      <c r="E305" s="123"/>
      <c r="F305" s="123">
        <v>0</v>
      </c>
      <c r="G305" s="123"/>
      <c r="H305" s="123">
        <v>0</v>
      </c>
      <c r="I305" s="123"/>
      <c r="J305" s="228">
        <f t="shared" si="13"/>
        <v>0</v>
      </c>
      <c r="K305" s="228"/>
      <c r="L305" s="151">
        <f t="shared" si="14"/>
        <v>0</v>
      </c>
      <c r="M305" s="151"/>
      <c r="N305" s="123">
        <v>0</v>
      </c>
      <c r="O305" s="123"/>
      <c r="P305" s="123">
        <v>0</v>
      </c>
      <c r="Q305" s="123"/>
      <c r="R305" s="123">
        <v>-560751151</v>
      </c>
      <c r="S305" s="123"/>
      <c r="T305" s="228">
        <f t="shared" si="12"/>
        <v>-560751151</v>
      </c>
      <c r="U305" s="225"/>
      <c r="V305" s="151">
        <f>T305/درآمدها!$J$4</f>
        <v>-5.0060047508559656E-3</v>
      </c>
    </row>
    <row r="306" spans="2:22" s="115" customFormat="1" ht="42.75" customHeight="1">
      <c r="B306" s="238" t="s">
        <v>723</v>
      </c>
      <c r="C306" s="234"/>
      <c r="D306" s="123"/>
      <c r="E306" s="123"/>
      <c r="F306" s="123">
        <v>-4713541475</v>
      </c>
      <c r="G306" s="123"/>
      <c r="H306" s="123">
        <v>0</v>
      </c>
      <c r="I306" s="123"/>
      <c r="J306" s="228">
        <f t="shared" si="13"/>
        <v>-4713541475</v>
      </c>
      <c r="K306" s="228"/>
      <c r="L306" s="151">
        <f t="shared" si="14"/>
        <v>-1.0914268166413043E-2</v>
      </c>
      <c r="M306" s="151"/>
      <c r="N306" s="123">
        <v>0</v>
      </c>
      <c r="O306" s="123"/>
      <c r="P306" s="123">
        <v>-4713541475</v>
      </c>
      <c r="Q306" s="123"/>
      <c r="R306" s="123">
        <v>0</v>
      </c>
      <c r="S306" s="123"/>
      <c r="T306" s="228">
        <f t="shared" si="12"/>
        <v>-4713541475</v>
      </c>
      <c r="U306" s="225"/>
      <c r="V306" s="151">
        <f>T306/درآمدها!$J$4</f>
        <v>-4.2079291277650248E-2</v>
      </c>
    </row>
    <row r="307" spans="2:22" s="115" customFormat="1" ht="42.75" customHeight="1">
      <c r="B307" s="238" t="s">
        <v>724</v>
      </c>
      <c r="C307" s="234"/>
      <c r="D307" s="123"/>
      <c r="E307" s="123"/>
      <c r="F307" s="123">
        <v>-8249551275</v>
      </c>
      <c r="G307" s="123"/>
      <c r="H307" s="123">
        <v>0</v>
      </c>
      <c r="I307" s="123"/>
      <c r="J307" s="228">
        <f t="shared" si="13"/>
        <v>-8249551275</v>
      </c>
      <c r="K307" s="228"/>
      <c r="L307" s="151">
        <f t="shared" si="14"/>
        <v>-1.9101946030489661E-2</v>
      </c>
      <c r="M307" s="151"/>
      <c r="N307" s="123">
        <v>0</v>
      </c>
      <c r="O307" s="123"/>
      <c r="P307" s="123">
        <v>-21366230914</v>
      </c>
      <c r="Q307" s="123"/>
      <c r="R307" s="123">
        <v>0</v>
      </c>
      <c r="S307" s="123"/>
      <c r="T307" s="228">
        <f t="shared" si="12"/>
        <v>-21366230914</v>
      </c>
      <c r="U307" s="225"/>
      <c r="V307" s="151">
        <f>T307/درآمدها!$J$4</f>
        <v>-0.19074317239050947</v>
      </c>
    </row>
    <row r="308" spans="2:22" s="115" customFormat="1" ht="42.75" customHeight="1">
      <c r="B308" s="238" t="s">
        <v>458</v>
      </c>
      <c r="C308" s="234"/>
      <c r="D308" s="123"/>
      <c r="E308" s="123"/>
      <c r="F308" s="123">
        <v>-5211945040</v>
      </c>
      <c r="G308" s="123"/>
      <c r="H308" s="123">
        <v>0</v>
      </c>
      <c r="I308" s="123"/>
      <c r="J308" s="228">
        <f t="shared" si="13"/>
        <v>-5211945040</v>
      </c>
      <c r="K308" s="228"/>
      <c r="L308" s="151">
        <f t="shared" si="14"/>
        <v>-1.2068328270128641E-2</v>
      </c>
      <c r="M308" s="151"/>
      <c r="N308" s="123">
        <v>0</v>
      </c>
      <c r="O308" s="123"/>
      <c r="P308" s="123">
        <v>-5211945040</v>
      </c>
      <c r="Q308" s="123"/>
      <c r="R308" s="123">
        <v>0</v>
      </c>
      <c r="S308" s="123"/>
      <c r="T308" s="228">
        <f t="shared" si="12"/>
        <v>-5211945040</v>
      </c>
      <c r="U308" s="225"/>
      <c r="V308" s="151">
        <f>T308/درآمدها!$J$4</f>
        <v>-4.6528699200904876E-2</v>
      </c>
    </row>
    <row r="309" spans="2:22" s="115" customFormat="1" ht="42.6" customHeight="1">
      <c r="B309" s="238" t="s">
        <v>725</v>
      </c>
      <c r="C309" s="234"/>
      <c r="D309" s="123"/>
      <c r="E309" s="123"/>
      <c r="F309" s="123">
        <v>-937217592</v>
      </c>
      <c r="G309" s="123"/>
      <c r="H309" s="123">
        <v>0</v>
      </c>
      <c r="I309" s="123"/>
      <c r="J309" s="228">
        <f t="shared" si="13"/>
        <v>-937217592</v>
      </c>
      <c r="K309" s="228"/>
      <c r="L309" s="151">
        <f t="shared" si="14"/>
        <v>-2.1701398372373265E-3</v>
      </c>
      <c r="M309" s="151"/>
      <c r="N309" s="123">
        <v>0</v>
      </c>
      <c r="O309" s="123"/>
      <c r="P309" s="123">
        <v>-937217592</v>
      </c>
      <c r="Q309" s="123"/>
      <c r="R309" s="123">
        <v>0</v>
      </c>
      <c r="S309" s="123"/>
      <c r="T309" s="228">
        <f t="shared" si="12"/>
        <v>-937217592</v>
      </c>
      <c r="U309" s="225"/>
      <c r="V309" s="151">
        <f>T309/درآمدها!$J$4</f>
        <v>-8.3668409949243031E-3</v>
      </c>
    </row>
    <row r="310" spans="2:22" s="117" customFormat="1" ht="24.75" customHeight="1" thickBot="1">
      <c r="B310" s="238" t="s">
        <v>2</v>
      </c>
      <c r="C310" s="234"/>
      <c r="D310" s="229">
        <f>SUM(D11:D309)</f>
        <v>61897538168</v>
      </c>
      <c r="E310" s="123"/>
      <c r="F310" s="229">
        <f>SUM(F11:F309)</f>
        <v>302914728685</v>
      </c>
      <c r="G310" s="123"/>
      <c r="H310" s="229">
        <f>SUM(H11:H309)</f>
        <v>58364989912</v>
      </c>
      <c r="I310" s="123"/>
      <c r="J310" s="230">
        <f>SUM(J11:J309)</f>
        <v>423177256765</v>
      </c>
      <c r="K310" s="228"/>
      <c r="L310" s="163">
        <f>SUM(L11:L309)</f>
        <v>0.97987258344008443</v>
      </c>
      <c r="M310" s="151"/>
      <c r="N310" s="229">
        <f>SUM(N11:N309)</f>
        <v>462683014701</v>
      </c>
      <c r="O310" s="123"/>
      <c r="P310" s="229">
        <f>SUM(P11:P309)</f>
        <v>-412436594512</v>
      </c>
      <c r="Q310" s="123"/>
      <c r="R310" s="229">
        <f>SUM(R11:R309)</f>
        <v>-13042677078</v>
      </c>
      <c r="S310" s="123"/>
      <c r="T310" s="230">
        <f>SUM(T11:T309)</f>
        <v>37203743111</v>
      </c>
      <c r="U310" s="225"/>
      <c r="V310" s="163">
        <f>SUM(V11:V309)</f>
        <v>0.33212970571912603</v>
      </c>
    </row>
    <row r="311" spans="2:22" ht="25.5" customHeight="1" thickTop="1">
      <c r="B311" s="238"/>
      <c r="E311" s="123"/>
      <c r="G311" s="123"/>
      <c r="I311" s="123"/>
      <c r="K311" s="228"/>
      <c r="M311" s="151"/>
      <c r="O311" s="123"/>
      <c r="P311" s="240"/>
      <c r="Q311" s="123"/>
      <c r="R311" s="240"/>
      <c r="S311" s="123"/>
      <c r="T311" s="240"/>
      <c r="U311" s="225"/>
    </row>
  </sheetData>
  <autoFilter ref="A8:B310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21.75"/>
  <cols>
    <col min="1" max="1" width="34.42578125" style="82" bestFit="1" customWidth="1"/>
    <col min="2" max="2" width="0.42578125" style="82" customWidth="1"/>
    <col min="3" max="3" width="18.140625" style="82" bestFit="1" customWidth="1"/>
    <col min="4" max="4" width="0.7109375" style="82" customWidth="1"/>
    <col min="5" max="5" width="20" style="82" bestFit="1" customWidth="1"/>
    <col min="6" max="6" width="0.5703125" style="82" customWidth="1"/>
    <col min="7" max="7" width="17" style="82" bestFit="1" customWidth="1"/>
    <col min="8" max="8" width="0.5703125" style="82" customWidth="1"/>
    <col min="9" max="9" width="20.42578125" style="82" bestFit="1" customWidth="1"/>
    <col min="10" max="10" width="0.42578125" style="82" customWidth="1"/>
    <col min="11" max="11" width="18.140625" style="82" bestFit="1" customWidth="1"/>
    <col min="12" max="12" width="0.5703125" style="82" customWidth="1"/>
    <col min="13" max="13" width="17.7109375" style="82" bestFit="1" customWidth="1"/>
    <col min="14" max="14" width="0.85546875" style="82" customWidth="1"/>
    <col min="15" max="15" width="19.28515625" style="82" bestFit="1" customWidth="1"/>
    <col min="16" max="16" width="0.5703125" style="82" customWidth="1"/>
    <col min="17" max="17" width="19.28515625" style="82" bestFit="1" customWidth="1"/>
    <col min="18" max="18" width="9.140625" style="1"/>
    <col min="19" max="19" width="12.7109375" style="1" bestFit="1" customWidth="1"/>
    <col min="20" max="16384" width="9.140625" style="1"/>
  </cols>
  <sheetData>
    <row r="1" spans="1:17" ht="21" customHeight="1">
      <c r="A1" s="320" t="s">
        <v>87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8" customHeight="1">
      <c r="A2" s="320" t="s">
        <v>53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ht="19.5" customHeight="1">
      <c r="A3" s="320" t="str">
        <f>' سهام'!B3</f>
        <v>برای ماه منتهی به 1402/12/29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</row>
    <row r="4" spans="1:17" ht="19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>
      <c r="A5" s="321" t="s">
        <v>29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</row>
    <row r="6" spans="1:17" ht="4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2.5" customHeight="1" thickBot="1">
      <c r="A7" s="88"/>
      <c r="B7" s="41"/>
      <c r="C7" s="322" t="str">
        <f>'درآمد سود سهام'!$I$7</f>
        <v>طی  اسفند ماه</v>
      </c>
      <c r="D7" s="286"/>
      <c r="E7" s="286"/>
      <c r="F7" s="286"/>
      <c r="G7" s="286"/>
      <c r="H7" s="286"/>
      <c r="I7" s="286"/>
      <c r="J7" s="42"/>
      <c r="K7" s="323" t="str">
        <f>'درآمد سود سهام'!$O$7</f>
        <v>از ابتدای سال مالی تا پایان اسفند ماه</v>
      </c>
      <c r="L7" s="286"/>
      <c r="M7" s="286"/>
      <c r="N7" s="286"/>
      <c r="O7" s="286"/>
      <c r="P7" s="286"/>
      <c r="Q7" s="286"/>
    </row>
    <row r="8" spans="1:17" ht="15.75" customHeight="1">
      <c r="A8" s="316"/>
      <c r="B8" s="317"/>
      <c r="C8" s="318" t="s">
        <v>15</v>
      </c>
      <c r="D8" s="318"/>
      <c r="E8" s="318" t="s">
        <v>13</v>
      </c>
      <c r="F8" s="316"/>
      <c r="G8" s="318" t="s">
        <v>14</v>
      </c>
      <c r="H8" s="316"/>
      <c r="I8" s="318" t="s">
        <v>2</v>
      </c>
      <c r="J8" s="40"/>
      <c r="K8" s="318" t="s">
        <v>15</v>
      </c>
      <c r="L8" s="318"/>
      <c r="M8" s="318" t="s">
        <v>13</v>
      </c>
      <c r="N8" s="316"/>
      <c r="O8" s="318" t="s">
        <v>14</v>
      </c>
      <c r="P8" s="316"/>
      <c r="Q8" s="318" t="s">
        <v>2</v>
      </c>
    </row>
    <row r="9" spans="1:17" ht="12" customHeight="1">
      <c r="A9" s="317"/>
      <c r="B9" s="317"/>
      <c r="C9" s="319"/>
      <c r="D9" s="319"/>
      <c r="E9" s="319"/>
      <c r="F9" s="317"/>
      <c r="G9" s="319"/>
      <c r="H9" s="317"/>
      <c r="I9" s="319"/>
      <c r="J9" s="40"/>
      <c r="K9" s="319"/>
      <c r="L9" s="319"/>
      <c r="M9" s="319"/>
      <c r="N9" s="317"/>
      <c r="O9" s="319"/>
      <c r="P9" s="317"/>
      <c r="Q9" s="319"/>
    </row>
    <row r="10" spans="1:17" ht="14.25" customHeight="1" thickBot="1">
      <c r="A10" s="317"/>
      <c r="B10" s="317"/>
      <c r="C10" s="90" t="s">
        <v>60</v>
      </c>
      <c r="D10" s="319"/>
      <c r="E10" s="90" t="s">
        <v>57</v>
      </c>
      <c r="F10" s="317"/>
      <c r="G10" s="90" t="s">
        <v>58</v>
      </c>
      <c r="H10" s="317"/>
      <c r="I10" s="286"/>
      <c r="J10" s="43"/>
      <c r="K10" s="90" t="s">
        <v>60</v>
      </c>
      <c r="L10" s="319"/>
      <c r="M10" s="90" t="s">
        <v>57</v>
      </c>
      <c r="N10" s="317"/>
      <c r="O10" s="90" t="s">
        <v>58</v>
      </c>
      <c r="P10" s="317"/>
      <c r="Q10" s="286"/>
    </row>
    <row r="11" spans="1:17" ht="21" customHeight="1">
      <c r="A11" s="91"/>
      <c r="B11" s="65"/>
      <c r="C11" s="79">
        <v>0</v>
      </c>
      <c r="D11" s="79"/>
      <c r="E11" s="79">
        <v>0</v>
      </c>
      <c r="F11" s="79"/>
      <c r="G11" s="79">
        <v>0</v>
      </c>
      <c r="H11" s="79"/>
      <c r="I11" s="79">
        <f>C11+E11+G11</f>
        <v>0</v>
      </c>
      <c r="J11" s="79"/>
      <c r="K11" s="79">
        <v>0</v>
      </c>
      <c r="L11" s="79"/>
      <c r="M11" s="79">
        <v>0</v>
      </c>
      <c r="N11" s="79"/>
      <c r="O11" s="79">
        <v>0</v>
      </c>
      <c r="P11" s="79">
        <v>1228793</v>
      </c>
      <c r="Q11" s="79">
        <f>O11+M11+K11</f>
        <v>0</v>
      </c>
    </row>
    <row r="12" spans="1:17" ht="21" customHeight="1" thickBot="1">
      <c r="A12" s="92" t="s">
        <v>2</v>
      </c>
      <c r="B12" s="93"/>
      <c r="C12" s="94">
        <f>SUM(C11:C11)</f>
        <v>0</v>
      </c>
      <c r="D12" s="95" t="e">
        <f>SUM(#REF!)</f>
        <v>#REF!</v>
      </c>
      <c r="E12" s="94">
        <f>SUM(E11:E11)</f>
        <v>0</v>
      </c>
      <c r="F12" s="95" t="e">
        <f>SUM(#REF!)</f>
        <v>#REF!</v>
      </c>
      <c r="G12" s="94">
        <f>SUM(G11:G11)</f>
        <v>0</v>
      </c>
      <c r="H12" s="95" t="e">
        <f>SUM(#REF!)</f>
        <v>#REF!</v>
      </c>
      <c r="I12" s="94">
        <f>SUM(I11:I11)</f>
        <v>0</v>
      </c>
      <c r="J12" s="95" t="e">
        <f>SUM(#REF!)</f>
        <v>#REF!</v>
      </c>
      <c r="K12" s="94">
        <v>0</v>
      </c>
      <c r="L12" s="95" t="e">
        <v>#REF!</v>
      </c>
      <c r="M12" s="94">
        <f>SUM(M11)</f>
        <v>0</v>
      </c>
      <c r="N12" s="95" t="e">
        <v>#REF!</v>
      </c>
      <c r="O12" s="94">
        <f>SUM(O11)</f>
        <v>0</v>
      </c>
      <c r="P12" s="95" t="e">
        <v>#REF!</v>
      </c>
      <c r="Q12" s="94">
        <f>SUM(Q11)</f>
        <v>0</v>
      </c>
    </row>
    <row r="13" spans="1:17" ht="22.5" thickTop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>
      <c r="I14" s="96"/>
      <c r="O14" s="97"/>
      <c r="Q14" s="97"/>
    </row>
    <row r="15" spans="1:17">
      <c r="O15" s="96"/>
      <c r="Q15" s="96"/>
    </row>
    <row r="16" spans="1:17">
      <c r="I16" s="96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15"/>
  <sheetViews>
    <sheetView rightToLeft="1" view="pageBreakPreview" zoomScaleNormal="100" zoomScaleSheetLayoutView="100" workbookViewId="0">
      <selection activeCell="E13" sqref="E13"/>
    </sheetView>
  </sheetViews>
  <sheetFormatPr defaultColWidth="9.140625" defaultRowHeight="21.75"/>
  <cols>
    <col min="1" max="1" width="32.140625" style="82" customWidth="1"/>
    <col min="2" max="2" width="0.7109375" style="82" customWidth="1"/>
    <col min="3" max="3" width="22.85546875" style="82" customWidth="1"/>
    <col min="4" max="4" width="0.7109375" style="82" customWidth="1"/>
    <col min="5" max="5" width="18.42578125" style="87" customWidth="1"/>
    <col min="6" max="6" width="1.42578125" style="87" customWidth="1"/>
    <col min="7" max="7" width="21.7109375" style="87" customWidth="1"/>
    <col min="8" max="8" width="1.42578125" style="87" customWidth="1"/>
    <col min="9" max="9" width="26.140625" style="87" customWidth="1"/>
    <col min="10" max="10" width="1.28515625" style="82" customWidth="1"/>
    <col min="11" max="11" width="22" style="82" customWidth="1"/>
    <col min="12" max="12" width="0.7109375" style="1" customWidth="1"/>
    <col min="13" max="16384" width="9.140625" style="1"/>
  </cols>
  <sheetData>
    <row r="1" spans="1:12" ht="22.5">
      <c r="A1" s="290" t="s">
        <v>84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ht="22.5">
      <c r="A2" s="290" t="s">
        <v>53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ht="22.5">
      <c r="A3" s="290" t="str">
        <f>' سهام'!B3</f>
        <v>برای ماه منتهی به 1402/12/29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 ht="22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>
      <c r="A5" s="326" t="s">
        <v>30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</row>
    <row r="6" spans="1:12" ht="22.5" thickBot="1">
      <c r="A6" s="38"/>
      <c r="B6" s="38"/>
      <c r="C6" s="38"/>
      <c r="D6" s="37"/>
      <c r="E6" s="39"/>
      <c r="F6" s="39"/>
      <c r="G6" s="39"/>
      <c r="H6" s="39"/>
      <c r="I6" s="39"/>
      <c r="J6" s="38"/>
      <c r="K6" s="38"/>
      <c r="L6" s="20"/>
    </row>
    <row r="7" spans="1:12" ht="37.5" customHeight="1" thickBot="1">
      <c r="A7" s="324" t="s">
        <v>20</v>
      </c>
      <c r="B7" s="324"/>
      <c r="C7" s="324"/>
      <c r="D7" s="42"/>
      <c r="E7" s="325" t="str">
        <f>'درآمد سود سهام'!$I$7</f>
        <v>طی  اسفند ماه</v>
      </c>
      <c r="F7" s="325"/>
      <c r="G7" s="325"/>
      <c r="H7" s="325"/>
      <c r="I7" s="327" t="str">
        <f>'درآمد سود سهام'!$O$7</f>
        <v>از ابتدای سال مالی تا پایان اسفند ماه</v>
      </c>
      <c r="J7" s="328"/>
      <c r="K7" s="328"/>
      <c r="L7" s="328"/>
    </row>
    <row r="8" spans="1:12" ht="37.5">
      <c r="A8" s="98" t="s">
        <v>16</v>
      </c>
      <c r="B8" s="42"/>
      <c r="C8" s="98" t="s">
        <v>9</v>
      </c>
      <c r="D8" s="40"/>
      <c r="E8" s="99" t="s">
        <v>17</v>
      </c>
      <c r="F8" s="100"/>
      <c r="G8" s="99" t="s">
        <v>18</v>
      </c>
      <c r="H8" s="101"/>
      <c r="I8" s="99" t="s">
        <v>17</v>
      </c>
      <c r="J8" s="42"/>
      <c r="K8" s="98" t="s">
        <v>18</v>
      </c>
      <c r="L8" s="19"/>
    </row>
    <row r="9" spans="1:12" ht="27" customHeight="1">
      <c r="A9" s="102" t="s">
        <v>215</v>
      </c>
      <c r="B9" s="65"/>
      <c r="C9" s="48" t="s">
        <v>216</v>
      </c>
      <c r="D9" s="65"/>
      <c r="E9" s="49">
        <v>6753</v>
      </c>
      <c r="F9" s="65"/>
      <c r="G9" s="103">
        <f>E9/$E$12</f>
        <v>0.53701789264413524</v>
      </c>
      <c r="H9" s="65"/>
      <c r="I9" s="49">
        <v>436563885</v>
      </c>
      <c r="J9" s="65"/>
      <c r="K9" s="103">
        <f>I9/$I$12</f>
        <v>0.99988021286961637</v>
      </c>
      <c r="L9" s="19"/>
    </row>
    <row r="10" spans="1:12" ht="27" customHeight="1">
      <c r="A10" s="102" t="s">
        <v>237</v>
      </c>
      <c r="B10" s="65"/>
      <c r="C10" s="104" t="s">
        <v>238</v>
      </c>
      <c r="D10" s="65"/>
      <c r="E10" s="49">
        <v>1656</v>
      </c>
      <c r="F10" s="65"/>
      <c r="G10" s="103">
        <f t="shared" ref="G10:G11" si="0">E10/$E$12</f>
        <v>0.13168986083499007</v>
      </c>
      <c r="H10" s="65"/>
      <c r="I10" s="49">
        <v>14880</v>
      </c>
      <c r="J10" s="65"/>
      <c r="K10" s="103">
        <f t="shared" ref="K10:K11" si="1">I10/$I$12</f>
        <v>3.4080275713827981E-5</v>
      </c>
      <c r="L10" s="19"/>
    </row>
    <row r="11" spans="1:12" ht="27" customHeight="1" thickBot="1">
      <c r="A11" s="102" t="s">
        <v>239</v>
      </c>
      <c r="B11" s="65"/>
      <c r="C11" s="48" t="s">
        <v>240</v>
      </c>
      <c r="D11" s="65"/>
      <c r="E11" s="49">
        <v>4166</v>
      </c>
      <c r="F11" s="65"/>
      <c r="G11" s="103">
        <f t="shared" si="0"/>
        <v>0.33129224652087474</v>
      </c>
      <c r="H11" s="65"/>
      <c r="I11" s="49">
        <v>37421</v>
      </c>
      <c r="J11" s="65"/>
      <c r="K11" s="103">
        <f t="shared" si="1"/>
        <v>8.5706854669835808E-5</v>
      </c>
      <c r="L11" s="19"/>
    </row>
    <row r="12" spans="1:12" ht="22.5" thickBot="1">
      <c r="A12" s="92" t="s">
        <v>2</v>
      </c>
      <c r="B12" s="93"/>
      <c r="D12" s="105"/>
      <c r="E12" s="106">
        <f>SUM(E9:E11)</f>
        <v>12575</v>
      </c>
      <c r="F12" s="65"/>
      <c r="G12" s="107">
        <f>SUM(G9:G11)</f>
        <v>1</v>
      </c>
      <c r="H12" s="65"/>
      <c r="I12" s="106">
        <f>SUM(I9:I11)</f>
        <v>436616186</v>
      </c>
      <c r="J12" s="65"/>
      <c r="K12" s="107">
        <f>SUM(K9:K11)</f>
        <v>1</v>
      </c>
      <c r="L12" s="19"/>
    </row>
    <row r="13" spans="1:12" ht="22.5" thickTop="1">
      <c r="F13" s="65"/>
      <c r="H13" s="65"/>
      <c r="J13" s="65"/>
    </row>
    <row r="14" spans="1:12">
      <c r="F14" s="65"/>
      <c r="H14" s="65"/>
      <c r="J14" s="65"/>
    </row>
    <row r="15" spans="1:12">
      <c r="E15" s="110"/>
      <c r="I15" s="110"/>
    </row>
  </sheetData>
  <autoFilter ref="A8:L8" xr:uid="{00000000-0009-0000-0000-00000B000000}">
    <sortState xmlns:xlrd2="http://schemas.microsoft.com/office/spreadsheetml/2017/richdata2" ref="A9:L18">
      <sortCondition descending="1" ref="I8"/>
    </sortState>
  </autoFilter>
  <mergeCells count="7">
    <mergeCell ref="A7:C7"/>
    <mergeCell ref="E7:H7"/>
    <mergeCell ref="A5:L5"/>
    <mergeCell ref="I7:L7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E14" sqref="E14"/>
    </sheetView>
  </sheetViews>
  <sheetFormatPr defaultColWidth="9.140625" defaultRowHeight="18"/>
  <cols>
    <col min="1" max="1" width="32.42578125" style="37" customWidth="1"/>
    <col min="2" max="2" width="1.42578125" style="37" customWidth="1"/>
    <col min="3" max="3" width="19" style="37" bestFit="1" customWidth="1"/>
    <col min="4" max="4" width="0.85546875" style="37" customWidth="1"/>
    <col min="5" max="5" width="19" style="37" bestFit="1" customWidth="1"/>
    <col min="6" max="6" width="10.7109375" style="2" bestFit="1" customWidth="1"/>
    <col min="7" max="16384" width="9.140625" style="2"/>
  </cols>
  <sheetData>
    <row r="1" spans="1:6" s="21" customFormat="1" ht="18.75">
      <c r="A1" s="287" t="s">
        <v>84</v>
      </c>
      <c r="B1" s="287"/>
      <c r="C1" s="287"/>
      <c r="D1" s="287"/>
      <c r="E1" s="287"/>
    </row>
    <row r="2" spans="1:6" s="21" customFormat="1" ht="18.75">
      <c r="A2" s="287" t="s">
        <v>53</v>
      </c>
      <c r="B2" s="287"/>
      <c r="C2" s="287"/>
      <c r="D2" s="287"/>
      <c r="E2" s="287"/>
    </row>
    <row r="3" spans="1:6" s="21" customFormat="1" ht="18.75">
      <c r="A3" s="287" t="str">
        <f>' سهام'!B3</f>
        <v>برای ماه منتهی به 1402/12/29</v>
      </c>
      <c r="B3" s="287"/>
      <c r="C3" s="287"/>
      <c r="D3" s="287"/>
      <c r="E3" s="287"/>
    </row>
    <row r="4" spans="1:6" s="21" customFormat="1" ht="18.75">
      <c r="A4" s="35"/>
      <c r="B4" s="35"/>
      <c r="C4" s="35"/>
      <c r="D4" s="35"/>
      <c r="E4" s="35"/>
    </row>
    <row r="5" spans="1:6" ht="18.75">
      <c r="A5" s="321" t="s">
        <v>31</v>
      </c>
      <c r="B5" s="321"/>
      <c r="C5" s="321"/>
      <c r="D5" s="321"/>
      <c r="E5" s="321"/>
    </row>
    <row r="6" spans="1:6" ht="38.25" thickBot="1">
      <c r="A6" s="88"/>
      <c r="B6" s="41"/>
      <c r="C6" s="89" t="str">
        <f>'درآمد سود سهام'!$I$7</f>
        <v>طی  اسفند ماه</v>
      </c>
      <c r="D6" s="42"/>
      <c r="E6" s="89" t="str">
        <f>'درآمد سود سهام'!$O$7</f>
        <v>از ابتدای سال مالی تا پایان اسفند ماه</v>
      </c>
    </row>
    <row r="7" spans="1:6" ht="16.5" customHeight="1">
      <c r="A7" s="316"/>
      <c r="B7" s="317"/>
      <c r="C7" s="318" t="s">
        <v>6</v>
      </c>
      <c r="D7" s="40"/>
      <c r="E7" s="318" t="s">
        <v>6</v>
      </c>
    </row>
    <row r="8" spans="1:6" ht="18.75" thickBot="1">
      <c r="A8" s="317"/>
      <c r="B8" s="317"/>
      <c r="C8" s="286"/>
      <c r="D8" s="43"/>
      <c r="E8" s="286"/>
    </row>
    <row r="9" spans="1:6">
      <c r="A9" s="108" t="s">
        <v>32</v>
      </c>
      <c r="B9" s="65"/>
      <c r="C9" s="49">
        <v>0</v>
      </c>
      <c r="D9" s="49"/>
      <c r="E9" s="49">
        <v>22294027493</v>
      </c>
      <c r="F9" s="22"/>
    </row>
    <row r="10" spans="1:6" ht="25.9" customHeight="1">
      <c r="A10" s="108" t="s">
        <v>82</v>
      </c>
      <c r="B10" s="65"/>
      <c r="C10" s="49">
        <v>260125014</v>
      </c>
      <c r="D10" s="49"/>
      <c r="E10" s="49">
        <v>3714522365</v>
      </c>
      <c r="F10" s="22"/>
    </row>
    <row r="11" spans="1:6" ht="18.75" thickBot="1">
      <c r="A11" s="109" t="s">
        <v>2</v>
      </c>
      <c r="B11" s="42"/>
      <c r="C11" s="106">
        <f>SUM(C9:C10)</f>
        <v>260125014</v>
      </c>
      <c r="D11" s="49"/>
      <c r="E11" s="106">
        <f>SUM(E9:E10)</f>
        <v>26008549858</v>
      </c>
    </row>
    <row r="12" spans="1:6" ht="18.75" thickTop="1">
      <c r="D12" s="49"/>
    </row>
    <row r="13" spans="1:6">
      <c r="D13" s="49"/>
    </row>
    <row r="14" spans="1:6">
      <c r="C14" s="111"/>
      <c r="D14" s="112"/>
      <c r="E14" s="113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2023-04-30T14:00:33Z</cp:lastPrinted>
  <dcterms:created xsi:type="dcterms:W3CDTF">2017-11-22T14:26:20Z</dcterms:created>
  <dcterms:modified xsi:type="dcterms:W3CDTF">2024-03-27T13:53:55Z</dcterms:modified>
</cp:coreProperties>
</file>